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207141\Objective\Director\Cache\erdm.scotland.gov.uk 8443 uA5122\A35027795\"/>
    </mc:Choice>
  </mc:AlternateContent>
  <bookViews>
    <workbookView xWindow="0" yWindow="0" windowWidth="28800" windowHeight="11870" tabRatio="873"/>
  </bookViews>
  <sheets>
    <sheet name="NOTES" sheetId="61" r:id="rId1"/>
    <sheet name="Key figures for information" sheetId="39" r:id="rId2"/>
    <sheet name="Table 1" sheetId="1" r:id="rId3"/>
    <sheet name="Table 2 £m" sheetId="63" r:id="rId4"/>
    <sheet name="Table 3 £m" sheetId="65" r:id="rId5"/>
    <sheet name="Table 4 £m" sheetId="66" r:id="rId6"/>
    <sheet name="Table 5 " sheetId="42" r:id="rId7"/>
    <sheet name="Table 6" sheetId="45" r:id="rId8"/>
    <sheet name="Table 7 " sheetId="44" r:id="rId9"/>
    <sheet name="Table 8" sheetId="56" r:id="rId10"/>
    <sheet name="Table 9" sheetId="58" r:id="rId11"/>
    <sheet name="Table 10a and 10b (£m)" sheetId="46" r:id="rId12"/>
    <sheet name="Table 11 " sheetId="47" r:id="rId13"/>
    <sheet name="Table 12 " sheetId="48" r:id="rId14"/>
    <sheet name="Table 13 " sheetId="49" r:id="rId15"/>
    <sheet name="Table 14 (a) (b) (c) " sheetId="50" r:id="rId16"/>
    <sheet name="Table 15 (a) " sheetId="59" r:id="rId17"/>
    <sheet name="Table 15 (b) £m" sheetId="68" r:id="rId18"/>
    <sheet name="Table 16 (a) (b)" sheetId="31" r:id="rId19"/>
    <sheet name="Table 17" sheetId="30" r:id="rId20"/>
    <sheet name="Table 18 (a) (b)" sheetId="2" r:id="rId21"/>
    <sheet name="Table 19" sheetId="24" r:id="rId22"/>
    <sheet name="Table 20 (a)" sheetId="25" r:id="rId23"/>
    <sheet name="Table 20 (b)" sheetId="26" r:id="rId24"/>
    <sheet name="Table 21 (a) (i) " sheetId="27" r:id="rId25"/>
    <sheet name="Table 21 (a) (ii) " sheetId="35" r:id="rId26"/>
    <sheet name="Table 21 (b) (i)" sheetId="38" r:id="rId27"/>
    <sheet name="Table 21 (b) (ii)" sheetId="28" r:id="rId28"/>
    <sheet name="Table 21 (c)" sheetId="36" r:id="rId29"/>
    <sheet name="Table 21 (d)" sheetId="29" r:id="rId30"/>
  </sheets>
  <definedNames>
    <definedName name="_xlnm._FilterDatabase" localSheetId="6" hidden="1">'Table 5 '!$A$4:$O$37</definedName>
    <definedName name="_ftn1" localSheetId="20">'Table 18 (a) (b)'!#REF!</definedName>
    <definedName name="Table14abcFormsofhousingfundedbyAHSP" localSheetId="15">'Table 14 (a) (b) (c) '!$A$2</definedName>
    <definedName name="Table15a" localSheetId="16">'Table 15 (a) '!$A$1</definedName>
    <definedName name="Table18a" localSheetId="20">'Table 18 (a) (b)'!$A$3</definedName>
    <definedName name="Table18b" localSheetId="20">'Table 18 (a) (b)'!$A$12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46" l="1"/>
  <c r="G19" i="46"/>
  <c r="G18" i="46"/>
  <c r="E15" i="59" l="1"/>
  <c r="D13" i="59"/>
  <c r="D17" i="59" s="1"/>
  <c r="C13" i="59"/>
  <c r="C17" i="59" s="1"/>
  <c r="B13" i="59"/>
  <c r="B17" i="59" s="1"/>
  <c r="E12" i="59"/>
  <c r="E11" i="59"/>
  <c r="E10" i="59"/>
  <c r="E9" i="59"/>
  <c r="E8" i="59"/>
  <c r="E7" i="59"/>
  <c r="E13" i="59" l="1"/>
  <c r="F9" i="59" s="1"/>
  <c r="E17" i="59"/>
  <c r="G17" i="58"/>
  <c r="F15" i="58"/>
  <c r="F13" i="58"/>
  <c r="F10" i="59" l="1"/>
  <c r="F8" i="59"/>
  <c r="F7" i="59"/>
  <c r="F12" i="59"/>
  <c r="F11" i="59"/>
  <c r="C25" i="50" l="1"/>
  <c r="B25" i="50"/>
  <c r="D25" i="50" s="1"/>
  <c r="D24" i="50"/>
  <c r="D23" i="50"/>
  <c r="D22" i="50"/>
  <c r="D17" i="50"/>
  <c r="C17" i="50"/>
  <c r="B17" i="50"/>
  <c r="D16" i="50"/>
  <c r="D15" i="50"/>
  <c r="D14" i="50"/>
  <c r="C9" i="50"/>
  <c r="B9" i="50"/>
  <c r="D9" i="50" s="1"/>
  <c r="D8" i="50"/>
  <c r="D7" i="50"/>
  <c r="D6" i="50"/>
  <c r="H17" i="48" l="1"/>
  <c r="I17" i="48"/>
  <c r="O17" i="48" s="1"/>
  <c r="J17" i="48"/>
  <c r="G17" i="48"/>
  <c r="C17" i="48"/>
  <c r="E17" i="48" s="1"/>
  <c r="D17" i="48"/>
  <c r="B17" i="48"/>
  <c r="F17" i="48" l="1"/>
  <c r="L17" i="48"/>
  <c r="M17" i="48"/>
  <c r="N17" i="48"/>
  <c r="D11" i="47"/>
  <c r="C11" i="47"/>
  <c r="B11" i="47"/>
  <c r="O6" i="44" l="1"/>
  <c r="O7" i="44"/>
  <c r="O8" i="44"/>
  <c r="O9" i="44"/>
  <c r="O10" i="44"/>
  <c r="O11" i="44"/>
  <c r="O12" i="44"/>
  <c r="O13" i="44"/>
  <c r="O14" i="44"/>
  <c r="O15" i="44"/>
  <c r="O16" i="44"/>
  <c r="O17" i="44"/>
  <c r="O18" i="44"/>
  <c r="O19" i="44"/>
  <c r="O20" i="44"/>
  <c r="O21" i="44"/>
  <c r="O22" i="44"/>
  <c r="O23" i="44"/>
  <c r="O24" i="44"/>
  <c r="O25" i="44"/>
  <c r="O26" i="44"/>
  <c r="O27" i="44"/>
  <c r="O28" i="44"/>
  <c r="O29" i="44"/>
  <c r="O30" i="44"/>
  <c r="O31" i="44"/>
  <c r="O32" i="44"/>
  <c r="O33" i="44"/>
  <c r="O34" i="44"/>
  <c r="O35" i="44"/>
  <c r="O36" i="44"/>
  <c r="O5" i="44"/>
  <c r="C37" i="44"/>
  <c r="D37" i="44"/>
  <c r="E37" i="44"/>
  <c r="F37" i="44"/>
  <c r="H37" i="44"/>
  <c r="I37" i="44"/>
  <c r="J37" i="44"/>
  <c r="K37" i="44"/>
  <c r="L37" i="44"/>
  <c r="M37" i="44"/>
  <c r="N37" i="44"/>
  <c r="B37" i="44"/>
  <c r="G6" i="44"/>
  <c r="G7" i="44"/>
  <c r="G8" i="44"/>
  <c r="G9" i="44"/>
  <c r="G10" i="44"/>
  <c r="G11" i="44"/>
  <c r="G12" i="44"/>
  <c r="G13" i="44"/>
  <c r="G14" i="44"/>
  <c r="G15" i="44"/>
  <c r="G16" i="44"/>
  <c r="G17" i="44"/>
  <c r="G18" i="44"/>
  <c r="G19" i="44"/>
  <c r="G20" i="44"/>
  <c r="G21" i="44"/>
  <c r="G22" i="44"/>
  <c r="G23" i="44"/>
  <c r="G24" i="44"/>
  <c r="G25" i="44"/>
  <c r="G26" i="44"/>
  <c r="G27" i="44"/>
  <c r="G28" i="44"/>
  <c r="G29" i="44"/>
  <c r="G30" i="44"/>
  <c r="G31" i="44"/>
  <c r="G32" i="44"/>
  <c r="G33" i="44"/>
  <c r="G34" i="44"/>
  <c r="G35" i="44"/>
  <c r="G36" i="44"/>
  <c r="G5" i="44"/>
  <c r="P36" i="44" l="1"/>
  <c r="P28" i="44"/>
  <c r="P35" i="44"/>
  <c r="P5" i="44"/>
  <c r="P29" i="44"/>
  <c r="P21" i="44"/>
  <c r="P13" i="44"/>
  <c r="P12" i="44"/>
  <c r="P19" i="44"/>
  <c r="P26" i="44"/>
  <c r="P18" i="44"/>
  <c r="P33" i="44"/>
  <c r="P25" i="44"/>
  <c r="P32" i="44"/>
  <c r="P16" i="44"/>
  <c r="P31" i="44"/>
  <c r="P23" i="44"/>
  <c r="P7" i="44"/>
  <c r="P30" i="44"/>
  <c r="P14" i="44"/>
  <c r="P6" i="44"/>
  <c r="P27" i="44"/>
  <c r="P24" i="44"/>
  <c r="P10" i="44"/>
  <c r="P9" i="44"/>
  <c r="P8" i="44"/>
  <c r="P15" i="44"/>
  <c r="P11" i="44"/>
  <c r="P17" i="44"/>
  <c r="P20" i="44"/>
  <c r="G37" i="44"/>
  <c r="P22" i="44"/>
  <c r="P34" i="44"/>
  <c r="O37" i="44"/>
  <c r="O6" i="45"/>
  <c r="O7" i="45"/>
  <c r="O8" i="45"/>
  <c r="O9" i="45"/>
  <c r="O10" i="45"/>
  <c r="O11" i="45"/>
  <c r="O12" i="45"/>
  <c r="O13" i="45"/>
  <c r="O14" i="45"/>
  <c r="O15" i="45"/>
  <c r="O16" i="45"/>
  <c r="O17" i="45"/>
  <c r="O18" i="45"/>
  <c r="O19" i="45"/>
  <c r="O20" i="45"/>
  <c r="O21" i="45"/>
  <c r="O22" i="45"/>
  <c r="O23" i="45"/>
  <c r="O24" i="45"/>
  <c r="O25" i="45"/>
  <c r="O26" i="45"/>
  <c r="O27" i="45"/>
  <c r="O28" i="45"/>
  <c r="O29" i="45"/>
  <c r="O30" i="45"/>
  <c r="O31" i="45"/>
  <c r="O32" i="45"/>
  <c r="O33" i="45"/>
  <c r="O34" i="45"/>
  <c r="O35" i="45"/>
  <c r="O36" i="45"/>
  <c r="O5" i="45"/>
  <c r="C37" i="45"/>
  <c r="D37" i="45"/>
  <c r="F37" i="45"/>
  <c r="G37" i="45"/>
  <c r="H37" i="45"/>
  <c r="I37" i="45"/>
  <c r="J37" i="45"/>
  <c r="K37" i="45"/>
  <c r="L37" i="45"/>
  <c r="M37" i="45"/>
  <c r="N37" i="45"/>
  <c r="B37" i="45"/>
  <c r="E6" i="45"/>
  <c r="E7" i="45"/>
  <c r="E8" i="45"/>
  <c r="E9" i="45"/>
  <c r="E10" i="45"/>
  <c r="E11" i="45"/>
  <c r="E12" i="45"/>
  <c r="E13" i="45"/>
  <c r="E14" i="45"/>
  <c r="E15" i="45"/>
  <c r="E16" i="45"/>
  <c r="E17" i="45"/>
  <c r="E18" i="45"/>
  <c r="E19" i="45"/>
  <c r="E20" i="45"/>
  <c r="E21" i="45"/>
  <c r="E22" i="45"/>
  <c r="E23" i="45"/>
  <c r="E24" i="45"/>
  <c r="E25" i="45"/>
  <c r="E26" i="45"/>
  <c r="E27" i="45"/>
  <c r="E28" i="45"/>
  <c r="E29" i="45"/>
  <c r="E30" i="45"/>
  <c r="E31" i="45"/>
  <c r="E32" i="45"/>
  <c r="E33" i="45"/>
  <c r="E34" i="45"/>
  <c r="E35" i="45"/>
  <c r="E36" i="45"/>
  <c r="E5" i="45"/>
  <c r="F10" i="46"/>
  <c r="E10" i="46"/>
  <c r="D10" i="46"/>
  <c r="C10" i="46"/>
  <c r="B10" i="46"/>
  <c r="G9" i="46"/>
  <c r="G8" i="46"/>
  <c r="P32" i="45" l="1"/>
  <c r="P24" i="45"/>
  <c r="P21" i="45"/>
  <c r="P29" i="45"/>
  <c r="P13" i="45"/>
  <c r="P16" i="45"/>
  <c r="P26" i="45"/>
  <c r="P18" i="45"/>
  <c r="P23" i="45"/>
  <c r="P15" i="45"/>
  <c r="P7" i="45"/>
  <c r="P30" i="45"/>
  <c r="P14" i="45"/>
  <c r="P6" i="45"/>
  <c r="P36" i="45"/>
  <c r="P28" i="45"/>
  <c r="P12" i="45"/>
  <c r="P35" i="45"/>
  <c r="P27" i="45"/>
  <c r="P19" i="45"/>
  <c r="P11" i="45"/>
  <c r="P33" i="45"/>
  <c r="P25" i="45"/>
  <c r="P9" i="45"/>
  <c r="P31" i="45"/>
  <c r="G10" i="46"/>
  <c r="P37" i="44"/>
  <c r="P5" i="45"/>
  <c r="P20" i="45"/>
  <c r="P34" i="45"/>
  <c r="P22" i="45"/>
  <c r="E37" i="45"/>
  <c r="P17" i="45"/>
  <c r="P8" i="45"/>
  <c r="P10" i="45"/>
  <c r="O37" i="45"/>
  <c r="P37" i="45" l="1"/>
  <c r="N6" i="42" l="1"/>
  <c r="N7" i="42"/>
  <c r="N8" i="42"/>
  <c r="N9" i="42"/>
  <c r="N10" i="42"/>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5" i="42"/>
  <c r="C37" i="42"/>
  <c r="D37" i="42"/>
  <c r="F37" i="42"/>
  <c r="G37" i="42"/>
  <c r="H37" i="42"/>
  <c r="I37" i="42"/>
  <c r="J37" i="42"/>
  <c r="K37" i="42"/>
  <c r="L37" i="42"/>
  <c r="M37" i="42"/>
  <c r="B37" i="42"/>
  <c r="E6" i="42"/>
  <c r="O6" i="42" s="1"/>
  <c r="E7" i="42"/>
  <c r="E8" i="42"/>
  <c r="O8" i="42" s="1"/>
  <c r="E9" i="42"/>
  <c r="E10" i="42"/>
  <c r="O10" i="42" s="1"/>
  <c r="E11" i="42"/>
  <c r="E12" i="42"/>
  <c r="E13" i="42"/>
  <c r="E14" i="42"/>
  <c r="O14" i="42" s="1"/>
  <c r="E15" i="42"/>
  <c r="E16" i="42"/>
  <c r="O16" i="42" s="1"/>
  <c r="E17" i="42"/>
  <c r="O17" i="42" s="1"/>
  <c r="E18" i="42"/>
  <c r="O18" i="42" s="1"/>
  <c r="E19" i="42"/>
  <c r="E20" i="42"/>
  <c r="E21" i="42"/>
  <c r="E22" i="42"/>
  <c r="O22" i="42" s="1"/>
  <c r="E23" i="42"/>
  <c r="E24" i="42"/>
  <c r="O24" i="42" s="1"/>
  <c r="E25" i="42"/>
  <c r="O25" i="42" s="1"/>
  <c r="E26" i="42"/>
  <c r="O26" i="42" s="1"/>
  <c r="E27" i="42"/>
  <c r="E28" i="42"/>
  <c r="E29" i="42"/>
  <c r="E30" i="42"/>
  <c r="O30" i="42" s="1"/>
  <c r="E31" i="42"/>
  <c r="E32" i="42"/>
  <c r="O32" i="42" s="1"/>
  <c r="E33" i="42"/>
  <c r="O33" i="42" s="1"/>
  <c r="E34" i="42"/>
  <c r="O34" i="42" s="1"/>
  <c r="E35" i="42"/>
  <c r="E36" i="42"/>
  <c r="E5" i="42"/>
  <c r="O9" i="42" l="1"/>
  <c r="O5" i="42"/>
  <c r="O29" i="42"/>
  <c r="O21" i="42"/>
  <c r="O13" i="42"/>
  <c r="O36" i="42"/>
  <c r="O28" i="42"/>
  <c r="O20" i="42"/>
  <c r="O12" i="42"/>
  <c r="O35" i="42"/>
  <c r="O27" i="42"/>
  <c r="O19" i="42"/>
  <c r="O11" i="42"/>
  <c r="O31" i="42"/>
  <c r="O23" i="42"/>
  <c r="O15" i="42"/>
  <c r="O7" i="42"/>
  <c r="E37" i="42"/>
  <c r="N37" i="42"/>
  <c r="O37" i="42" l="1"/>
  <c r="F17" i="2"/>
  <c r="E17" i="2"/>
  <c r="C17" i="2"/>
  <c r="B17" i="2"/>
  <c r="G16" i="2"/>
  <c r="D16" i="2"/>
  <c r="G15" i="2"/>
  <c r="D15" i="2"/>
  <c r="F9" i="2"/>
  <c r="E9" i="2"/>
  <c r="C9" i="2"/>
  <c r="G8" i="2"/>
  <c r="D8" i="2"/>
  <c r="G7" i="2"/>
  <c r="D7" i="2"/>
  <c r="H8" i="2" l="1"/>
  <c r="D9" i="2"/>
  <c r="D17" i="2"/>
  <c r="G17" i="2"/>
  <c r="G9" i="2"/>
  <c r="H16" i="2"/>
  <c r="H15" i="2"/>
  <c r="H7" i="2"/>
  <c r="H9" i="2" l="1"/>
  <c r="I8" i="2" s="1"/>
  <c r="H17" i="2"/>
  <c r="I16" i="2" s="1"/>
  <c r="I7" i="2" l="1"/>
  <c r="I15" i="2"/>
  <c r="E27" i="31"/>
  <c r="E26" i="31"/>
  <c r="E25" i="31"/>
  <c r="D14" i="31"/>
  <c r="C14" i="31"/>
  <c r="B14" i="31"/>
  <c r="E9" i="24" l="1"/>
  <c r="F9" i="24" s="1"/>
  <c r="C9" i="24"/>
  <c r="B9" i="24"/>
  <c r="D9" i="24" s="1"/>
  <c r="F8" i="24"/>
  <c r="D8" i="24"/>
  <c r="G8" i="24" s="1"/>
  <c r="F7" i="24"/>
  <c r="D7" i="24"/>
  <c r="G7" i="24" s="1"/>
  <c r="G9" i="24" l="1"/>
  <c r="H8" i="24" s="1"/>
  <c r="H7" i="24"/>
  <c r="E19" i="30" l="1"/>
  <c r="D19" i="30"/>
  <c r="C19" i="30"/>
  <c r="B19" i="30"/>
  <c r="E18" i="30"/>
  <c r="D18" i="30"/>
  <c r="C18" i="30"/>
  <c r="B18" i="30"/>
  <c r="B20" i="30" s="1"/>
  <c r="E14" i="30"/>
  <c r="D14" i="30"/>
  <c r="C14" i="30"/>
  <c r="B14" i="30"/>
  <c r="E12" i="30"/>
  <c r="D12" i="30"/>
  <c r="C12" i="30"/>
  <c r="B12" i="30"/>
  <c r="F11" i="30"/>
  <c r="F10" i="30"/>
  <c r="F9" i="30"/>
  <c r="F8" i="30"/>
  <c r="F7" i="30"/>
  <c r="F6" i="30"/>
  <c r="F19" i="30" l="1"/>
  <c r="D20" i="30"/>
  <c r="F18" i="30"/>
  <c r="F12" i="30"/>
  <c r="E20" i="30"/>
  <c r="F14" i="30"/>
  <c r="C20" i="30"/>
  <c r="F20" i="30" l="1"/>
</calcChain>
</file>

<file path=xl/sharedStrings.xml><?xml version="1.0" encoding="utf-8"?>
<sst xmlns="http://schemas.openxmlformats.org/spreadsheetml/2006/main" count="1057" uniqueCount="565">
  <si>
    <t>2020-21 Completions</t>
  </si>
  <si>
    <t>RSL Social Rent</t>
  </si>
  <si>
    <t>Council House Social Rent</t>
  </si>
  <si>
    <t>RSL Mid Market Rent</t>
  </si>
  <si>
    <t>RSL Shared Equity</t>
  </si>
  <si>
    <t>TOTAL</t>
  </si>
  <si>
    <t xml:space="preserve">Older </t>
  </si>
  <si>
    <t>Older Amenity</t>
  </si>
  <si>
    <t>Older Sheltered</t>
  </si>
  <si>
    <t>Older Wheelchair</t>
  </si>
  <si>
    <t>Wheelchair</t>
  </si>
  <si>
    <t>Physical Disabled</t>
  </si>
  <si>
    <t>Wheelchair Total</t>
  </si>
  <si>
    <t>Category</t>
  </si>
  <si>
    <t>Older People</t>
  </si>
  <si>
    <t>Disabled People*</t>
  </si>
  <si>
    <t>*Includes Housing for Older Disabled People</t>
  </si>
  <si>
    <t>CATEGORY KEY</t>
  </si>
  <si>
    <t>Older People includes housing for Older People, Older Amenity and Older Sheltered.</t>
  </si>
  <si>
    <t xml:space="preserve">Disabled People includes housing for Older Wheelchair, Wheelchair and Physically Disabled. </t>
  </si>
  <si>
    <t>14 (a) - Approvals</t>
  </si>
  <si>
    <t>Social</t>
  </si>
  <si>
    <t>New Build</t>
  </si>
  <si>
    <t>Off the Shelf</t>
  </si>
  <si>
    <t>Rehab</t>
  </si>
  <si>
    <t>14 (b) - Site Starts</t>
  </si>
  <si>
    <t>14 (c) - Completions</t>
  </si>
  <si>
    <t>2020-21 Approvals</t>
  </si>
  <si>
    <t>2020-21    Site Starts</t>
  </si>
  <si>
    <t>Financial Year</t>
  </si>
  <si>
    <t>2016-17</t>
  </si>
  <si>
    <t>2017-18</t>
  </si>
  <si>
    <t>2018-19</t>
  </si>
  <si>
    <t>2019-20</t>
  </si>
  <si>
    <t>2020-21</t>
  </si>
  <si>
    <t>5-year Total</t>
  </si>
  <si>
    <t>Social Rent Completions</t>
  </si>
  <si>
    <t>Other Affordable Completions</t>
  </si>
  <si>
    <t>Client Name</t>
  </si>
  <si>
    <t>£m</t>
  </si>
  <si>
    <t>Building Craftsmen (Dumfries) Ltd</t>
  </si>
  <si>
    <t>Cruden Estates Ltd</t>
  </si>
  <si>
    <t>McTaggart Construction Ltd</t>
  </si>
  <si>
    <t>The Highland Housing Alliance</t>
  </si>
  <si>
    <t>Argyll and Bute Council</t>
  </si>
  <si>
    <t>East Lothian Council</t>
  </si>
  <si>
    <t>Edinburgh City Council</t>
  </si>
  <si>
    <t>Falkirk Council</t>
  </si>
  <si>
    <t>Highland Council</t>
  </si>
  <si>
    <t>Link Group</t>
  </si>
  <si>
    <t>Stirling Council</t>
  </si>
  <si>
    <t>%</t>
  </si>
  <si>
    <t>Greener Standard</t>
  </si>
  <si>
    <t>Yes</t>
  </si>
  <si>
    <t>No</t>
  </si>
  <si>
    <t>Total</t>
  </si>
  <si>
    <t>Queen's Cross Housing Association Ltd</t>
  </si>
  <si>
    <t>Council</t>
  </si>
  <si>
    <t>Aberdeen (City of)</t>
  </si>
  <si>
    <t>Aberdeenshire</t>
  </si>
  <si>
    <t>Angus</t>
  </si>
  <si>
    <t>East Ayrshire</t>
  </si>
  <si>
    <t>East Dunbartonshire</t>
  </si>
  <si>
    <t>East Lothian</t>
  </si>
  <si>
    <t>East Renfrewshire</t>
  </si>
  <si>
    <t>Edinburgh (City of)</t>
  </si>
  <si>
    <t>Falkirk</t>
  </si>
  <si>
    <t>Fife</t>
  </si>
  <si>
    <t>Highland</t>
  </si>
  <si>
    <t>Midlothian</t>
  </si>
  <si>
    <t>Moray</t>
  </si>
  <si>
    <t>North Ayrshire</t>
  </si>
  <si>
    <t>North Lanarkshire</t>
  </si>
  <si>
    <t>Orkney</t>
  </si>
  <si>
    <t>Perth and Kinross</t>
  </si>
  <si>
    <t>Renfrewshire</t>
  </si>
  <si>
    <t>Shetland</t>
  </si>
  <si>
    <t>South Ayrshire</t>
  </si>
  <si>
    <t>South Lanarkshire</t>
  </si>
  <si>
    <t>Stirling</t>
  </si>
  <si>
    <t>West Dunbartonshire</t>
  </si>
  <si>
    <t>West Lothian</t>
  </si>
  <si>
    <t>(£m)</t>
  </si>
  <si>
    <t>Capital Grant</t>
  </si>
  <si>
    <t>Transfer of Management of Development Funding (TMDF)</t>
  </si>
  <si>
    <t>Sub-total</t>
  </si>
  <si>
    <t>Financial Transactions</t>
  </si>
  <si>
    <t>Table 2</t>
  </si>
  <si>
    <t>Local Authority/Programme</t>
  </si>
  <si>
    <t>Resource Planning Assumptions (£m)</t>
  </si>
  <si>
    <t>Argyll &amp; Bute</t>
  </si>
  <si>
    <t>Clackmannanshire</t>
  </si>
  <si>
    <t>Dumfries &amp; Galloway</t>
  </si>
  <si>
    <t>Dundee (City of)</t>
  </si>
  <si>
    <t>Eilean Siar (Western Isles)</t>
  </si>
  <si>
    <t>Glasgow (City of)</t>
  </si>
  <si>
    <t>Inverclyde</t>
  </si>
  <si>
    <t>Perth &amp; Kinross</t>
  </si>
  <si>
    <t xml:space="preserve">South Lanarkshire </t>
  </si>
  <si>
    <t>The Scottish Borders</t>
  </si>
  <si>
    <t xml:space="preserve">Local Programmes </t>
  </si>
  <si>
    <t>Central Programmes - Grant</t>
  </si>
  <si>
    <t>Miscellaneous</t>
  </si>
  <si>
    <t>Housing Infrastructure Fund</t>
  </si>
  <si>
    <t xml:space="preserve">Home Owners' Support Fund (HOSF) - Mortgage to Rent (MTR) </t>
  </si>
  <si>
    <t>New Gorbals Reprovisioning</t>
  </si>
  <si>
    <t>Allowance for Shortfall in Receipts</t>
  </si>
  <si>
    <t>Contingency Sum - Unallocated</t>
  </si>
  <si>
    <t>Total Central Programmes - Grant</t>
  </si>
  <si>
    <t>TOTAL CAPITAL GRANT (INCLUDING TMDF)</t>
  </si>
  <si>
    <t>Central Programmes - Loan</t>
  </si>
  <si>
    <t xml:space="preserve">Open Market Shared Equity (OMSE) </t>
  </si>
  <si>
    <t>PfP Capital (Mid Market Rent Invitation)</t>
  </si>
  <si>
    <t>Charitable Bond Loan Investment</t>
  </si>
  <si>
    <t>TOTAL FINANCIAL TRANSACTIONS</t>
  </si>
  <si>
    <t>Local and Central Programme Totals</t>
  </si>
  <si>
    <t>RENT</t>
  </si>
  <si>
    <t>Social Rent</t>
  </si>
  <si>
    <t>RSL Social Rent General Needs</t>
  </si>
  <si>
    <t>RSL Social Rent Particular Needs</t>
  </si>
  <si>
    <t>Council House Rent General Needs</t>
  </si>
  <si>
    <t>Council House Rent Particular Needs</t>
  </si>
  <si>
    <t>Home Owners' Support Fund (HOSF) - Mortgage to Rent</t>
  </si>
  <si>
    <t>Total Social Rent</t>
  </si>
  <si>
    <t>Other Affordable Rent</t>
  </si>
  <si>
    <t>PfP Capital (Mid Market Rent Invitation) General Needs</t>
  </si>
  <si>
    <t>RSL Mid Market Rent General Needs (grant funded)</t>
  </si>
  <si>
    <t>RSL Mid Market Rent Particular Needs (grant funded)</t>
  </si>
  <si>
    <t>Total Affordable Rent</t>
  </si>
  <si>
    <t>HOME OWNERSHIP</t>
  </si>
  <si>
    <t>Affordable Home Ownership</t>
  </si>
  <si>
    <t>RSL Shared Equity (NSSE) General Needs</t>
  </si>
  <si>
    <t>RSL Shared Equity (NSSE) Particular Needs</t>
  </si>
  <si>
    <t>Open Market Shared Equity (OMSE)</t>
  </si>
  <si>
    <t>Partnership Support for Regeneration (PSR) General Needs</t>
  </si>
  <si>
    <t>Partnership Support for Regeneration (PSR) Particular Needs</t>
  </si>
  <si>
    <t>Total Affordable Home Ownership</t>
  </si>
  <si>
    <t>OTHER</t>
  </si>
  <si>
    <t>Other</t>
  </si>
  <si>
    <t>Charitable Bond</t>
  </si>
  <si>
    <t>Housing Infrastructure Fund (grant funded) General Needs</t>
  </si>
  <si>
    <t>Housing Infrastructure Fund (grant funded) Particular Needs</t>
  </si>
  <si>
    <t>Total Other</t>
  </si>
  <si>
    <t>Local Authority Area</t>
  </si>
  <si>
    <t>RSL Rent</t>
  </si>
  <si>
    <t>Town Centre Empty Homes (Rent)*</t>
  </si>
  <si>
    <t>Town Centre Housing Fund (Rent)*</t>
  </si>
  <si>
    <t>Council House (Rent)</t>
  </si>
  <si>
    <t>Total Social Rent (£m)</t>
  </si>
  <si>
    <t>PfP Capital (MMR Invitation)*</t>
  </si>
  <si>
    <t>Local Affordable Rented Housing Trust (LAR)*</t>
  </si>
  <si>
    <t>New Supply Shared Equity (NSSE)</t>
  </si>
  <si>
    <t>Open Market Shared Equity (OMSE)*</t>
  </si>
  <si>
    <t>Partnership Support for Regeneration (PSR)</t>
  </si>
  <si>
    <t>Total Affordable (£m)</t>
  </si>
  <si>
    <t>Housing Infrastructure Fund (HIF) (Grant)*</t>
  </si>
  <si>
    <t>Charitable Bond*</t>
  </si>
  <si>
    <t>Various Local Authorities</t>
  </si>
  <si>
    <t>Table 4</t>
  </si>
  <si>
    <t>Council House Mid Market Rent General Needs (grant funded)</t>
  </si>
  <si>
    <t>Council House Shared Equity General Needs</t>
  </si>
  <si>
    <t>Council House Mid Market Rent</t>
  </si>
  <si>
    <t>Council House Shared Equity</t>
  </si>
  <si>
    <t>Total Affordable</t>
  </si>
  <si>
    <t>Totals</t>
  </si>
  <si>
    <t>Scotland Total</t>
  </si>
  <si>
    <t>Grant</t>
  </si>
  <si>
    <t>Transfer of management of Development Funding (TMDF)</t>
  </si>
  <si>
    <t>Loan</t>
  </si>
  <si>
    <t>LIFT Breakdown 2020-21</t>
  </si>
  <si>
    <t>LIFT Categories</t>
  </si>
  <si>
    <t xml:space="preserve">Approvals </t>
  </si>
  <si>
    <t>Site Starts</t>
  </si>
  <si>
    <t>Completions</t>
  </si>
  <si>
    <t>Spend (£m)</t>
  </si>
  <si>
    <t>No. of Projects</t>
  </si>
  <si>
    <t>No. of Units</t>
  </si>
  <si>
    <t>No. of Bedspaces</t>
  </si>
  <si>
    <t>Average Project Size</t>
  </si>
  <si>
    <t>Average Bedspaces</t>
  </si>
  <si>
    <t>SG Funding (£)</t>
  </si>
  <si>
    <t>Private Finance* (£)</t>
  </si>
  <si>
    <t>Public Finance** (£)</t>
  </si>
  <si>
    <t>Total Est Scheme Costs (£)</t>
  </si>
  <si>
    <t>SG Funding Rate (%)</t>
  </si>
  <si>
    <t>Unit Cost (£)</t>
  </si>
  <si>
    <t>SG Funding per Unit (£)</t>
  </si>
  <si>
    <t>Private Finance per Unit (£)</t>
  </si>
  <si>
    <t>Public Finance per Unit (£)</t>
  </si>
  <si>
    <t>Sub Total</t>
  </si>
  <si>
    <t>Table 12</t>
  </si>
  <si>
    <t>Council House Rent</t>
  </si>
  <si>
    <t>RSL Low Cost Home Ownership (LCHO)/New Supply Shared Equity (NSSE)</t>
  </si>
  <si>
    <t>Council House  LCHO/NSSE</t>
  </si>
  <si>
    <t>RSL Social Rent Only</t>
  </si>
  <si>
    <t>Average   Cost per Home</t>
  </si>
  <si>
    <t>Average AHSP SG Funding    per Home</t>
  </si>
  <si>
    <t>SG         Funding Rate             (%)</t>
  </si>
  <si>
    <t>2019-20*</t>
  </si>
  <si>
    <t>2020-21*</t>
  </si>
  <si>
    <t>*All Grants excludes Home Owners' Support Fund (HOSF)</t>
  </si>
  <si>
    <t>Local Programmes</t>
  </si>
  <si>
    <t>Total Affordable   Homes</t>
  </si>
  <si>
    <t>Percentage of Local Programmes</t>
  </si>
  <si>
    <t>Large Urban Areas</t>
  </si>
  <si>
    <t>Other Urban Areas</t>
  </si>
  <si>
    <t>Accessible Small Towns</t>
  </si>
  <si>
    <t>Remote Small Towns</t>
  </si>
  <si>
    <t>Accessible Rural</t>
  </si>
  <si>
    <t>Remote Rural</t>
  </si>
  <si>
    <t>Total Local Programmes</t>
  </si>
  <si>
    <t>Total Central Programmes*</t>
  </si>
  <si>
    <t>2020-21 Completion Programme Totals</t>
  </si>
  <si>
    <t>*Central Programmes include HOSF, Town Centre Empty Homes Fund, Town Centre Housing Fund, Rural and Islands Housing Fund (Grant), and Financial Transaction programmes; OMSE, PfP Capital (MMR Invitation), and LAR homes.</t>
  </si>
  <si>
    <t>Total Local Programmes (£m)</t>
  </si>
  <si>
    <t xml:space="preserve">This includes all homes and spend in Eilean Siar (Western Isles), Orkney and Shetland and, homes and spend on islands within the Argyll and Bute, Highlands and North Ayrshire Local Authorities.  </t>
  </si>
  <si>
    <t>Approvals</t>
  </si>
  <si>
    <t>It should be noted that due to the nature of grant funding provided through the AHSP there is no direct correlation between homes delivered and spend in each year. Spend and homes delivered through the OMSE and RIHF programme have also been included.</t>
  </si>
  <si>
    <t>Main AHSP</t>
  </si>
  <si>
    <t>Starts</t>
  </si>
  <si>
    <t xml:space="preserve">Completions </t>
  </si>
  <si>
    <t>Rural and Islands Housing Fund</t>
  </si>
  <si>
    <t>Total Other Affordable</t>
  </si>
  <si>
    <t>Total Affordable Homes</t>
  </si>
  <si>
    <t>Abertay Housing Association Ltd</t>
  </si>
  <si>
    <t>Albyn Housing Society Ltd</t>
  </si>
  <si>
    <t>Almond Housing Association Ltd</t>
  </si>
  <si>
    <t>Angus Housing Association Ltd</t>
  </si>
  <si>
    <t>Ardenglen Housing Association Ltd</t>
  </si>
  <si>
    <t>Argyll Community Housing Association</t>
  </si>
  <si>
    <t>Ark Housing Association Ltd</t>
  </si>
  <si>
    <t>Atrium Homes</t>
  </si>
  <si>
    <t>Ayrshire Housing</t>
  </si>
  <si>
    <t>Barrhead Housing Association Ltd</t>
  </si>
  <si>
    <t>Berwickshire Housing Association Ltd</t>
  </si>
  <si>
    <t>Bield Housing &amp; Care</t>
  </si>
  <si>
    <t>Blackwood Homes &amp; Care</t>
  </si>
  <si>
    <t>Blairtummock Housing Association Ltd</t>
  </si>
  <si>
    <t>Blochairn Housing Co-Op Ltd</t>
  </si>
  <si>
    <t>Buidheann Tigheadas Loch Aillse</t>
  </si>
  <si>
    <t>Cadder Housing Association</t>
  </si>
  <si>
    <t>Cairn Housing Association Ltd</t>
  </si>
  <si>
    <t>Caledonia Housing Association Ltd</t>
  </si>
  <si>
    <t>Calvay Housing Association Ltd</t>
  </si>
  <si>
    <t>Cassiltoun Housing Association Ltd</t>
  </si>
  <si>
    <t>Castle Rock Edinvar Housing Association Ltd</t>
  </si>
  <si>
    <t>Castlehill Housing Association Ltd</t>
  </si>
  <si>
    <t>Cathcart &amp; District Housing Association Ltd</t>
  </si>
  <si>
    <t>Cernach Housing Association Ltd</t>
  </si>
  <si>
    <t>Cloch Housing Association Ltd</t>
  </si>
  <si>
    <t>Clyde Valley Housing Association Ltd</t>
  </si>
  <si>
    <t>Clydebank Housing Association Ltd</t>
  </si>
  <si>
    <t>Copperworks Housing Association</t>
  </si>
  <si>
    <t>Craigdale Housing Association Ltd</t>
  </si>
  <si>
    <t>Cube Housing Association Ltd</t>
  </si>
  <si>
    <t>Cunninghame Housing Association Ltd</t>
  </si>
  <si>
    <t>Drumchapel Housing Co-Op Ltd</t>
  </si>
  <si>
    <t>Dumfries &amp; Galloway Housing Partnership</t>
  </si>
  <si>
    <t>Dunbritton Housing Association Ltd</t>
  </si>
  <si>
    <t>Dunedin Canmore Housing Association Ltd</t>
  </si>
  <si>
    <t>East Kilbride &amp; District Housing Association</t>
  </si>
  <si>
    <t>East Lothian Housing Association Ltd</t>
  </si>
  <si>
    <t>Eildon Housing Association Ltd</t>
  </si>
  <si>
    <t>Elderpark Housing Association Ltd</t>
  </si>
  <si>
    <t>Fife Housing Association Ltd</t>
  </si>
  <si>
    <t>Forth Housing Association Ltd</t>
  </si>
  <si>
    <t>Fyne Homes Ltd</t>
  </si>
  <si>
    <t>Gardeen Housing Association Ltd</t>
  </si>
  <si>
    <t>Glasgow Housing Association Ltd</t>
  </si>
  <si>
    <t>Glasgow West Housing Association Ltd</t>
  </si>
  <si>
    <t>Glen Oaks Housing Association Ltd</t>
  </si>
  <si>
    <t>Govan Housing Association Ltd</t>
  </si>
  <si>
    <t>Govanhill Housing Association Ltd</t>
  </si>
  <si>
    <t>Grampian Housing Association Ltd</t>
  </si>
  <si>
    <t>Hanover (Scotland) Housing Association Ltd</t>
  </si>
  <si>
    <t>Hawthorn Housing Co-Op Ltd</t>
  </si>
  <si>
    <t>Hebridean Housing Partnership Ltd</t>
  </si>
  <si>
    <t>Hillcrest Housing Association Ltd</t>
  </si>
  <si>
    <t>Hjaltland Housing Association Ltd</t>
  </si>
  <si>
    <t>Home In Scotland Ltd</t>
  </si>
  <si>
    <t>Horizon Housing Association Ltd</t>
  </si>
  <si>
    <t>Irvine Housing Association</t>
  </si>
  <si>
    <t>Kendoon Housing Association Ltd</t>
  </si>
  <si>
    <t>Key Housing Association Ltd</t>
  </si>
  <si>
    <t>Kingdom Housing Association Ltd</t>
  </si>
  <si>
    <t>Kingsridge Cleddans Housing Association Ltd</t>
  </si>
  <si>
    <t>Linstone Housing Association Ltd</t>
  </si>
  <si>
    <t>Linthouse Housing Association Ltd</t>
  </si>
  <si>
    <t>Lister Housing Co-Op Limited</t>
  </si>
  <si>
    <t>Lochaber Housing Association Ltd</t>
  </si>
  <si>
    <t>Lochfield Park Housing Association Ltd</t>
  </si>
  <si>
    <t>Loreburn Housing Association Ltd</t>
  </si>
  <si>
    <t>Loretto Housing Association Ltd</t>
  </si>
  <si>
    <t>Manor Estates Housing Association Ltd</t>
  </si>
  <si>
    <t>Maryhill Housing Association Ltd</t>
  </si>
  <si>
    <t>Melville Housing Association Ltd</t>
  </si>
  <si>
    <t>Milnbank Housing Association Ltd</t>
  </si>
  <si>
    <t>Muirhouse Housing Association Ltd</t>
  </si>
  <si>
    <t>New Gorbals Housing Association Ltd</t>
  </si>
  <si>
    <t>North Glasgow Housing Association</t>
  </si>
  <si>
    <t>North View Housing Association</t>
  </si>
  <si>
    <t>Ore Valley Housing Association Ltd</t>
  </si>
  <si>
    <t>Orkney Housing Association Ltd</t>
  </si>
  <si>
    <t>Osprey Housing Ltd</t>
  </si>
  <si>
    <t>Osprey Housing Moray Ltd</t>
  </si>
  <si>
    <t>Paisley Housing Association Ltd</t>
  </si>
  <si>
    <t>Paragon Housing Association</t>
  </si>
  <si>
    <t>Parkhead Housing Association Ltd</t>
  </si>
  <si>
    <t>Partick Housing Association Ltd</t>
  </si>
  <si>
    <t>Pineview Housing Co-Op Ltd</t>
  </si>
  <si>
    <t>Places For People Scotland Ltd</t>
  </si>
  <si>
    <t>Port Of Leith Housing Association Ltd</t>
  </si>
  <si>
    <t>Prospect Community Housing</t>
  </si>
  <si>
    <t>Provanhall Housing Association Ltd</t>
  </si>
  <si>
    <t>Reidvale Housing Association Ltd</t>
  </si>
  <si>
    <t>River Clyde Homes</t>
  </si>
  <si>
    <t>Rosehill Housing Co-Op Ltd</t>
  </si>
  <si>
    <t>Ruchazie Housing Association</t>
  </si>
  <si>
    <t>Rural Stirling Housing Association Ltd</t>
  </si>
  <si>
    <t>Rutherglen &amp; Cambuslang Housing Association Ltd</t>
  </si>
  <si>
    <t>Sanctuary Scotland Housing Association</t>
  </si>
  <si>
    <t>Shettleston Housing Association Ltd</t>
  </si>
  <si>
    <t>Southside Housing Association Ltd</t>
  </si>
  <si>
    <t>Spireview Housing Association Ltd</t>
  </si>
  <si>
    <t>Thenue Housing Association Ltd</t>
  </si>
  <si>
    <t>Trust Housing Association Limited</t>
  </si>
  <si>
    <t>Viewpoint Housing Association Ltd</t>
  </si>
  <si>
    <t>Waverley Housing</t>
  </si>
  <si>
    <t>Wellhouse Housing Association Limited</t>
  </si>
  <si>
    <t>West Granton Housing Co-Op Ltd</t>
  </si>
  <si>
    <t>West Highland Housing Association Ltd</t>
  </si>
  <si>
    <t>West Lothian Housing Partnership Ltd</t>
  </si>
  <si>
    <t>West Of Scotland Housing Association Ltd</t>
  </si>
  <si>
    <t>Whiteinch &amp; Scotstoun Housing Association Ltd</t>
  </si>
  <si>
    <t>Williamsburgh Housing Association Ltd</t>
  </si>
  <si>
    <t>Yoker Housing Association Ltd</t>
  </si>
  <si>
    <t>Yorkhill Housing Association Ltd</t>
  </si>
  <si>
    <t>118 registered social landlords (RSLs) received funding for provision of affordable housing</t>
  </si>
  <si>
    <t>Invested over £754 million</t>
  </si>
  <si>
    <t>24 councils received funding for council house delivery</t>
  </si>
  <si>
    <t>Rural and Islands Housing Fund (grant funded)</t>
  </si>
  <si>
    <t>Rural and Islands Housing Fund (loan funded)</t>
  </si>
  <si>
    <t>2020-21 Approvals Programme totals</t>
  </si>
  <si>
    <t>2020-21 Site Starts Programme totals</t>
  </si>
  <si>
    <t>2020-21 Completions Programme totals</t>
  </si>
  <si>
    <t>Other Affordable</t>
  </si>
  <si>
    <t>In addition one RSL who received funding in previous years, returned monies totalling £0.392 million.</t>
  </si>
  <si>
    <t xml:space="preserve">Total </t>
  </si>
  <si>
    <t>Approved 7,883 affordable homes</t>
  </si>
  <si>
    <t>Started 10,149 affordable homes</t>
  </si>
  <si>
    <t>Completed 6,477 affordable homes</t>
  </si>
  <si>
    <t>Total Affordable Housing Supply Programme (£m)</t>
  </si>
  <si>
    <t xml:space="preserve"> </t>
  </si>
  <si>
    <t>Construction Scotland Innovation Centre</t>
  </si>
  <si>
    <t>Table 10 b</t>
  </si>
  <si>
    <t xml:space="preserve">Table 11 </t>
  </si>
  <si>
    <t>No. of Homes</t>
  </si>
  <si>
    <t>Total Est Project Costs (£)</t>
  </si>
  <si>
    <t>Home Cost (£)</t>
  </si>
  <si>
    <t>SG Funding per Home (£)</t>
  </si>
  <si>
    <t>Private Finance per Home (£)</t>
  </si>
  <si>
    <t>Public Finance per Home (£)</t>
  </si>
  <si>
    <t>Council House MMR</t>
  </si>
  <si>
    <t>Partnership Support for Regeneration</t>
  </si>
  <si>
    <t>Previous to 2017-18 all grants did not include Council House</t>
  </si>
  <si>
    <t xml:space="preserve">footnote </t>
  </si>
  <si>
    <t>Year</t>
  </si>
  <si>
    <t xml:space="preserve">Table 1 </t>
  </si>
  <si>
    <t>Affordable Housing Supply Budget 2020-21</t>
  </si>
  <si>
    <t>*Central Programmes</t>
  </si>
  <si>
    <t>Table 5 - 2020-21 Approvals</t>
  </si>
  <si>
    <t>Budgets</t>
  </si>
  <si>
    <t>£579.078m</t>
  </si>
  <si>
    <t>£76.549m</t>
  </si>
  <si>
    <t>£46.790m</t>
  </si>
  <si>
    <t>£52.080m</t>
  </si>
  <si>
    <t xml:space="preserve">AHSP Approvals by Local Authority Area and Programme </t>
  </si>
  <si>
    <t>AHSP Site Starts by Local Authority Area and Programme for 2020-21</t>
  </si>
  <si>
    <t xml:space="preserve">Table 6 </t>
  </si>
  <si>
    <t xml:space="preserve">AHSP Completions by Local Authority Area and Programme for 2020-21 </t>
  </si>
  <si>
    <t xml:space="preserve">Table 7 </t>
  </si>
  <si>
    <t xml:space="preserve">Progress towards 50,000 Unit Completions Target </t>
  </si>
  <si>
    <t xml:space="preserve">Table 13 </t>
  </si>
  <si>
    <r>
      <t>Historic Trends (AHSP Grant Funding per Home</t>
    </r>
    <r>
      <rPr>
        <sz val="8"/>
        <color theme="1"/>
        <rFont val="Arial"/>
        <family val="2"/>
      </rPr>
      <t> </t>
    </r>
    <r>
      <rPr>
        <sz val="12"/>
        <color theme="1"/>
        <rFont val="Arial"/>
        <family val="2"/>
      </rPr>
      <t xml:space="preserve">) </t>
    </r>
  </si>
  <si>
    <t>Tables 14 a, b, c</t>
  </si>
  <si>
    <t>Forms of Housing Funded by AHSP in 2020-21</t>
  </si>
  <si>
    <t xml:space="preserve">Table 15(a) – AHSP Completions by location </t>
  </si>
  <si>
    <t>Tables 16 (a) and 16 (b)</t>
  </si>
  <si>
    <t>Table 17</t>
  </si>
  <si>
    <t>Housing for older people and disabled people</t>
  </si>
  <si>
    <t>Tables 18 (a) and 18 (b)</t>
  </si>
  <si>
    <t>Table 18(a) - Housing for Varying Needs (HfVN)</t>
  </si>
  <si>
    <t>Table 18(b) - Secured by Design</t>
  </si>
  <si>
    <t xml:space="preserve">Table 19 </t>
  </si>
  <si>
    <t>Ochil View Housing Association Ltd</t>
  </si>
  <si>
    <t>Grant Recipients - Councils Social Rent</t>
  </si>
  <si>
    <t xml:space="preserve">Table 20 (b) </t>
  </si>
  <si>
    <t xml:space="preserve">Table 20 (a) </t>
  </si>
  <si>
    <t>Grant Recipients - Registered Social Landlords (RSL)</t>
  </si>
  <si>
    <t xml:space="preserve">Table 21 (b) (ii) </t>
  </si>
  <si>
    <t>Grant Recipients - Council House Shared Equity</t>
  </si>
  <si>
    <t>Scheme Costs/Grant funding 2020-21</t>
  </si>
  <si>
    <t>AHSP 2020-2021 Out-turn Report</t>
  </si>
  <si>
    <t>AHSP Expenditure by Local Authority and Programme for 2020-21</t>
  </si>
  <si>
    <t>2020-21 Expenditure totals</t>
  </si>
  <si>
    <t>Table 10 a and Table 10 b</t>
  </si>
  <si>
    <t xml:space="preserve">Table 10 a </t>
  </si>
  <si>
    <t xml:space="preserve">Table 16 (a) </t>
  </si>
  <si>
    <t>AHSP Approvals, Site Starts, Completions and Spend on Islands for 2016-17 to 2020-22</t>
  </si>
  <si>
    <t xml:space="preserve">Table 16 (b) </t>
  </si>
  <si>
    <t>AHSP Approvals, Site Starts, Completions and Spend on Islands by Programme for 2020-22</t>
  </si>
  <si>
    <t>Table 21 (a) (i)</t>
  </si>
  <si>
    <t>Grant Recipients - Registered Social Landlords (RSLs) Mid Market Rent</t>
  </si>
  <si>
    <t xml:space="preserve">Table 21 (a) (ii) </t>
  </si>
  <si>
    <t>Grant Recipients - Council House Mid Market Rent</t>
  </si>
  <si>
    <t xml:space="preserve">Table 21 (b) (i) </t>
  </si>
  <si>
    <t>Grant Recipients - Registered Social Landlords (RSLs) Shared Equity</t>
  </si>
  <si>
    <t>Other Grant Recipients - Partnership Support for Regeneration</t>
  </si>
  <si>
    <t>Table 21 (c )</t>
  </si>
  <si>
    <t xml:space="preserve">Table 21 (d) </t>
  </si>
  <si>
    <t>Other Grant Recipients - Housing Infrastructure Fund Grant</t>
  </si>
  <si>
    <t>Table 8</t>
  </si>
  <si>
    <t>Charitable Bonds Invested and Charitable Donations Generated and Issued</t>
  </si>
  <si>
    <t>*Charitable Donation amount issued revised to reflect a withdrawn project</t>
  </si>
  <si>
    <t>Local Authority  Area</t>
  </si>
  <si>
    <t>Homes Supported</t>
  </si>
  <si>
    <t>Table 9</t>
  </si>
  <si>
    <t xml:space="preserve">Local Authority Areas where RSLs received Charitable Donations </t>
  </si>
  <si>
    <t>West Dunbartonshire**</t>
  </si>
  <si>
    <t>* Homes supported updated to reflect final completed number of homes</t>
  </si>
  <si>
    <t>** Charitable Donation amount issued and homes supported revised to reflect a  withdrawn project</t>
  </si>
  <si>
    <t>*</t>
  </si>
  <si>
    <t>Home Owners' Support Fund (Rent)</t>
  </si>
  <si>
    <t>Rural and Islands Housing Fund (RIHF)</t>
  </si>
  <si>
    <t>Rural and Islands Housing Fund (RIHF) (Grant)*</t>
  </si>
  <si>
    <t>Table 15(b)</t>
  </si>
  <si>
    <t>£578.775m</t>
  </si>
  <si>
    <t>£52.510m</t>
  </si>
  <si>
    <t>£11.379m</t>
  </si>
  <si>
    <t>£642.664m</t>
  </si>
  <si>
    <t>Kingdom Initiatives</t>
  </si>
  <si>
    <t>2020-21 Expenditure (£m)</t>
  </si>
  <si>
    <r>
      <t>AHSP Expenditure by location</t>
    </r>
    <r>
      <rPr>
        <sz val="8"/>
        <color theme="1"/>
        <rFont val="Arial"/>
        <family val="2"/>
      </rPr>
      <t> </t>
    </r>
    <r>
      <rPr>
        <sz val="12"/>
        <color theme="1"/>
        <rFont val="Arial"/>
        <family val="2"/>
      </rPr>
      <t xml:space="preserve"> </t>
    </r>
  </si>
  <si>
    <t>Expenditure from 2016-17 to 2020-21</t>
  </si>
  <si>
    <t>*Private Finance can include: Council borrowing from Public Works Loan Board; Housing Association Private Finance; Sales proceeds from Shared Equity and; Individual's Private Finance from a Bank or Building Society.</t>
  </si>
  <si>
    <t>**Public Finance can include: Council funding through their Housing Revenue Account; 2nd Homes Council Tax Income; Developer Contributions through Commuted Sums; Public Sector Contributions; Recycled Grant; City Deal Funding; Town Centre Living Fund and; Capital Funded from Current Revenue (CFCR).</t>
  </si>
  <si>
    <t>Details of the average total cost per home and the average grant per home for the 2020-21 programme.  These are the actual costs relating to the delivery of the projects within the AHSP programme, recorded at tender approval stage and Tables 20 and 21 show Grant Recipients</t>
  </si>
  <si>
    <t xml:space="preserve">Illustrates the average cost to deliver an affordable home over the past 5 years and also the average grant input by the Scottish Government, recorded at tender approval stage.  </t>
  </si>
  <si>
    <t>Annex</t>
  </si>
  <si>
    <t>The tables within this workbook should be read in conjunction with the AHSP 2020-21 Out-turn Report.</t>
  </si>
  <si>
    <t xml:space="preserve">Key figures </t>
  </si>
  <si>
    <t>AHSP Completions by location for 2020-21</t>
  </si>
  <si>
    <t xml:space="preserve">In addition 1 RSL who received funding in previous years, returned monies totalling £0.351 million. </t>
  </si>
  <si>
    <t xml:space="preserve">Excludes Home Owners’ Support Fund (HOSF) and Open Market Shared Equity (OMSE) where recipients are individuals.  </t>
  </si>
  <si>
    <t>Includes TMDF funded adaptations. Other adaptations are funded outwith the AHSP budget.</t>
  </si>
  <si>
    <t>*From 2018-19 the classification of new build has been updated to include new build off the shelf properties, the latter were previously classified as off the shelf properties thus excluded from the figures.</t>
  </si>
  <si>
    <t>Total Affordable Completions*</t>
  </si>
  <si>
    <t>*Completions figures for years 2016-17 to 2019-20 have been revised to reflect minor updates to the number of homes completed for these years.  This is also reflected in published Quarterly Official Statistics</t>
  </si>
  <si>
    <t>Expenditure  (£m)</t>
  </si>
  <si>
    <t xml:space="preserve">Expenditure (£m) </t>
  </si>
  <si>
    <t>Reduced capital expenditure was associated with the three month COVID construction lockdown and phased return to sites. Reduced Financial Transactions expenditure was mostly due to less demand for the Open Market Shared Equity programme which was also impacted by COVID restrictions on moving home.</t>
  </si>
  <si>
    <t xml:space="preserve">Actual Expenditure (£m) </t>
  </si>
  <si>
    <t>AHSP Expenditure by Local Authority Area for 2020-21</t>
  </si>
  <si>
    <t>Sanctuary/ Thistle Transfer</t>
  </si>
  <si>
    <t xml:space="preserve">Footnote - </t>
  </si>
  <si>
    <t>TOTAL (£m)</t>
  </si>
  <si>
    <t>Individual lines may not add up to totals due to roundings to £0.000m</t>
  </si>
  <si>
    <t>£683.186m</t>
  </si>
  <si>
    <t>£22.059m</t>
  </si>
  <si>
    <t>£705.245m</t>
  </si>
  <si>
    <t>£136.000m</t>
  </si>
  <si>
    <t>£841.245m</t>
  </si>
  <si>
    <t>£639.978m</t>
  </si>
  <si>
    <t>£19.976m</t>
  </si>
  <si>
    <t>£659.954m</t>
  </si>
  <si>
    <t>£94.543m</t>
  </si>
  <si>
    <t>£754.497m</t>
  </si>
  <si>
    <t>Table 3</t>
  </si>
  <si>
    <t>AHSP Expenditure by Category for 2020-21</t>
  </si>
  <si>
    <t>Council House  Shared Equity</t>
  </si>
  <si>
    <t xml:space="preserve">Rural and Islands Housing Fund line relates to affordable home ownership homes and expenditure only, and does not include any RIHF affordable rent homes </t>
  </si>
  <si>
    <t xml:space="preserve">*Central Programmes include Housing Infrastructure Fund (Grant), HOSF, Rural and Islands Housing Fund (Grant), Miscellaneous and Financial Transactions expenditure. </t>
  </si>
  <si>
    <t>£0.303m</t>
  </si>
  <si>
    <t>£24.039m</t>
  </si>
  <si>
    <t>£35.411m</t>
  </si>
  <si>
    <t>£111.833m</t>
  </si>
  <si>
    <t>£3,437.596m</t>
  </si>
  <si>
    <t>£505.666m</t>
  </si>
  <si>
    <t>£592.306m</t>
  </si>
  <si>
    <t>£745.188m</t>
  </si>
  <si>
    <t>£839.939m</t>
  </si>
  <si>
    <t xml:space="preserve">Footnotes - </t>
  </si>
  <si>
    <t>£471.089m</t>
  </si>
  <si>
    <t>£439.770m</t>
  </si>
  <si>
    <t>£615.078m</t>
  </si>
  <si>
    <t>£677.008m</t>
  </si>
  <si>
    <t>£2,862.899m</t>
  </si>
  <si>
    <t>£3.422m</t>
  </si>
  <si>
    <t>Rural and Islands Housing Fund (RIHF) (Loan)*</t>
  </si>
  <si>
    <t>£377.804m</t>
  </si>
  <si>
    <t>£200.971m</t>
  </si>
  <si>
    <t>£49.088m</t>
  </si>
  <si>
    <t>£19.619m</t>
  </si>
  <si>
    <t>£4.796m</t>
  </si>
  <si>
    <t>£7.681m</t>
  </si>
  <si>
    <t>£0.424m</t>
  </si>
  <si>
    <t>£35.035m</t>
  </si>
  <si>
    <t>£3.274m</t>
  </si>
  <si>
    <t>£123.339m</t>
  </si>
  <si>
    <t>£12.045m</t>
  </si>
  <si>
    <t>£39.769m</t>
  </si>
  <si>
    <t>£0.120m</t>
  </si>
  <si>
    <t>£0.146m</t>
  </si>
  <si>
    <t>Totals (£m)</t>
  </si>
  <si>
    <t>Rural and Islands Housing Fund (RIHF)*</t>
  </si>
  <si>
    <t>Edinburgh City £0.114m Miscellaneous spend relates to Construction Scotland Innovation Centre</t>
  </si>
  <si>
    <t>Total (£m)</t>
  </si>
  <si>
    <t xml:space="preserve">*Central Programmes </t>
  </si>
  <si>
    <t>£49.480m</t>
  </si>
  <si>
    <t>£378.155m</t>
  </si>
  <si>
    <t>£222.893m</t>
  </si>
  <si>
    <t>£59.011m</t>
  </si>
  <si>
    <t>£48.698m</t>
  </si>
  <si>
    <t>£12.129m</t>
  </si>
  <si>
    <t>£6.868m</t>
  </si>
  <si>
    <t>£20.980m</t>
  </si>
  <si>
    <t>£8.721m</t>
  </si>
  <si>
    <t>£25.783m</t>
  </si>
  <si>
    <t>£1.734m</t>
  </si>
  <si>
    <t>£0.219m</t>
  </si>
  <si>
    <t>£27.736m</t>
  </si>
  <si>
    <t>£86.785m</t>
  </si>
  <si>
    <t>Blank cells in the body of larger tables represent no entry.</t>
  </si>
  <si>
    <t>Budget (£m)</t>
  </si>
  <si>
    <t>Out-turn (£m)</t>
  </si>
  <si>
    <t>£843.245m</t>
  </si>
  <si>
    <t xml:space="preserve">Investments in Charitable Bonds (£m)  </t>
  </si>
  <si>
    <t>Charitable Donation funds generated (£m)</t>
  </si>
  <si>
    <t>Charitable Donations issued  (£m)</t>
  </si>
  <si>
    <t>2017-18 (£m)</t>
  </si>
  <si>
    <t>2018-19 (£m)</t>
  </si>
  <si>
    <t>2019-20 (£m)</t>
  </si>
  <si>
    <t>2020-21 (£m)</t>
  </si>
  <si>
    <t>2016-17 Outturn (£m)</t>
  </si>
  <si>
    <t>2017-18 Outturn (£m)</t>
  </si>
  <si>
    <t>2018-19 Outturn (£m)</t>
  </si>
  <si>
    <t>2019-20 Outturn (£m)</t>
  </si>
  <si>
    <t>2020-21 Outturn (£m)</t>
  </si>
  <si>
    <t>5-year            Total (£m)</t>
  </si>
  <si>
    <t>Sub total (£m)</t>
  </si>
  <si>
    <t>Social Rent (£m)</t>
  </si>
  <si>
    <t>Other Affordable Rent (£m)</t>
  </si>
  <si>
    <t>Affordable Home Ownership (£m)</t>
  </si>
  <si>
    <t>Other (£m)</t>
  </si>
  <si>
    <t>Total Expenditure (£m)</t>
  </si>
  <si>
    <r>
      <t>Social Rent</t>
    </r>
    <r>
      <rPr>
        <sz val="12"/>
        <color rgb="FF000000"/>
        <rFont val="Arial"/>
        <family val="2"/>
      </rPr>
      <t xml:space="preserve"> includes: RSL Rent, Council House Rent and Home Owner Support Fund (HOSF) - Mortgage to Rent, Town Centre Housing Fund (TCHF) and Town Centre Empty Homes Fund (TCEHF)</t>
    </r>
  </si>
  <si>
    <r>
      <t>Other</t>
    </r>
    <r>
      <rPr>
        <sz val="12"/>
        <color rgb="FF000000"/>
        <rFont val="Arial"/>
        <family val="2"/>
      </rPr>
      <t xml:space="preserve"> </t>
    </r>
    <r>
      <rPr>
        <b/>
        <sz val="12"/>
        <color rgb="FF000000"/>
        <rFont val="Arial"/>
        <family val="2"/>
      </rPr>
      <t>Affordable Rent</t>
    </r>
    <r>
      <rPr>
        <sz val="12"/>
        <color rgb="FF000000"/>
        <rFont val="Arial"/>
        <family val="2"/>
      </rPr>
      <t xml:space="preserve"> includes: Mid Market Rent, PfP Capital (MMR Invitation), Local Affordable Rent (LAR) and, Rural and Islands Housing Fund (Grant)</t>
    </r>
  </si>
  <si>
    <r>
      <t>Other</t>
    </r>
    <r>
      <rPr>
        <sz val="12"/>
        <color rgb="FF000000"/>
        <rFont val="Arial"/>
        <family val="2"/>
      </rPr>
      <t xml:space="preserve"> includes: Charitable Bonds, Housing Infrastructure Fund (Grant), Rural and Island Housing Fund (Loan) and Miscellaneous</t>
    </r>
  </si>
  <si>
    <r>
      <t>Affordable Home Ownership</t>
    </r>
    <r>
      <rPr>
        <sz val="12"/>
        <color rgb="FF000000"/>
        <rFont val="Arial"/>
        <family val="2"/>
      </rPr>
      <t xml:space="preserve"> includes: RSL Shared Equity, Council House Shared Equity, Open Market Shared Equity (OMSE), Partnership Support for Regeneration (PSR) and, Rural and Islands Housing Fund (Grant)</t>
    </r>
  </si>
  <si>
    <t>2020-21 Completions Secured by Design</t>
  </si>
  <si>
    <t>2020-21 Completions Housing for Varying Needs</t>
  </si>
  <si>
    <r>
      <t>Of the information returned, Tables 18 (a) and 18 (b) show the percentage of RSL (rent &amp; LCHO), new build*, council house new build and Mid market rent new build completions meeting the Housing for Varying Needs (HfVN) and Secured by Design (</t>
    </r>
    <r>
      <rPr>
        <b/>
        <sz val="12"/>
        <color rgb="FF000000"/>
        <rFont val="Arial"/>
        <family val="2"/>
      </rPr>
      <t>SBD</t>
    </r>
    <r>
      <rPr>
        <sz val="12"/>
        <color rgb="FF000000"/>
        <rFont val="Arial"/>
        <family val="2"/>
      </rPr>
      <t>) during 2020-21.</t>
    </r>
  </si>
  <si>
    <t>2020-21 Approvals Greener Standard</t>
  </si>
  <si>
    <t>All Grants (refer to footnote)</t>
  </si>
  <si>
    <t>£707.245m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</si>
</sst>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_-* #,##0_-;\-* #,##0_-;_-* &quot;-&quot;??_-;_-@_-"/>
    <numFmt numFmtId="166" formatCode="#,##0_ ;\-#,##0\ "/>
    <numFmt numFmtId="167" formatCode="0.000"/>
    <numFmt numFmtId="168" formatCode="#,##0.00_ ;\-#,##0.00\ "/>
    <numFmt numFmtId="169" formatCode="&quot;£&quot;#,##0"/>
    <numFmt numFmtId="170" formatCode="#,##0.000"/>
    <numFmt numFmtId="171" formatCode="&quot;£&quot;#,##0.000"/>
  </numFmts>
  <fonts count="31"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u/>
      <sz val="12"/>
      <color theme="1"/>
      <name val="Arial"/>
      <family val="2"/>
    </font>
    <font>
      <b/>
      <sz val="12"/>
      <name val="Arial"/>
      <family val="2"/>
    </font>
    <font>
      <sz val="12"/>
      <color rgb="FF000000"/>
      <name val="Arial"/>
      <family val="2"/>
    </font>
    <font>
      <sz val="12"/>
      <name val="Arial"/>
      <family val="2"/>
    </font>
    <font>
      <sz val="11"/>
      <name val="Calibri"/>
      <family val="2"/>
    </font>
    <font>
      <sz val="10"/>
      <color theme="1"/>
      <name val="Arial"/>
      <family val="2"/>
    </font>
    <font>
      <sz val="12"/>
      <color rgb="FFFF0000"/>
      <name val="Arial"/>
      <family val="2"/>
    </font>
    <font>
      <sz val="11"/>
      <name val="Calibri"/>
      <family val="2"/>
      <scheme val="minor"/>
    </font>
    <font>
      <sz val="11"/>
      <color rgb="FFFF0000"/>
      <name val="Calibri"/>
      <family val="2"/>
      <scheme val="minor"/>
    </font>
    <font>
      <sz val="11"/>
      <color theme="1"/>
      <name val="Arial"/>
      <family val="2"/>
    </font>
    <font>
      <b/>
      <sz val="11"/>
      <name val="Arial"/>
      <family val="2"/>
    </font>
    <font>
      <sz val="11"/>
      <name val="Arial"/>
      <family val="2"/>
    </font>
    <font>
      <i/>
      <sz val="12"/>
      <color theme="1"/>
      <name val="Arial"/>
      <family val="2"/>
    </font>
    <font>
      <b/>
      <u/>
      <sz val="10"/>
      <color theme="1"/>
      <name val="Arial"/>
      <family val="2"/>
    </font>
    <font>
      <sz val="11"/>
      <color rgb="FF0000FF"/>
      <name val="Arial"/>
      <family val="2"/>
    </font>
    <font>
      <b/>
      <sz val="11"/>
      <color theme="1"/>
      <name val="Calibri"/>
      <family val="2"/>
      <scheme val="minor"/>
    </font>
    <font>
      <sz val="12"/>
      <color theme="1"/>
      <name val="Calibri"/>
      <family val="2"/>
      <scheme val="minor"/>
    </font>
    <font>
      <sz val="11"/>
      <color theme="1"/>
      <name val="Calibri"/>
      <family val="2"/>
    </font>
    <font>
      <b/>
      <u/>
      <sz val="12"/>
      <name val="Calibri"/>
      <family val="2"/>
    </font>
    <font>
      <sz val="11"/>
      <color rgb="FFFF0000"/>
      <name val="Calibri"/>
      <family val="2"/>
    </font>
    <font>
      <b/>
      <sz val="11"/>
      <color rgb="FFFF0000"/>
      <name val="Calibri"/>
      <family val="2"/>
    </font>
    <font>
      <sz val="12"/>
      <color rgb="FFFF0000"/>
      <name val="Calibri"/>
      <family val="2"/>
      <scheme val="minor"/>
    </font>
    <font>
      <sz val="8"/>
      <color theme="1"/>
      <name val="Arial"/>
      <family val="2"/>
    </font>
    <font>
      <sz val="9"/>
      <color theme="1"/>
      <name val="Arial"/>
      <family val="2"/>
    </font>
    <font>
      <b/>
      <sz val="12"/>
      <color rgb="FF000000"/>
      <name val="Arial"/>
      <family val="2"/>
    </font>
    <font>
      <b/>
      <u/>
      <sz val="12"/>
      <color rgb="FFFF0000"/>
      <name val="Arial"/>
      <family val="2"/>
    </font>
    <font>
      <b/>
      <sz val="14"/>
      <color theme="1"/>
      <name val="Arial"/>
      <family val="2"/>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thin">
        <color auto="1"/>
      </left>
      <right style="medium">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164" fontId="9" fillId="0" borderId="0" applyFont="0" applyFill="0" applyBorder="0" applyAlignment="0" applyProtection="0"/>
    <xf numFmtId="0" fontId="1" fillId="0" borderId="0"/>
    <xf numFmtId="0" fontId="1" fillId="0" borderId="0"/>
  </cellStyleXfs>
  <cellXfs count="517">
    <xf numFmtId="0" fontId="0" fillId="0" borderId="0" xfId="0"/>
    <xf numFmtId="0" fontId="2" fillId="0" borderId="0" xfId="0" applyFont="1"/>
    <xf numFmtId="0" fontId="3" fillId="0" borderId="0" xfId="0" applyFont="1"/>
    <xf numFmtId="0" fontId="5" fillId="0" borderId="1" xfId="0" applyFont="1" applyFill="1" applyBorder="1" applyAlignment="1">
      <alignment horizontal="left" wrapText="1"/>
    </xf>
    <xf numFmtId="0" fontId="2" fillId="0" borderId="2" xfId="0" applyFont="1" applyBorder="1" applyAlignment="1">
      <alignment horizontal="center" wrapText="1"/>
    </xf>
    <xf numFmtId="0" fontId="2" fillId="0" borderId="3" xfId="0" applyFont="1" applyBorder="1" applyAlignment="1">
      <alignment horizontal="center" wrapText="1"/>
    </xf>
    <xf numFmtId="165" fontId="3" fillId="0" borderId="8" xfId="1" applyNumberFormat="1" applyFont="1" applyFill="1" applyBorder="1"/>
    <xf numFmtId="3" fontId="5" fillId="0" borderId="2" xfId="0" applyNumberFormat="1" applyFont="1" applyFill="1" applyBorder="1"/>
    <xf numFmtId="0" fontId="3" fillId="0" borderId="0" xfId="0" applyFont="1" applyFill="1"/>
    <xf numFmtId="0" fontId="3" fillId="0" borderId="0" xfId="0" applyFont="1" applyAlignment="1">
      <alignment wrapText="1"/>
    </xf>
    <xf numFmtId="0" fontId="3" fillId="0" borderId="0" xfId="0" applyFont="1" applyBorder="1"/>
    <xf numFmtId="0" fontId="2" fillId="0" borderId="0" xfId="0" applyFont="1" applyBorder="1" applyAlignment="1">
      <alignment horizontal="center" wrapText="1"/>
    </xf>
    <xf numFmtId="165" fontId="3" fillId="0" borderId="0" xfId="1" applyNumberFormat="1" applyFont="1" applyFill="1" applyBorder="1" applyAlignment="1">
      <alignment wrapText="1"/>
    </xf>
    <xf numFmtId="3" fontId="5" fillId="0" borderId="0" xfId="0" applyNumberFormat="1" applyFont="1" applyFill="1" applyBorder="1" applyAlignment="1">
      <alignment wrapText="1"/>
    </xf>
    <xf numFmtId="3" fontId="3" fillId="0" borderId="0" xfId="0" applyNumberFormat="1" applyFont="1" applyFill="1" applyAlignment="1">
      <alignment wrapText="1"/>
    </xf>
    <xf numFmtId="3" fontId="2" fillId="0" borderId="0" xfId="0" applyNumberFormat="1" applyFont="1"/>
    <xf numFmtId="0" fontId="3" fillId="0" borderId="0" xfId="0" applyFont="1" applyBorder="1" applyAlignment="1">
      <alignment wrapText="1"/>
    </xf>
    <xf numFmtId="0" fontId="2" fillId="0" borderId="1" xfId="0" applyFont="1" applyFill="1" applyBorder="1"/>
    <xf numFmtId="3" fontId="2" fillId="0" borderId="18" xfId="0" applyNumberFormat="1" applyFont="1" applyFill="1" applyBorder="1" applyAlignment="1">
      <alignment wrapText="1"/>
    </xf>
    <xf numFmtId="3" fontId="2" fillId="0" borderId="19" xfId="0" applyNumberFormat="1" applyFont="1" applyFill="1" applyBorder="1" applyAlignment="1">
      <alignment wrapText="1"/>
    </xf>
    <xf numFmtId="3" fontId="2" fillId="0" borderId="19" xfId="0" applyNumberFormat="1" applyFont="1" applyFill="1" applyBorder="1"/>
    <xf numFmtId="3" fontId="2" fillId="0" borderId="0" xfId="0" applyNumberFormat="1" applyFont="1" applyFill="1" applyBorder="1" applyAlignment="1">
      <alignment wrapText="1"/>
    </xf>
    <xf numFmtId="0" fontId="2" fillId="0" borderId="0" xfId="0" applyFont="1" applyFill="1"/>
    <xf numFmtId="0" fontId="2" fillId="0" borderId="1" xfId="0" applyFont="1" applyFill="1" applyBorder="1" applyAlignment="1">
      <alignment horizontal="left" wrapText="1"/>
    </xf>
    <xf numFmtId="3" fontId="2" fillId="0" borderId="3" xfId="0" applyNumberFormat="1" applyFont="1" applyBorder="1" applyAlignment="1">
      <alignment horizontal="center"/>
    </xf>
    <xf numFmtId="1" fontId="3" fillId="0" borderId="5" xfId="1" applyNumberFormat="1" applyFont="1" applyFill="1" applyBorder="1" applyAlignment="1">
      <alignment wrapText="1"/>
    </xf>
    <xf numFmtId="1" fontId="3" fillId="0" borderId="0" xfId="1" applyNumberFormat="1" applyFont="1" applyFill="1" applyBorder="1" applyAlignment="1">
      <alignment wrapText="1"/>
    </xf>
    <xf numFmtId="1" fontId="3" fillId="0" borderId="11" xfId="1" applyNumberFormat="1" applyFont="1" applyFill="1" applyBorder="1" applyAlignment="1">
      <alignment wrapText="1"/>
    </xf>
    <xf numFmtId="3" fontId="2" fillId="0" borderId="2" xfId="0" applyNumberFormat="1" applyFont="1" applyFill="1" applyBorder="1" applyAlignment="1">
      <alignment wrapText="1"/>
    </xf>
    <xf numFmtId="3" fontId="2" fillId="0" borderId="3" xfId="0" applyNumberFormat="1" applyFont="1" applyFill="1" applyBorder="1"/>
    <xf numFmtId="0" fontId="3" fillId="0" borderId="0" xfId="0" quotePrefix="1" applyFont="1" applyFill="1" applyBorder="1" applyAlignment="1">
      <alignment vertical="top"/>
    </xf>
    <xf numFmtId="3" fontId="3" fillId="0" borderId="0" xfId="0" applyNumberFormat="1" applyFont="1"/>
    <xf numFmtId="9" fontId="3" fillId="0" borderId="0" xfId="2" applyFont="1"/>
    <xf numFmtId="165" fontId="3" fillId="0" borderId="5" xfId="1" applyNumberFormat="1" applyFont="1" applyFill="1" applyBorder="1" applyAlignment="1">
      <alignment horizontal="right" wrapText="1"/>
    </xf>
    <xf numFmtId="166" fontId="3" fillId="0" borderId="5" xfId="1" applyNumberFormat="1" applyFont="1" applyFill="1" applyBorder="1" applyAlignment="1">
      <alignment horizontal="right" wrapText="1"/>
    </xf>
    <xf numFmtId="165" fontId="3" fillId="0" borderId="8" xfId="1" applyNumberFormat="1" applyFont="1" applyFill="1" applyBorder="1" applyAlignment="1">
      <alignment horizontal="right" wrapText="1"/>
    </xf>
    <xf numFmtId="0" fontId="3" fillId="0" borderId="0" xfId="0" applyFont="1" applyAlignment="1">
      <alignment vertical="center"/>
    </xf>
    <xf numFmtId="0" fontId="8" fillId="0" borderId="0" xfId="0" applyFont="1" applyFill="1" applyBorder="1"/>
    <xf numFmtId="0" fontId="2" fillId="0" borderId="1" xfId="0" applyFont="1" applyBorder="1"/>
    <xf numFmtId="0" fontId="3" fillId="0" borderId="0" xfId="3" applyFont="1"/>
    <xf numFmtId="0" fontId="2" fillId="0" borderId="1" xfId="3" applyFont="1" applyBorder="1"/>
    <xf numFmtId="167" fontId="3" fillId="0" borderId="0" xfId="0" applyNumberFormat="1" applyFont="1"/>
    <xf numFmtId="167" fontId="0" fillId="0" borderId="0" xfId="0" applyNumberFormat="1"/>
    <xf numFmtId="0" fontId="5" fillId="0" borderId="13" xfId="0" applyFont="1" applyBorder="1" applyAlignment="1">
      <alignment horizontal="left" vertical="center" wrapText="1"/>
    </xf>
    <xf numFmtId="1" fontId="5" fillId="0" borderId="13" xfId="0" applyNumberFormat="1" applyFont="1" applyFill="1" applyBorder="1" applyAlignment="1">
      <alignment horizontal="center" vertical="center" wrapText="1"/>
    </xf>
    <xf numFmtId="167" fontId="3" fillId="0" borderId="5" xfId="0" applyNumberFormat="1" applyFont="1" applyFill="1" applyBorder="1" applyAlignment="1">
      <alignment horizontal="left" wrapText="1"/>
    </xf>
    <xf numFmtId="167" fontId="3" fillId="0" borderId="8" xfId="0" applyNumberFormat="1" applyFont="1" applyFill="1" applyBorder="1" applyAlignment="1">
      <alignment horizontal="right" wrapText="1"/>
    </xf>
    <xf numFmtId="167" fontId="3" fillId="0" borderId="8" xfId="0" applyNumberFormat="1" applyFont="1" applyFill="1" applyBorder="1" applyAlignment="1">
      <alignment horizontal="left" wrapText="1"/>
    </xf>
    <xf numFmtId="0" fontId="7" fillId="0" borderId="8" xfId="0" applyFont="1" applyFill="1" applyBorder="1" applyAlignment="1">
      <alignment wrapText="1"/>
    </xf>
    <xf numFmtId="0" fontId="3" fillId="0" borderId="8" xfId="0" applyFont="1" applyFill="1" applyBorder="1" applyAlignment="1">
      <alignment wrapText="1"/>
    </xf>
    <xf numFmtId="0" fontId="3" fillId="0" borderId="11" xfId="0" applyFont="1" applyFill="1" applyBorder="1" applyAlignment="1">
      <alignment wrapText="1"/>
    </xf>
    <xf numFmtId="0" fontId="5" fillId="0" borderId="1" xfId="0" applyFont="1" applyFill="1" applyBorder="1" applyAlignment="1">
      <alignment wrapText="1"/>
    </xf>
    <xf numFmtId="167" fontId="5" fillId="0" borderId="3" xfId="0" applyNumberFormat="1" applyFont="1" applyFill="1" applyBorder="1" applyAlignment="1">
      <alignment horizontal="right" wrapText="1"/>
    </xf>
    <xf numFmtId="0" fontId="5" fillId="0" borderId="5" xfId="0" applyFont="1" applyFill="1" applyBorder="1" applyAlignment="1">
      <alignment wrapText="1"/>
    </xf>
    <xf numFmtId="167" fontId="5" fillId="0" borderId="5" xfId="0" applyNumberFormat="1" applyFont="1" applyFill="1" applyBorder="1" applyAlignment="1">
      <alignment horizontal="right" wrapText="1"/>
    </xf>
    <xf numFmtId="0" fontId="7" fillId="0" borderId="5" xfId="0" applyFont="1" applyFill="1" applyBorder="1" applyAlignment="1">
      <alignment wrapText="1"/>
    </xf>
    <xf numFmtId="167" fontId="7" fillId="0" borderId="8" xfId="0" applyNumberFormat="1" applyFont="1" applyFill="1" applyBorder="1" applyAlignment="1">
      <alignment horizontal="right" wrapText="1"/>
    </xf>
    <xf numFmtId="0" fontId="5" fillId="0" borderId="0" xfId="0" applyFont="1" applyFill="1" applyAlignment="1">
      <alignment wrapText="1"/>
    </xf>
    <xf numFmtId="167" fontId="3" fillId="0" borderId="11" xfId="0" applyNumberFormat="1" applyFont="1" applyFill="1" applyBorder="1" applyAlignment="1">
      <alignment horizontal="right" wrapText="1"/>
    </xf>
    <xf numFmtId="0" fontId="7" fillId="0" borderId="11" xfId="0" applyFont="1" applyFill="1" applyBorder="1" applyAlignment="1">
      <alignment wrapText="1"/>
    </xf>
    <xf numFmtId="0" fontId="3" fillId="0" borderId="0" xfId="0" applyFont="1" applyFill="1" applyBorder="1"/>
    <xf numFmtId="167" fontId="3" fillId="0" borderId="0" xfId="0" applyNumberFormat="1" applyFont="1" applyFill="1" applyBorder="1"/>
    <xf numFmtId="167" fontId="7" fillId="0" borderId="8" xfId="0" applyNumberFormat="1" applyFont="1" applyFill="1" applyBorder="1" applyAlignment="1">
      <alignment wrapText="1"/>
    </xf>
    <xf numFmtId="0" fontId="3" fillId="0" borderId="8" xfId="0" applyFont="1" applyFill="1" applyBorder="1"/>
    <xf numFmtId="167" fontId="3" fillId="0" borderId="8" xfId="0" applyNumberFormat="1" applyFont="1" applyFill="1" applyBorder="1"/>
    <xf numFmtId="167" fontId="7" fillId="0" borderId="8" xfId="0" applyNumberFormat="1" applyFont="1" applyFill="1" applyBorder="1"/>
    <xf numFmtId="0" fontId="10" fillId="0" borderId="0" xfId="0" applyFont="1" applyFill="1"/>
    <xf numFmtId="0" fontId="3" fillId="0" borderId="5" xfId="0" applyFont="1" applyFill="1" applyBorder="1"/>
    <xf numFmtId="3" fontId="3" fillId="0" borderId="5" xfId="0" applyNumberFormat="1" applyFont="1" applyFill="1" applyBorder="1"/>
    <xf numFmtId="3" fontId="3" fillId="0" borderId="27" xfId="0" applyNumberFormat="1" applyFont="1" applyFill="1" applyBorder="1"/>
    <xf numFmtId="3" fontId="3" fillId="0" borderId="8" xfId="0" applyNumberFormat="1" applyFont="1" applyFill="1" applyBorder="1"/>
    <xf numFmtId="3" fontId="3" fillId="0" borderId="32" xfId="0" applyNumberFormat="1" applyFont="1" applyFill="1" applyBorder="1"/>
    <xf numFmtId="3" fontId="3" fillId="0" borderId="34" xfId="0" applyNumberFormat="1" applyFont="1" applyFill="1" applyBorder="1"/>
    <xf numFmtId="0" fontId="3" fillId="0" borderId="11" xfId="0" applyFont="1" applyFill="1" applyBorder="1"/>
    <xf numFmtId="3" fontId="3" fillId="0" borderId="11" xfId="0" applyNumberFormat="1" applyFont="1" applyFill="1" applyBorder="1"/>
    <xf numFmtId="3" fontId="3" fillId="0" borderId="29" xfId="0" applyNumberFormat="1" applyFont="1" applyFill="1" applyBorder="1"/>
    <xf numFmtId="3" fontId="3" fillId="0" borderId="35" xfId="0" applyNumberFormat="1" applyFont="1" applyFill="1" applyBorder="1"/>
    <xf numFmtId="167" fontId="3" fillId="0" borderId="5" xfId="0" applyNumberFormat="1" applyFont="1" applyFill="1" applyBorder="1"/>
    <xf numFmtId="167" fontId="3" fillId="0" borderId="5" xfId="0" applyNumberFormat="1" applyFont="1" applyBorder="1"/>
    <xf numFmtId="0" fontId="11" fillId="0" borderId="0" xfId="0" applyFont="1"/>
    <xf numFmtId="0" fontId="14" fillId="0" borderId="8" xfId="0" applyFont="1" applyBorder="1" applyAlignment="1">
      <alignment horizontal="left" wrapText="1"/>
    </xf>
    <xf numFmtId="0" fontId="2" fillId="0" borderId="37" xfId="0" applyFont="1" applyBorder="1" applyAlignment="1">
      <alignment horizontal="center" wrapText="1"/>
    </xf>
    <xf numFmtId="169" fontId="3" fillId="0" borderId="8" xfId="0" applyNumberFormat="1" applyFont="1" applyBorder="1"/>
    <xf numFmtId="10" fontId="3" fillId="0" borderId="8" xfId="2" applyNumberFormat="1" applyFont="1" applyBorder="1"/>
    <xf numFmtId="0" fontId="0" fillId="0" borderId="0" xfId="0" applyFill="1"/>
    <xf numFmtId="0" fontId="2" fillId="0" borderId="1" xfId="0" applyFont="1" applyBorder="1" applyAlignment="1">
      <alignment vertical="center" wrapText="1"/>
    </xf>
    <xf numFmtId="170" fontId="3" fillId="0" borderId="8" xfId="0" applyNumberFormat="1" applyFont="1" applyFill="1" applyBorder="1"/>
    <xf numFmtId="0" fontId="3" fillId="0" borderId="0" xfId="5" applyFont="1"/>
    <xf numFmtId="0" fontId="3" fillId="0" borderId="0" xfId="5" applyFont="1" applyBorder="1"/>
    <xf numFmtId="0" fontId="2" fillId="0" borderId="0" xfId="5" applyFont="1"/>
    <xf numFmtId="0" fontId="3" fillId="0" borderId="0" xfId="5" applyFont="1" applyAlignment="1">
      <alignment horizontal="left" wrapText="1"/>
    </xf>
    <xf numFmtId="0" fontId="16" fillId="0" borderId="0" xfId="5" applyFont="1" applyBorder="1"/>
    <xf numFmtId="0" fontId="3" fillId="0" borderId="8" xfId="5" applyFont="1" applyBorder="1" applyAlignment="1">
      <alignment horizontal="right"/>
    </xf>
    <xf numFmtId="0" fontId="16" fillId="0" borderId="0" xfId="5" applyFont="1"/>
    <xf numFmtId="0" fontId="3" fillId="0" borderId="8" xfId="5" applyFont="1" applyBorder="1"/>
    <xf numFmtId="167" fontId="16" fillId="0" borderId="0" xfId="5" applyNumberFormat="1" applyFont="1"/>
    <xf numFmtId="0" fontId="6" fillId="0" borderId="0" xfId="0" applyFont="1" applyFill="1" applyAlignment="1">
      <alignment vertical="center"/>
    </xf>
    <xf numFmtId="0" fontId="7" fillId="0" borderId="0" xfId="0" applyFont="1" applyAlignment="1">
      <alignment vertical="center"/>
    </xf>
    <xf numFmtId="3" fontId="2" fillId="0" borderId="28" xfId="0" applyNumberFormat="1" applyFont="1" applyFill="1" applyBorder="1"/>
    <xf numFmtId="0" fontId="5" fillId="0" borderId="1" xfId="0" quotePrefix="1" applyFont="1" applyFill="1" applyBorder="1" applyAlignment="1">
      <alignment wrapText="1"/>
    </xf>
    <xf numFmtId="0" fontId="3" fillId="0" borderId="8" xfId="0" applyFont="1" applyBorder="1"/>
    <xf numFmtId="167" fontId="3" fillId="0" borderId="8" xfId="0" applyNumberFormat="1" applyFont="1" applyBorder="1"/>
    <xf numFmtId="0" fontId="3" fillId="0" borderId="5" xfId="0" applyFont="1" applyBorder="1"/>
    <xf numFmtId="0" fontId="2" fillId="0" borderId="8" xfId="5" applyFont="1" applyBorder="1"/>
    <xf numFmtId="167" fontId="3" fillId="0" borderId="8" xfId="5" applyNumberFormat="1" applyFont="1" applyBorder="1" applyAlignment="1">
      <alignment horizontal="right"/>
    </xf>
    <xf numFmtId="0" fontId="3" fillId="0" borderId="8" xfId="5" applyFont="1" applyFill="1" applyBorder="1" applyAlignment="1">
      <alignment horizontal="right"/>
    </xf>
    <xf numFmtId="9" fontId="3" fillId="0" borderId="8" xfId="2" applyFont="1" applyBorder="1"/>
    <xf numFmtId="3" fontId="2" fillId="0" borderId="11" xfId="0" applyNumberFormat="1" applyFont="1" applyBorder="1" applyAlignment="1"/>
    <xf numFmtId="0" fontId="14" fillId="0" borderId="8" xfId="0" applyFont="1" applyFill="1" applyBorder="1" applyAlignment="1">
      <alignment horizontal="left" wrapText="1"/>
    </xf>
    <xf numFmtId="3" fontId="5" fillId="0" borderId="8" xfId="0" applyNumberFormat="1" applyFont="1" applyFill="1" applyBorder="1"/>
    <xf numFmtId="0" fontId="2" fillId="0" borderId="8" xfId="0" applyFont="1" applyBorder="1" applyAlignment="1">
      <alignment vertical="center" wrapText="1"/>
    </xf>
    <xf numFmtId="3" fontId="5" fillId="0" borderId="33" xfId="0" applyNumberFormat="1" applyFont="1" applyFill="1" applyBorder="1"/>
    <xf numFmtId="0" fontId="5" fillId="0" borderId="0" xfId="0" applyFont="1" applyAlignment="1">
      <alignment wrapText="1"/>
    </xf>
    <xf numFmtId="0" fontId="3" fillId="0" borderId="0" xfId="0" applyFont="1" applyAlignment="1">
      <alignment wrapText="1"/>
    </xf>
    <xf numFmtId="0" fontId="5" fillId="0" borderId="1" xfId="6" applyFont="1" applyFill="1" applyBorder="1" applyAlignment="1">
      <alignment horizontal="left"/>
    </xf>
    <xf numFmtId="167" fontId="2" fillId="0" borderId="3" xfId="6" applyNumberFormat="1" applyFont="1" applyFill="1" applyBorder="1" applyAlignment="1">
      <alignment horizontal="right"/>
    </xf>
    <xf numFmtId="0" fontId="5" fillId="0" borderId="0" xfId="6" applyFont="1" applyFill="1" applyBorder="1" applyAlignment="1">
      <alignment horizontal="left"/>
    </xf>
    <xf numFmtId="167" fontId="3" fillId="0" borderId="0" xfId="6" applyNumberFormat="1" applyFont="1" applyAlignment="1">
      <alignment horizontal="right"/>
    </xf>
    <xf numFmtId="0" fontId="3" fillId="0" borderId="0" xfId="6" applyFont="1"/>
    <xf numFmtId="0" fontId="7" fillId="0" borderId="0" xfId="6" applyFont="1" applyFill="1" applyBorder="1" applyAlignment="1">
      <alignment horizontal="left"/>
    </xf>
    <xf numFmtId="0" fontId="18" fillId="0" borderId="0" xfId="0" applyFont="1" applyAlignment="1">
      <alignment vertical="center"/>
    </xf>
    <xf numFmtId="0" fontId="2" fillId="0" borderId="8" xfId="0" applyFont="1" applyBorder="1" applyAlignment="1">
      <alignment horizontal="center" wrapText="1"/>
    </xf>
    <xf numFmtId="0" fontId="3" fillId="0" borderId="10" xfId="0" applyFont="1" applyBorder="1"/>
    <xf numFmtId="0" fontId="3" fillId="0" borderId="15" xfId="0" applyFont="1" applyBorder="1"/>
    <xf numFmtId="0" fontId="3" fillId="0" borderId="4" xfId="0" applyFont="1" applyBorder="1"/>
    <xf numFmtId="3" fontId="5" fillId="0" borderId="30" xfId="0" applyNumberFormat="1" applyFont="1" applyFill="1" applyBorder="1"/>
    <xf numFmtId="3" fontId="5" fillId="0" borderId="31" xfId="0" applyNumberFormat="1" applyFont="1" applyFill="1" applyBorder="1"/>
    <xf numFmtId="3" fontId="5" fillId="0" borderId="21" xfId="0" applyNumberFormat="1" applyFont="1" applyFill="1" applyBorder="1"/>
    <xf numFmtId="3" fontId="5" fillId="0" borderId="18" xfId="0" applyNumberFormat="1" applyFont="1" applyFill="1" applyBorder="1"/>
    <xf numFmtId="0" fontId="5" fillId="0" borderId="8" xfId="0" applyFont="1" applyFill="1" applyBorder="1" applyAlignment="1">
      <alignment wrapText="1"/>
    </xf>
    <xf numFmtId="0" fontId="2" fillId="0" borderId="2" xfId="0" quotePrefix="1" applyFont="1" applyBorder="1" applyAlignment="1">
      <alignment horizontal="center"/>
    </xf>
    <xf numFmtId="0" fontId="2" fillId="0" borderId="31" xfId="0" quotePrefix="1" applyFont="1" applyBorder="1" applyAlignment="1">
      <alignment horizontal="center"/>
    </xf>
    <xf numFmtId="0" fontId="2" fillId="0" borderId="3" xfId="0" quotePrefix="1" applyFont="1" applyBorder="1" applyAlignment="1">
      <alignment horizontal="center" wrapText="1"/>
    </xf>
    <xf numFmtId="3" fontId="3" fillId="0" borderId="6" xfId="0" applyNumberFormat="1" applyFont="1" applyFill="1" applyBorder="1"/>
    <xf numFmtId="3" fontId="3" fillId="0" borderId="12" xfId="0" applyNumberFormat="1" applyFont="1" applyFill="1" applyBorder="1"/>
    <xf numFmtId="3" fontId="2" fillId="0" borderId="2" xfId="0" applyNumberFormat="1" applyFont="1" applyFill="1" applyBorder="1" applyAlignment="1">
      <alignment horizontal="right"/>
    </xf>
    <xf numFmtId="3" fontId="2" fillId="0" borderId="3" xfId="0" applyNumberFormat="1" applyFont="1" applyFill="1" applyBorder="1" applyAlignment="1">
      <alignment horizontal="right"/>
    </xf>
    <xf numFmtId="3" fontId="0" fillId="0" borderId="0" xfId="0" applyNumberFormat="1"/>
    <xf numFmtId="0" fontId="15" fillId="0" borderId="0" xfId="0" applyFont="1"/>
    <xf numFmtId="0" fontId="2" fillId="0" borderId="36" xfId="0" quotePrefix="1" applyFont="1" applyBorder="1" applyAlignment="1">
      <alignment horizontal="center" wrapText="1"/>
    </xf>
    <xf numFmtId="0" fontId="2" fillId="0" borderId="38" xfId="0" applyFont="1" applyBorder="1" applyAlignment="1">
      <alignment horizontal="center" wrapText="1"/>
    </xf>
    <xf numFmtId="0" fontId="3" fillId="0" borderId="6" xfId="0" applyFont="1" applyBorder="1"/>
    <xf numFmtId="167" fontId="3" fillId="0" borderId="11" xfId="0" applyNumberFormat="1" applyFont="1" applyFill="1" applyBorder="1" applyAlignment="1">
      <alignment wrapText="1"/>
    </xf>
    <xf numFmtId="167" fontId="3" fillId="0" borderId="11" xfId="0" applyNumberFormat="1" applyFont="1" applyBorder="1" applyAlignment="1">
      <alignment wrapText="1"/>
    </xf>
    <xf numFmtId="167" fontId="3" fillId="0" borderId="16" xfId="0" applyNumberFormat="1" applyFont="1" applyFill="1" applyBorder="1"/>
    <xf numFmtId="167" fontId="3" fillId="0" borderId="16" xfId="0" applyNumberFormat="1" applyFont="1" applyBorder="1"/>
    <xf numFmtId="0" fontId="20" fillId="0" borderId="0" xfId="0" applyFont="1"/>
    <xf numFmtId="0" fontId="20" fillId="0" borderId="0" xfId="0" applyFont="1" applyFill="1"/>
    <xf numFmtId="167" fontId="5" fillId="0" borderId="0" xfId="0" applyNumberFormat="1" applyFont="1" applyFill="1" applyBorder="1"/>
    <xf numFmtId="0" fontId="5" fillId="0" borderId="0" xfId="0" applyFont="1" applyFill="1" applyBorder="1"/>
    <xf numFmtId="1" fontId="3" fillId="0" borderId="0" xfId="0" applyNumberFormat="1" applyFont="1" applyFill="1" applyBorder="1"/>
    <xf numFmtId="1" fontId="5" fillId="0" borderId="0" xfId="0" applyNumberFormat="1" applyFont="1" applyFill="1" applyBorder="1"/>
    <xf numFmtId="3" fontId="2" fillId="0" borderId="33" xfId="0" applyNumberFormat="1" applyFont="1" applyFill="1" applyBorder="1"/>
    <xf numFmtId="3" fontId="2" fillId="0" borderId="30" xfId="0" applyNumberFormat="1" applyFont="1" applyFill="1" applyBorder="1"/>
    <xf numFmtId="3" fontId="2" fillId="0" borderId="2" xfId="0" applyNumberFormat="1" applyFont="1" applyFill="1" applyBorder="1"/>
    <xf numFmtId="0" fontId="22" fillId="0" borderId="0" xfId="0" applyFont="1" applyFill="1" applyBorder="1"/>
    <xf numFmtId="0" fontId="21" fillId="0" borderId="0" xfId="0" applyFont="1" applyFill="1" applyBorder="1"/>
    <xf numFmtId="165" fontId="23" fillId="0" borderId="0" xfId="1" applyNumberFormat="1" applyFont="1" applyFill="1" applyBorder="1"/>
    <xf numFmtId="164" fontId="23" fillId="0" borderId="0" xfId="1" applyNumberFormat="1" applyFont="1" applyFill="1" applyBorder="1"/>
    <xf numFmtId="10" fontId="23" fillId="0" borderId="0" xfId="2" applyNumberFormat="1" applyFont="1" applyFill="1" applyBorder="1"/>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165" fontId="24" fillId="0" borderId="0" xfId="1" applyNumberFormat="1" applyFont="1" applyFill="1" applyBorder="1" applyAlignment="1">
      <alignment wrapText="1"/>
    </xf>
    <xf numFmtId="164" fontId="24" fillId="0" borderId="0" xfId="1" applyNumberFormat="1" applyFont="1" applyFill="1" applyBorder="1" applyAlignment="1">
      <alignment wrapText="1"/>
    </xf>
    <xf numFmtId="10" fontId="24" fillId="0" borderId="0" xfId="2" applyNumberFormat="1" applyFont="1" applyFill="1" applyBorder="1" applyAlignment="1">
      <alignment wrapText="1"/>
    </xf>
    <xf numFmtId="166" fontId="15" fillId="0" borderId="5" xfId="1" applyNumberFormat="1" applyFont="1" applyFill="1" applyBorder="1"/>
    <xf numFmtId="168" fontId="15" fillId="0" borderId="5" xfId="1" applyNumberFormat="1" applyFont="1" applyFill="1" applyBorder="1"/>
    <xf numFmtId="10" fontId="15" fillId="0" borderId="5" xfId="2" applyNumberFormat="1" applyFont="1" applyFill="1" applyBorder="1"/>
    <xf numFmtId="168" fontId="15" fillId="0" borderId="6" xfId="1" applyNumberFormat="1" applyFont="1" applyFill="1" applyBorder="1"/>
    <xf numFmtId="0" fontId="14" fillId="0" borderId="7" xfId="0" applyFont="1" applyFill="1" applyBorder="1" applyAlignment="1">
      <alignment horizontal="left" wrapText="1"/>
    </xf>
    <xf numFmtId="166" fontId="15" fillId="0" borderId="8" xfId="1" applyNumberFormat="1" applyFont="1" applyFill="1" applyBorder="1"/>
    <xf numFmtId="168" fontId="15" fillId="0" borderId="8" xfId="1" applyNumberFormat="1" applyFont="1" applyFill="1" applyBorder="1"/>
    <xf numFmtId="10" fontId="15" fillId="0" borderId="8" xfId="2" applyNumberFormat="1" applyFont="1" applyFill="1" applyBorder="1"/>
    <xf numFmtId="168" fontId="15" fillId="0" borderId="9" xfId="1" applyNumberFormat="1" applyFont="1" applyFill="1" applyBorder="1"/>
    <xf numFmtId="0" fontId="14" fillId="0" borderId="10" xfId="0" applyFont="1" applyFill="1" applyBorder="1" applyAlignment="1">
      <alignment horizontal="left" wrapText="1"/>
    </xf>
    <xf numFmtId="166" fontId="15" fillId="0" borderId="11" xfId="1" applyNumberFormat="1" applyFont="1" applyFill="1" applyBorder="1"/>
    <xf numFmtId="168" fontId="15" fillId="0" borderId="11" xfId="1" applyNumberFormat="1" applyFont="1" applyFill="1" applyBorder="1"/>
    <xf numFmtId="10" fontId="15" fillId="0" borderId="11" xfId="2" applyNumberFormat="1" applyFont="1" applyFill="1" applyBorder="1"/>
    <xf numFmtId="168" fontId="15" fillId="0" borderId="12" xfId="1" applyNumberFormat="1" applyFont="1" applyFill="1" applyBorder="1"/>
    <xf numFmtId="1" fontId="15" fillId="0" borderId="11" xfId="1" applyNumberFormat="1" applyFont="1" applyFill="1" applyBorder="1"/>
    <xf numFmtId="0" fontId="14" fillId="0" borderId="1" xfId="0" applyFont="1" applyFill="1" applyBorder="1" applyAlignment="1">
      <alignment horizontal="left" wrapText="1"/>
    </xf>
    <xf numFmtId="166" fontId="14" fillId="0" borderId="2" xfId="1" applyNumberFormat="1" applyFont="1" applyFill="1" applyBorder="1"/>
    <xf numFmtId="168" fontId="14" fillId="0" borderId="2" xfId="1" applyNumberFormat="1" applyFont="1" applyFill="1" applyBorder="1"/>
    <xf numFmtId="10" fontId="14" fillId="0" borderId="2" xfId="2" applyNumberFormat="1" applyFont="1" applyFill="1" applyBorder="1"/>
    <xf numFmtId="168" fontId="14" fillId="0" borderId="3" xfId="1" applyNumberFormat="1" applyFont="1" applyFill="1" applyBorder="1"/>
    <xf numFmtId="165" fontId="24" fillId="0" borderId="0" xfId="1" applyNumberFormat="1" applyFont="1" applyFill="1" applyBorder="1"/>
    <xf numFmtId="164" fontId="24" fillId="0" borderId="0" xfId="1" applyNumberFormat="1" applyFont="1" applyFill="1" applyBorder="1"/>
    <xf numFmtId="10" fontId="24" fillId="0" borderId="0" xfId="2" applyNumberFormat="1" applyFont="1" applyFill="1" applyBorder="1"/>
    <xf numFmtId="166" fontId="14" fillId="0" borderId="2" xfId="0" applyNumberFormat="1" applyFont="1" applyFill="1" applyBorder="1"/>
    <xf numFmtId="166" fontId="12" fillId="0" borderId="0" xfId="0" applyNumberFormat="1" applyFont="1"/>
    <xf numFmtId="168" fontId="12" fillId="0" borderId="0" xfId="0" applyNumberFormat="1" applyFont="1"/>
    <xf numFmtId="0" fontId="2" fillId="2" borderId="22" xfId="0" applyFont="1" applyFill="1" applyBorder="1" applyAlignment="1">
      <alignment horizontal="center" vertical="center"/>
    </xf>
    <xf numFmtId="0" fontId="2" fillId="0" borderId="39" xfId="0" applyFont="1" applyBorder="1" applyAlignment="1">
      <alignment horizontal="center" wrapText="1"/>
    </xf>
    <xf numFmtId="0" fontId="2" fillId="2" borderId="20" xfId="0" applyFont="1" applyFill="1" applyBorder="1" applyAlignment="1">
      <alignment horizontal="center" wrapText="1"/>
    </xf>
    <xf numFmtId="0" fontId="2" fillId="0" borderId="23" xfId="0" applyFont="1" applyBorder="1" applyAlignment="1">
      <alignment horizontal="center" wrapText="1"/>
    </xf>
    <xf numFmtId="0" fontId="2" fillId="0" borderId="33" xfId="0" applyFont="1" applyBorder="1"/>
    <xf numFmtId="169" fontId="3" fillId="0" borderId="34" xfId="0" applyNumberFormat="1" applyFont="1" applyBorder="1"/>
    <xf numFmtId="10" fontId="3" fillId="2" borderId="40" xfId="2" applyNumberFormat="1" applyFont="1" applyFill="1" applyBorder="1"/>
    <xf numFmtId="10" fontId="3" fillId="0" borderId="9" xfId="2" applyNumberFormat="1" applyFont="1" applyBorder="1"/>
    <xf numFmtId="169" fontId="3" fillId="0" borderId="7" xfId="0" applyNumberFormat="1" applyFont="1" applyBorder="1"/>
    <xf numFmtId="0" fontId="2" fillId="0" borderId="26" xfId="0" applyFont="1" applyBorder="1"/>
    <xf numFmtId="169" fontId="7" fillId="0" borderId="39" xfId="0" applyNumberFormat="1" applyFont="1" applyBorder="1"/>
    <xf numFmtId="169" fontId="7" fillId="0" borderId="37" xfId="0" applyNumberFormat="1" applyFont="1" applyBorder="1"/>
    <xf numFmtId="10" fontId="7" fillId="0" borderId="37" xfId="2" applyNumberFormat="1" applyFont="1" applyBorder="1"/>
    <xf numFmtId="10" fontId="7" fillId="2" borderId="20" xfId="2" applyNumberFormat="1" applyFont="1" applyFill="1" applyBorder="1"/>
    <xf numFmtId="10" fontId="7" fillId="0" borderId="23" xfId="2" applyNumberFormat="1" applyFont="1" applyBorder="1"/>
    <xf numFmtId="169" fontId="7" fillId="0" borderId="41" xfId="0" applyNumberFormat="1" applyFont="1" applyBorder="1"/>
    <xf numFmtId="169" fontId="7" fillId="0" borderId="13" xfId="0" applyNumberFormat="1" applyFont="1" applyBorder="1"/>
    <xf numFmtId="10" fontId="7" fillId="0" borderId="13" xfId="2" applyNumberFormat="1" applyFont="1" applyBorder="1"/>
    <xf numFmtId="10" fontId="7" fillId="2" borderId="25" xfId="2" applyNumberFormat="1" applyFont="1" applyFill="1" applyBorder="1"/>
    <xf numFmtId="10" fontId="7" fillId="0" borderId="14" xfId="2" applyNumberFormat="1" applyFont="1" applyBorder="1"/>
    <xf numFmtId="0" fontId="5" fillId="0" borderId="8" xfId="0" applyFont="1" applyFill="1" applyBorder="1" applyAlignment="1">
      <alignment horizontal="left" wrapText="1"/>
    </xf>
    <xf numFmtId="3" fontId="2" fillId="0" borderId="8" xfId="1" applyNumberFormat="1" applyFont="1" applyFill="1" applyBorder="1"/>
    <xf numFmtId="0" fontId="5" fillId="0" borderId="8" xfId="0" applyFont="1" applyFill="1" applyBorder="1"/>
    <xf numFmtId="0" fontId="2" fillId="0" borderId="8" xfId="0" applyFont="1" applyFill="1" applyBorder="1" applyAlignment="1">
      <alignment horizontal="center" wrapText="1"/>
    </xf>
    <xf numFmtId="165" fontId="3" fillId="0" borderId="8" xfId="1" applyNumberFormat="1" applyFont="1" applyFill="1" applyBorder="1" applyAlignment="1">
      <alignment horizontal="right"/>
    </xf>
    <xf numFmtId="3" fontId="2" fillId="0" borderId="21" xfId="0" applyNumberFormat="1" applyFont="1" applyFill="1" applyBorder="1"/>
    <xf numFmtId="3" fontId="2" fillId="0" borderId="31" xfId="0" applyNumberFormat="1" applyFont="1" applyFill="1" applyBorder="1"/>
    <xf numFmtId="170" fontId="3" fillId="0" borderId="11" xfId="0" applyNumberFormat="1" applyFont="1" applyFill="1" applyBorder="1"/>
    <xf numFmtId="170" fontId="2" fillId="0" borderId="8" xfId="0" applyNumberFormat="1" applyFont="1" applyBorder="1" applyAlignment="1">
      <alignment horizontal="right" vertical="center" wrapText="1"/>
    </xf>
    <xf numFmtId="170" fontId="3" fillId="0" borderId="5" xfId="0" applyNumberFormat="1" applyFont="1" applyBorder="1" applyAlignment="1">
      <alignment horizontal="right" vertical="center" wrapText="1"/>
    </xf>
    <xf numFmtId="0" fontId="25" fillId="0" borderId="0" xfId="0" applyFont="1"/>
    <xf numFmtId="0" fontId="3" fillId="0" borderId="0" xfId="0" quotePrefix="1" applyFont="1" applyFill="1" applyBorder="1"/>
    <xf numFmtId="0" fontId="3" fillId="0" borderId="11" xfId="0" applyFont="1" applyBorder="1"/>
    <xf numFmtId="167" fontId="3" fillId="0" borderId="11" xfId="0" applyNumberFormat="1" applyFont="1" applyBorder="1"/>
    <xf numFmtId="167" fontId="3" fillId="0" borderId="11" xfId="0" applyNumberFormat="1" applyFont="1" applyFill="1" applyBorder="1"/>
    <xf numFmtId="0" fontId="2" fillId="0" borderId="3" xfId="0" applyFont="1" applyBorder="1" applyAlignment="1">
      <alignment horizontal="right"/>
    </xf>
    <xf numFmtId="167" fontId="2" fillId="0" borderId="3" xfId="0" applyNumberFormat="1" applyFont="1" applyFill="1" applyBorder="1" applyAlignment="1">
      <alignment horizontal="right"/>
    </xf>
    <xf numFmtId="166" fontId="3" fillId="0" borderId="8" xfId="1" applyNumberFormat="1" applyFont="1" applyFill="1" applyBorder="1" applyAlignment="1">
      <alignment horizontal="right" wrapText="1"/>
    </xf>
    <xf numFmtId="3" fontId="2" fillId="0" borderId="8" xfId="1" applyNumberFormat="1" applyFont="1" applyFill="1" applyBorder="1" applyAlignment="1">
      <alignment horizontal="right"/>
    </xf>
    <xf numFmtId="3" fontId="2" fillId="0" borderId="5" xfId="1" applyNumberFormat="1" applyFont="1" applyFill="1" applyBorder="1" applyAlignment="1">
      <alignment horizontal="right"/>
    </xf>
    <xf numFmtId="3" fontId="2" fillId="0" borderId="5" xfId="1" applyNumberFormat="1" applyFont="1" applyFill="1" applyBorder="1"/>
    <xf numFmtId="3" fontId="2" fillId="0" borderId="11" xfId="1" applyNumberFormat="1" applyFont="1" applyFill="1" applyBorder="1"/>
    <xf numFmtId="0" fontId="7" fillId="0" borderId="0" xfId="0" applyFont="1" applyAlignment="1">
      <alignment wrapText="1"/>
    </xf>
    <xf numFmtId="0" fontId="11" fillId="0" borderId="0" xfId="0" applyFont="1" applyAlignment="1">
      <alignment wrapText="1"/>
    </xf>
    <xf numFmtId="0" fontId="2" fillId="0" borderId="0" xfId="0" applyFont="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170" fontId="3" fillId="0" borderId="11" xfId="0" applyNumberFormat="1" applyFont="1" applyBorder="1" applyAlignment="1">
      <alignment horizontal="right" vertical="center" wrapText="1"/>
    </xf>
    <xf numFmtId="170" fontId="2" fillId="0" borderId="3" xfId="0" applyNumberFormat="1" applyFont="1" applyBorder="1" applyAlignment="1">
      <alignment horizontal="right" vertical="center" wrapText="1"/>
    </xf>
    <xf numFmtId="3" fontId="5" fillId="0" borderId="28" xfId="0" applyNumberFormat="1" applyFont="1" applyFill="1" applyBorder="1"/>
    <xf numFmtId="3" fontId="3" fillId="0" borderId="43" xfId="0" applyNumberFormat="1" applyFont="1" applyFill="1" applyBorder="1"/>
    <xf numFmtId="167" fontId="5" fillId="0" borderId="1" xfId="0" applyNumberFormat="1" applyFont="1" applyFill="1" applyBorder="1" applyAlignment="1">
      <alignment horizontal="left" vertical="center" wrapText="1"/>
    </xf>
    <xf numFmtId="167" fontId="5" fillId="0" borderId="2" xfId="0" applyNumberFormat="1" applyFont="1" applyFill="1" applyBorder="1" applyAlignment="1">
      <alignment horizontal="center" vertical="center" wrapText="1"/>
    </xf>
    <xf numFmtId="167" fontId="5" fillId="0" borderId="31" xfId="0" applyNumberFormat="1" applyFont="1" applyFill="1" applyBorder="1" applyAlignment="1">
      <alignment horizontal="center" vertical="center" wrapText="1"/>
    </xf>
    <xf numFmtId="167" fontId="5" fillId="0" borderId="21" xfId="0" applyNumberFormat="1" applyFont="1" applyFill="1" applyBorder="1" applyAlignment="1">
      <alignment horizontal="center" vertical="center" wrapText="1"/>
    </xf>
    <xf numFmtId="167" fontId="5" fillId="0" borderId="18" xfId="0" applyNumberFormat="1" applyFont="1" applyFill="1" applyBorder="1" applyAlignment="1">
      <alignment horizontal="center" vertical="center" wrapText="1"/>
    </xf>
    <xf numFmtId="3" fontId="5" fillId="0" borderId="32" xfId="0" applyNumberFormat="1" applyFont="1" applyFill="1" applyBorder="1"/>
    <xf numFmtId="3" fontId="5" fillId="0" borderId="34" xfId="0" applyNumberFormat="1" applyFont="1" applyFill="1" applyBorder="1"/>
    <xf numFmtId="3" fontId="5" fillId="0" borderId="26" xfId="0" applyNumberFormat="1" applyFont="1" applyFill="1" applyBorder="1"/>
    <xf numFmtId="0" fontId="0" fillId="0" borderId="0" xfId="0" applyFont="1"/>
    <xf numFmtId="3" fontId="7" fillId="0" borderId="5" xfId="0" applyNumberFormat="1" applyFont="1" applyFill="1" applyBorder="1"/>
    <xf numFmtId="0" fontId="2" fillId="0" borderId="2" xfId="0" applyFont="1" applyBorder="1" applyAlignment="1">
      <alignment horizontal="center"/>
    </xf>
    <xf numFmtId="0" fontId="2" fillId="0" borderId="3" xfId="0" applyFont="1" applyBorder="1" applyAlignment="1">
      <alignment horizontal="center"/>
    </xf>
    <xf numFmtId="0" fontId="26" fillId="0" borderId="0" xfId="0" applyFont="1" applyAlignment="1">
      <alignment vertical="center"/>
    </xf>
    <xf numFmtId="0" fontId="3" fillId="0" borderId="0" xfId="5" applyFont="1" applyAlignment="1">
      <alignment horizontal="left" wrapText="1"/>
    </xf>
    <xf numFmtId="0" fontId="2" fillId="0" borderId="1" xfId="0" applyFont="1" applyFill="1" applyBorder="1" applyAlignment="1">
      <alignment wrapText="1"/>
    </xf>
    <xf numFmtId="0" fontId="2" fillId="0" borderId="2" xfId="0" applyFont="1" applyFill="1" applyBorder="1" applyAlignment="1">
      <alignment horizontal="center" wrapText="1"/>
    </xf>
    <xf numFmtId="0" fontId="2" fillId="0" borderId="1" xfId="0" applyFont="1" applyFill="1" applyBorder="1" applyAlignment="1">
      <alignment vertical="center"/>
    </xf>
    <xf numFmtId="0" fontId="3" fillId="0" borderId="0" xfId="0" applyFont="1" applyFill="1" applyBorder="1" applyAlignment="1">
      <alignment vertical="center"/>
    </xf>
    <xf numFmtId="0" fontId="2" fillId="0" borderId="1" xfId="0" applyFont="1" applyFill="1" applyBorder="1" applyAlignment="1">
      <alignment vertical="center" wrapText="1"/>
    </xf>
    <xf numFmtId="0" fontId="0" fillId="0" borderId="0" xfId="0" applyFill="1" applyBorder="1"/>
    <xf numFmtId="0" fontId="2" fillId="0" borderId="36" xfId="0" applyFont="1" applyFill="1" applyBorder="1" applyAlignment="1">
      <alignment horizontal="center" wrapText="1"/>
    </xf>
    <xf numFmtId="0" fontId="3" fillId="0" borderId="8" xfId="0" applyFont="1" applyFill="1" applyBorder="1" applyAlignment="1">
      <alignment vertical="center"/>
    </xf>
    <xf numFmtId="3" fontId="2" fillId="0" borderId="8" xfId="0" applyNumberFormat="1" applyFont="1" applyFill="1" applyBorder="1"/>
    <xf numFmtId="9" fontId="3" fillId="0" borderId="8" xfId="2" applyFont="1" applyFill="1" applyBorder="1" applyAlignment="1">
      <alignment vertical="center"/>
    </xf>
    <xf numFmtId="0" fontId="3" fillId="0" borderId="5" xfId="0" applyFont="1" applyFill="1" applyBorder="1" applyAlignment="1">
      <alignment vertical="center"/>
    </xf>
    <xf numFmtId="3" fontId="2" fillId="0" borderId="5" xfId="0" applyNumberFormat="1" applyFont="1" applyFill="1" applyBorder="1"/>
    <xf numFmtId="9" fontId="3" fillId="0" borderId="5" xfId="2" applyNumberFormat="1" applyFont="1" applyFill="1" applyBorder="1" applyAlignment="1">
      <alignment vertical="center"/>
    </xf>
    <xf numFmtId="0" fontId="2" fillId="0" borderId="3" xfId="0" applyFont="1" applyFill="1" applyBorder="1" applyAlignment="1">
      <alignment horizontal="center" vertical="center" wrapText="1"/>
    </xf>
    <xf numFmtId="0" fontId="3" fillId="0" borderId="11" xfId="0" applyFont="1" applyFill="1" applyBorder="1" applyAlignment="1">
      <alignment vertical="center"/>
    </xf>
    <xf numFmtId="3" fontId="2" fillId="0" borderId="11" xfId="0" applyNumberFormat="1" applyFont="1" applyFill="1" applyBorder="1"/>
    <xf numFmtId="0" fontId="27" fillId="0" borderId="0" xfId="0" applyFont="1" applyFill="1" applyBorder="1" applyAlignment="1">
      <alignment horizontal="left" vertical="top" wrapText="1"/>
    </xf>
    <xf numFmtId="0" fontId="2" fillId="0" borderId="5" xfId="5" applyFont="1" applyBorder="1"/>
    <xf numFmtId="0" fontId="3" fillId="0" borderId="5" xfId="5" applyFont="1" applyBorder="1" applyAlignment="1">
      <alignment horizontal="right"/>
    </xf>
    <xf numFmtId="0" fontId="2" fillId="0" borderId="1" xfId="5" applyFont="1" applyBorder="1" applyAlignment="1">
      <alignment horizontal="left"/>
    </xf>
    <xf numFmtId="0" fontId="2" fillId="0" borderId="2" xfId="5" applyFont="1" applyBorder="1" applyAlignment="1">
      <alignment horizontal="center"/>
    </xf>
    <xf numFmtId="0" fontId="2" fillId="0" borderId="3" xfId="5" applyFont="1" applyFill="1" applyBorder="1" applyAlignment="1">
      <alignment horizontal="center"/>
    </xf>
    <xf numFmtId="0" fontId="2" fillId="0" borderId="11" xfId="5" applyFont="1" applyBorder="1"/>
    <xf numFmtId="0" fontId="3" fillId="0" borderId="11" xfId="5" applyFont="1" applyFill="1" applyBorder="1" applyAlignment="1">
      <alignment horizontal="right"/>
    </xf>
    <xf numFmtId="0" fontId="3" fillId="0" borderId="11" xfId="5" applyFont="1" applyBorder="1" applyAlignment="1">
      <alignment horizontal="right"/>
    </xf>
    <xf numFmtId="167" fontId="3" fillId="0" borderId="11" xfId="5" applyNumberFormat="1" applyFont="1" applyFill="1" applyBorder="1" applyAlignment="1">
      <alignment horizontal="right"/>
    </xf>
    <xf numFmtId="0" fontId="2" fillId="0" borderId="1" xfId="5" applyFont="1" applyBorder="1"/>
    <xf numFmtId="0" fontId="2" fillId="0" borderId="2" xfId="5" applyFont="1" applyBorder="1"/>
    <xf numFmtId="0" fontId="3" fillId="0" borderId="5" xfId="5" applyFont="1" applyFill="1" applyBorder="1"/>
    <xf numFmtId="0" fontId="3" fillId="0" borderId="5" xfId="5" applyFont="1" applyBorder="1"/>
    <xf numFmtId="0" fontId="2" fillId="0" borderId="2" xfId="5" applyFont="1" applyBorder="1" applyAlignment="1">
      <alignment horizontal="center" wrapText="1"/>
    </xf>
    <xf numFmtId="0" fontId="2" fillId="0" borderId="3" xfId="5" applyFont="1" applyBorder="1" applyAlignment="1">
      <alignment horizontal="center"/>
    </xf>
    <xf numFmtId="0" fontId="3" fillId="0" borderId="11" xfId="5" applyFont="1" applyBorder="1"/>
    <xf numFmtId="0" fontId="2" fillId="0" borderId="11" xfId="0" applyFont="1" applyBorder="1"/>
    <xf numFmtId="3" fontId="3" fillId="0" borderId="11" xfId="1" applyNumberFormat="1" applyFont="1" applyBorder="1" applyAlignment="1"/>
    <xf numFmtId="3" fontId="3" fillId="0" borderId="11" xfId="0" applyNumberFormat="1" applyFont="1" applyBorder="1" applyAlignment="1"/>
    <xf numFmtId="3" fontId="2" fillId="0" borderId="2" xfId="0" applyNumberFormat="1" applyFont="1" applyBorder="1" applyAlignment="1">
      <alignment horizontal="right"/>
    </xf>
    <xf numFmtId="3" fontId="2" fillId="0" borderId="2" xfId="0" applyNumberFormat="1" applyFont="1" applyBorder="1" applyAlignment="1"/>
    <xf numFmtId="3" fontId="2" fillId="0" borderId="31" xfId="0" applyNumberFormat="1" applyFont="1" applyBorder="1" applyAlignment="1"/>
    <xf numFmtId="3" fontId="2" fillId="0" borderId="3" xfId="0" applyNumberFormat="1" applyFont="1" applyBorder="1" applyAlignment="1"/>
    <xf numFmtId="0" fontId="2" fillId="0" borderId="5" xfId="0" applyFont="1" applyBorder="1"/>
    <xf numFmtId="3" fontId="3" fillId="0" borderId="5" xfId="1" applyNumberFormat="1" applyFont="1" applyBorder="1" applyAlignment="1">
      <alignment horizontal="right"/>
    </xf>
    <xf numFmtId="9" fontId="3" fillId="0" borderId="5" xfId="2" applyFont="1" applyBorder="1"/>
    <xf numFmtId="3" fontId="2" fillId="0" borderId="5" xfId="1" applyNumberFormat="1" applyFont="1" applyBorder="1" applyAlignment="1">
      <alignment horizontal="right"/>
    </xf>
    <xf numFmtId="0" fontId="3" fillId="0" borderId="5" xfId="3" applyFont="1" applyBorder="1"/>
    <xf numFmtId="0" fontId="3" fillId="0" borderId="0" xfId="3" applyFont="1" applyBorder="1"/>
    <xf numFmtId="0" fontId="3" fillId="0" borderId="11" xfId="3" applyFont="1" applyBorder="1"/>
    <xf numFmtId="3" fontId="3" fillId="0" borderId="5" xfId="3" applyNumberFormat="1" applyFont="1" applyBorder="1" applyAlignment="1"/>
    <xf numFmtId="3" fontId="3" fillId="0" borderId="11" xfId="3" applyNumberFormat="1" applyFont="1" applyBorder="1" applyAlignment="1"/>
    <xf numFmtId="3" fontId="2" fillId="0" borderId="2" xfId="3" applyNumberFormat="1" applyFont="1" applyBorder="1" applyAlignment="1"/>
    <xf numFmtId="3" fontId="2" fillId="0" borderId="3" xfId="3" applyNumberFormat="1" applyFont="1" applyBorder="1" applyAlignment="1"/>
    <xf numFmtId="3" fontId="3" fillId="0" borderId="5" xfId="4" applyNumberFormat="1" applyFont="1" applyBorder="1" applyAlignment="1"/>
    <xf numFmtId="3" fontId="3" fillId="0" borderId="11" xfId="4" applyNumberFormat="1" applyFont="1" applyBorder="1" applyAlignment="1"/>
    <xf numFmtId="0" fontId="2" fillId="0" borderId="3" xfId="0" applyFont="1" applyFill="1" applyBorder="1" applyAlignment="1">
      <alignment horizontal="center"/>
    </xf>
    <xf numFmtId="167" fontId="2" fillId="0" borderId="3" xfId="6" applyNumberFormat="1" applyFont="1" applyBorder="1" applyAlignment="1">
      <alignment horizontal="center" wrapText="1"/>
    </xf>
    <xf numFmtId="0" fontId="3" fillId="0" borderId="0" xfId="0" applyFont="1" applyAlignment="1">
      <alignment vertical="center"/>
    </xf>
    <xf numFmtId="0" fontId="7" fillId="0" borderId="8" xfId="0" applyFont="1" applyFill="1" applyBorder="1" applyAlignment="1">
      <alignment horizontal="left" wrapText="1"/>
    </xf>
    <xf numFmtId="0" fontId="7" fillId="0" borderId="0" xfId="0" applyFont="1" applyFill="1" applyBorder="1"/>
    <xf numFmtId="0" fontId="14" fillId="0" borderId="1" xfId="0" applyFont="1" applyFill="1" applyBorder="1" applyAlignment="1">
      <alignment horizontal="left" vertical="center" wrapText="1"/>
    </xf>
    <xf numFmtId="0" fontId="5" fillId="0" borderId="1" xfId="0" quotePrefix="1" applyFont="1" applyFill="1" applyBorder="1"/>
    <xf numFmtId="0" fontId="6" fillId="0" borderId="0" xfId="0" applyFont="1" applyAlignment="1">
      <alignment vertical="center"/>
    </xf>
    <xf numFmtId="167" fontId="6" fillId="0" borderId="32" xfId="0" applyNumberFormat="1" applyFont="1" applyBorder="1" applyAlignment="1">
      <alignment horizontal="right" vertical="center" wrapText="1"/>
    </xf>
    <xf numFmtId="0" fontId="0" fillId="0" borderId="35" xfId="0" applyBorder="1"/>
    <xf numFmtId="0" fontId="0" fillId="0" borderId="43" xfId="0" applyBorder="1"/>
    <xf numFmtId="167" fontId="6" fillId="0" borderId="27" xfId="0" applyNumberFormat="1" applyFont="1" applyBorder="1" applyAlignment="1">
      <alignment horizontal="right" vertical="center" wrapText="1"/>
    </xf>
    <xf numFmtId="0" fontId="0" fillId="0" borderId="34" xfId="0" applyBorder="1"/>
    <xf numFmtId="0" fontId="0" fillId="0" borderId="34" xfId="0" quotePrefix="1" applyBorder="1"/>
    <xf numFmtId="167" fontId="6" fillId="0" borderId="32" xfId="0" applyNumberFormat="1" applyFont="1" applyFill="1" applyBorder="1" applyAlignment="1">
      <alignment horizontal="right" vertical="center" wrapText="1"/>
    </xf>
    <xf numFmtId="0" fontId="28" fillId="0" borderId="31" xfId="0" applyFont="1" applyBorder="1" applyAlignment="1">
      <alignment horizontal="right" vertical="center" wrapText="1"/>
    </xf>
    <xf numFmtId="0" fontId="6" fillId="0" borderId="8" xfId="0" applyFont="1" applyBorder="1" applyAlignment="1">
      <alignment horizontal="right" vertical="center" wrapText="1"/>
    </xf>
    <xf numFmtId="0" fontId="6" fillId="0" borderId="32" xfId="0" applyFont="1" applyBorder="1" applyAlignment="1">
      <alignment horizontal="right" vertical="center" wrapText="1"/>
    </xf>
    <xf numFmtId="0" fontId="6" fillId="0" borderId="27" xfId="0" applyFont="1" applyBorder="1" applyAlignment="1">
      <alignment horizontal="right" vertical="center" wrapText="1"/>
    </xf>
    <xf numFmtId="0" fontId="6" fillId="0" borderId="8" xfId="0" applyFont="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right" vertical="center" wrapText="1"/>
    </xf>
    <xf numFmtId="0" fontId="6" fillId="0" borderId="29" xfId="0" applyFont="1" applyBorder="1" applyAlignment="1">
      <alignment horizontal="right" vertical="center" wrapText="1"/>
    </xf>
    <xf numFmtId="0" fontId="28" fillId="0" borderId="1" xfId="0" applyFont="1" applyBorder="1" applyAlignment="1">
      <alignment vertical="center" wrapText="1"/>
    </xf>
    <xf numFmtId="0" fontId="28" fillId="0" borderId="2" xfId="0" applyFont="1" applyBorder="1" applyAlignment="1">
      <alignment horizontal="right" vertical="center" wrapText="1"/>
    </xf>
    <xf numFmtId="0" fontId="19" fillId="0" borderId="19" xfId="0" applyFont="1" applyBorder="1"/>
    <xf numFmtId="0" fontId="6" fillId="0" borderId="5" xfId="0" applyFont="1" applyBorder="1" applyAlignment="1">
      <alignment vertical="center" wrapText="1"/>
    </xf>
    <xf numFmtId="0" fontId="6" fillId="0" borderId="5" xfId="0" applyFont="1" applyBorder="1" applyAlignment="1">
      <alignment horizontal="right" vertical="center" wrapText="1"/>
    </xf>
    <xf numFmtId="0" fontId="0" fillId="0" borderId="0" xfId="0" applyFill="1" applyAlignment="1">
      <alignment wrapText="1"/>
    </xf>
    <xf numFmtId="0" fontId="3" fillId="0" borderId="0" xfId="0" applyFont="1" applyAlignment="1">
      <alignment vertical="center"/>
    </xf>
    <xf numFmtId="0" fontId="28" fillId="0" borderId="8" xfId="0" applyFont="1" applyBorder="1" applyAlignment="1">
      <alignment horizontal="center" vertical="center" wrapText="1"/>
    </xf>
    <xf numFmtId="167" fontId="6" fillId="0" borderId="8" xfId="0" applyNumberFormat="1" applyFont="1" applyBorder="1" applyAlignment="1">
      <alignment horizontal="right" vertical="center" wrapText="1"/>
    </xf>
    <xf numFmtId="0" fontId="28" fillId="0" borderId="8" xfId="0" applyFont="1" applyBorder="1" applyAlignment="1">
      <alignment vertical="center" wrapText="1"/>
    </xf>
    <xf numFmtId="167" fontId="28" fillId="0" borderId="8" xfId="0" applyNumberFormat="1" applyFont="1" applyBorder="1" applyAlignment="1">
      <alignment horizontal="right" vertical="center" wrapText="1"/>
    </xf>
    <xf numFmtId="0" fontId="28" fillId="0" borderId="32" xfId="0" applyFont="1" applyBorder="1" applyAlignment="1">
      <alignment horizontal="center" vertical="center" wrapText="1"/>
    </xf>
    <xf numFmtId="167" fontId="28" fillId="0" borderId="32" xfId="0" applyNumberFormat="1" applyFont="1" applyBorder="1" applyAlignment="1">
      <alignment horizontal="right" vertical="center" wrapText="1"/>
    </xf>
    <xf numFmtId="170" fontId="2" fillId="0" borderId="2" xfId="0" applyNumberFormat="1" applyFont="1" applyFill="1" applyBorder="1" applyAlignment="1">
      <alignment horizontal="right"/>
    </xf>
    <xf numFmtId="0" fontId="3" fillId="0" borderId="0" xfId="0" applyFont="1" applyAlignment="1">
      <alignment vertical="center"/>
    </xf>
    <xf numFmtId="165" fontId="3" fillId="0" borderId="11" xfId="1" applyNumberFormat="1" applyFont="1" applyFill="1" applyBorder="1" applyAlignment="1">
      <alignment horizontal="right" wrapText="1"/>
    </xf>
    <xf numFmtId="166" fontId="3" fillId="0" borderId="11" xfId="1" applyNumberFormat="1" applyFont="1" applyFill="1" applyBorder="1" applyAlignment="1">
      <alignment horizontal="right" wrapText="1"/>
    </xf>
    <xf numFmtId="3" fontId="2" fillId="0" borderId="11" xfId="1" applyNumberFormat="1" applyFont="1" applyFill="1" applyBorder="1" applyAlignment="1">
      <alignment horizontal="right"/>
    </xf>
    <xf numFmtId="0" fontId="5" fillId="0" borderId="1" xfId="0" applyFont="1" applyFill="1" applyBorder="1"/>
    <xf numFmtId="3" fontId="5" fillId="0" borderId="2" xfId="0" applyNumberFormat="1" applyFont="1" applyFill="1" applyBorder="1" applyAlignment="1">
      <alignment horizontal="right" wrapText="1"/>
    </xf>
    <xf numFmtId="3" fontId="5" fillId="0" borderId="3" xfId="0" applyNumberFormat="1" applyFont="1" applyFill="1" applyBorder="1" applyAlignment="1">
      <alignment horizontal="right"/>
    </xf>
    <xf numFmtId="0" fontId="7" fillId="0" borderId="0" xfId="0" applyFont="1" applyAlignment="1">
      <alignment horizontal="left" vertical="center"/>
    </xf>
    <xf numFmtId="0" fontId="7" fillId="0" borderId="0" xfId="0" applyFont="1" applyAlignment="1">
      <alignment wrapText="1"/>
    </xf>
    <xf numFmtId="0" fontId="3" fillId="0" borderId="0" xfId="0" applyFont="1" applyAlignment="1">
      <alignment horizontal="left"/>
    </xf>
    <xf numFmtId="0" fontId="20" fillId="0" borderId="0" xfId="0" applyFont="1" applyAlignment="1">
      <alignment wrapText="1"/>
    </xf>
    <xf numFmtId="0" fontId="3" fillId="0" borderId="0" xfId="0" applyFont="1" applyAlignment="1">
      <alignment horizontal="left"/>
    </xf>
    <xf numFmtId="1" fontId="3" fillId="0" borderId="0" xfId="0" applyNumberFormat="1" applyFont="1" applyFill="1" applyAlignment="1">
      <alignment wrapText="1"/>
    </xf>
    <xf numFmtId="0" fontId="5" fillId="0" borderId="0" xfId="0" applyFont="1" applyAlignment="1">
      <alignment vertical="center" wrapText="1"/>
    </xf>
    <xf numFmtId="0" fontId="3" fillId="0" borderId="0" xfId="0" applyFont="1" applyFill="1" applyAlignment="1">
      <alignment wrapText="1"/>
    </xf>
    <xf numFmtId="1" fontId="3" fillId="0" borderId="0" xfId="0" applyNumberFormat="1" applyFont="1" applyAlignment="1">
      <alignment wrapText="1"/>
    </xf>
    <xf numFmtId="0" fontId="5" fillId="0" borderId="0" xfId="0" applyFont="1" applyFill="1" applyAlignment="1">
      <alignment vertical="center" wrapText="1"/>
    </xf>
    <xf numFmtId="167" fontId="5" fillId="0" borderId="5" xfId="0" applyNumberFormat="1" applyFont="1" applyFill="1" applyBorder="1" applyAlignment="1">
      <alignment wrapText="1"/>
    </xf>
    <xf numFmtId="167" fontId="2" fillId="0" borderId="2" xfId="0" applyNumberFormat="1" applyFont="1" applyFill="1" applyBorder="1" applyAlignment="1">
      <alignment horizontal="right" wrapText="1"/>
    </xf>
    <xf numFmtId="0" fontId="7" fillId="0" borderId="0" xfId="0" applyFont="1" applyFill="1" applyBorder="1" applyAlignment="1">
      <alignment wrapText="1"/>
    </xf>
    <xf numFmtId="0" fontId="3" fillId="0" borderId="0" xfId="0" applyFont="1" applyAlignment="1"/>
    <xf numFmtId="167" fontId="5" fillId="0" borderId="0" xfId="0" applyNumberFormat="1" applyFont="1" applyFill="1" applyAlignment="1">
      <alignment vertical="center" wrapText="1"/>
    </xf>
    <xf numFmtId="167" fontId="5" fillId="0" borderId="0" xfId="0" applyNumberFormat="1" applyFont="1" applyFill="1" applyAlignment="1">
      <alignment wrapText="1"/>
    </xf>
    <xf numFmtId="167" fontId="5" fillId="0" borderId="0" xfId="0" applyNumberFormat="1" applyFont="1" applyAlignment="1">
      <alignment wrapText="1"/>
    </xf>
    <xf numFmtId="0" fontId="4" fillId="0" borderId="0" xfId="0" applyFont="1" applyFill="1"/>
    <xf numFmtId="0" fontId="29" fillId="0" borderId="0" xfId="0" applyFont="1" applyFill="1"/>
    <xf numFmtId="0" fontId="2" fillId="0" borderId="42" xfId="0" applyFont="1" applyFill="1" applyBorder="1"/>
    <xf numFmtId="0" fontId="2" fillId="0" borderId="44" xfId="0" applyFont="1" applyFill="1" applyBorder="1" applyAlignment="1">
      <alignment horizontal="right"/>
    </xf>
    <xf numFmtId="0" fontId="3" fillId="0" borderId="7" xfId="0" applyFont="1" applyFill="1" applyBorder="1"/>
    <xf numFmtId="167" fontId="3" fillId="0" borderId="9" xfId="0" applyNumberFormat="1" applyFont="1" applyFill="1" applyBorder="1"/>
    <xf numFmtId="167" fontId="10" fillId="0" borderId="0" xfId="0" applyNumberFormat="1" applyFont="1" applyFill="1" applyAlignment="1">
      <alignment horizontal="left"/>
    </xf>
    <xf numFmtId="0" fontId="3" fillId="0" borderId="10" xfId="0" applyFont="1" applyFill="1" applyBorder="1" applyAlignment="1">
      <alignment wrapText="1"/>
    </xf>
    <xf numFmtId="167" fontId="3" fillId="0" borderId="12" xfId="0" applyNumberFormat="1" applyFont="1" applyFill="1" applyBorder="1"/>
    <xf numFmtId="0" fontId="3" fillId="0" borderId="10" xfId="0" applyFont="1" applyFill="1" applyBorder="1"/>
    <xf numFmtId="0" fontId="3" fillId="0" borderId="15" xfId="0" applyFont="1" applyFill="1" applyBorder="1"/>
    <xf numFmtId="167" fontId="3" fillId="0" borderId="17" xfId="0" applyNumberFormat="1" applyFont="1" applyFill="1" applyBorder="1"/>
    <xf numFmtId="0" fontId="4" fillId="0" borderId="0" xfId="0" applyFont="1" applyFill="1" applyBorder="1"/>
    <xf numFmtId="0" fontId="3" fillId="0" borderId="4" xfId="0" applyFont="1" applyFill="1" applyBorder="1"/>
    <xf numFmtId="167" fontId="3" fillId="0" borderId="6" xfId="0" applyNumberFormat="1" applyFont="1" applyFill="1" applyBorder="1"/>
    <xf numFmtId="0" fontId="2" fillId="0" borderId="46" xfId="0" applyFont="1" applyFill="1" applyBorder="1"/>
    <xf numFmtId="0" fontId="10" fillId="0" borderId="0" xfId="0" applyFont="1" applyFill="1" applyAlignment="1">
      <alignment horizontal="right"/>
    </xf>
    <xf numFmtId="167" fontId="3" fillId="0" borderId="0" xfId="0" applyNumberFormat="1" applyFont="1" applyFill="1"/>
    <xf numFmtId="167" fontId="5" fillId="0" borderId="0" xfId="0" applyNumberFormat="1" applyFont="1" applyFill="1"/>
    <xf numFmtId="164" fontId="5" fillId="0" borderId="0" xfId="1" applyFont="1" applyFill="1"/>
    <xf numFmtId="0" fontId="5" fillId="0" borderId="0" xfId="0" applyFont="1" applyFill="1"/>
    <xf numFmtId="164" fontId="3" fillId="0" borderId="0" xfId="1" applyFont="1" applyFill="1"/>
    <xf numFmtId="0" fontId="3" fillId="0" borderId="0" xfId="0" applyFont="1" applyAlignment="1">
      <alignment vertical="center"/>
    </xf>
    <xf numFmtId="0" fontId="3" fillId="0" borderId="0" xfId="0" quotePrefix="1" applyFont="1" applyFill="1"/>
    <xf numFmtId="167" fontId="5" fillId="0" borderId="2" xfId="0" quotePrefix="1" applyNumberFormat="1" applyFont="1" applyFill="1" applyBorder="1" applyAlignment="1">
      <alignment horizontal="right" wrapText="1"/>
    </xf>
    <xf numFmtId="167" fontId="5" fillId="0" borderId="8" xfId="0" applyNumberFormat="1" applyFont="1" applyFill="1" applyBorder="1"/>
    <xf numFmtId="167" fontId="5" fillId="0" borderId="5" xfId="0" applyNumberFormat="1" applyFont="1" applyFill="1" applyBorder="1"/>
    <xf numFmtId="167" fontId="5" fillId="0" borderId="3" xfId="0" applyNumberFormat="1" applyFont="1" applyFill="1" applyBorder="1" applyAlignment="1">
      <alignment horizontal="center" vertical="center" wrapText="1"/>
    </xf>
    <xf numFmtId="167" fontId="5" fillId="0" borderId="11" xfId="0" applyNumberFormat="1" applyFont="1" applyFill="1" applyBorder="1"/>
    <xf numFmtId="0" fontId="3" fillId="0" borderId="7" xfId="0" applyFont="1" applyFill="1" applyBorder="1" applyAlignment="1">
      <alignment vertical="center"/>
    </xf>
    <xf numFmtId="9" fontId="3" fillId="0" borderId="33" xfId="2" applyFont="1" applyFill="1" applyBorder="1" applyAlignment="1">
      <alignment vertical="center"/>
    </xf>
    <xf numFmtId="0" fontId="3" fillId="0" borderId="10" xfId="0" applyFont="1" applyFill="1" applyBorder="1" applyAlignment="1">
      <alignment vertical="center"/>
    </xf>
    <xf numFmtId="9" fontId="3" fillId="0" borderId="26" xfId="2" applyFont="1" applyFill="1" applyBorder="1" applyAlignment="1">
      <alignment vertical="center"/>
    </xf>
    <xf numFmtId="0" fontId="0" fillId="0" borderId="46" xfId="0" applyFill="1" applyBorder="1"/>
    <xf numFmtId="0" fontId="2" fillId="0" borderId="45" xfId="0" applyFont="1" applyFill="1" applyBorder="1" applyAlignment="1">
      <alignment horizontal="center" wrapText="1"/>
    </xf>
    <xf numFmtId="0" fontId="2" fillId="0" borderId="48" xfId="0" applyFont="1" applyFill="1" applyBorder="1" applyAlignment="1">
      <alignment horizontal="center" wrapText="1"/>
    </xf>
    <xf numFmtId="170" fontId="0" fillId="0" borderId="0" xfId="0" applyNumberFormat="1" applyFill="1"/>
    <xf numFmtId="170" fontId="3" fillId="0" borderId="32" xfId="0" applyNumberFormat="1" applyFont="1" applyFill="1" applyBorder="1"/>
    <xf numFmtId="170" fontId="2" fillId="0" borderId="33" xfId="0" applyNumberFormat="1" applyFont="1" applyFill="1" applyBorder="1"/>
    <xf numFmtId="170" fontId="3" fillId="0" borderId="29" xfId="0" applyNumberFormat="1" applyFont="1" applyFill="1" applyBorder="1"/>
    <xf numFmtId="170" fontId="2" fillId="0" borderId="30" xfId="0" applyNumberFormat="1" applyFont="1" applyFill="1" applyBorder="1"/>
    <xf numFmtId="0" fontId="13" fillId="0" borderId="0" xfId="0" applyFont="1" applyFill="1"/>
    <xf numFmtId="0" fontId="3" fillId="0" borderId="0" xfId="0" applyFont="1" applyFill="1" applyAlignment="1"/>
    <xf numFmtId="170" fontId="2" fillId="0" borderId="22" xfId="0" applyNumberFormat="1" applyFont="1" applyFill="1" applyBorder="1" applyAlignment="1">
      <alignment horizontal="right"/>
    </xf>
    <xf numFmtId="170" fontId="2" fillId="0" borderId="21" xfId="0" applyNumberFormat="1" applyFont="1" applyFill="1" applyBorder="1" applyAlignment="1">
      <alignment horizontal="right"/>
    </xf>
    <xf numFmtId="171" fontId="2" fillId="0" borderId="3" xfId="0" applyNumberFormat="1" applyFont="1" applyBorder="1" applyAlignment="1">
      <alignment horizontal="right"/>
    </xf>
    <xf numFmtId="171" fontId="2" fillId="0" borderId="2" xfId="0" applyNumberFormat="1" applyFont="1" applyBorder="1" applyAlignment="1">
      <alignment horizontal="right"/>
    </xf>
    <xf numFmtId="170" fontId="0" fillId="0" borderId="0" xfId="0" applyNumberFormat="1"/>
    <xf numFmtId="171" fontId="2" fillId="0" borderId="3" xfId="0" quotePrefix="1" applyNumberFormat="1" applyFont="1" applyBorder="1" applyAlignment="1">
      <alignment horizontal="right"/>
    </xf>
    <xf numFmtId="0" fontId="2" fillId="0" borderId="3" xfId="0" applyFont="1" applyFill="1" applyBorder="1" applyAlignment="1">
      <alignment horizontal="right"/>
    </xf>
    <xf numFmtId="0" fontId="3" fillId="0" borderId="17" xfId="0" applyFont="1" applyBorder="1"/>
    <xf numFmtId="0" fontId="3" fillId="0" borderId="7" xfId="0" applyFont="1" applyBorder="1"/>
    <xf numFmtId="0" fontId="3" fillId="0" borderId="12" xfId="0" applyFont="1" applyBorder="1"/>
    <xf numFmtId="167" fontId="3" fillId="0" borderId="6" xfId="0" applyNumberFormat="1" applyFont="1" applyFill="1" applyBorder="1" applyAlignment="1">
      <alignment horizontal="right"/>
    </xf>
    <xf numFmtId="167" fontId="3" fillId="0" borderId="9" xfId="0" applyNumberFormat="1" applyFont="1" applyFill="1" applyBorder="1" applyAlignment="1">
      <alignment horizontal="right"/>
    </xf>
    <xf numFmtId="167" fontId="3" fillId="0" borderId="12" xfId="0" applyNumberFormat="1" applyFont="1" applyFill="1" applyBorder="1" applyAlignment="1">
      <alignment horizontal="right"/>
    </xf>
    <xf numFmtId="0" fontId="7" fillId="0" borderId="8" xfId="6" applyNumberFormat="1" applyFont="1" applyFill="1" applyBorder="1" applyAlignment="1">
      <alignment horizontal="left" wrapText="1" readingOrder="1"/>
    </xf>
    <xf numFmtId="167" fontId="7" fillId="0" borderId="8" xfId="6" applyNumberFormat="1" applyFont="1" applyFill="1" applyBorder="1" applyAlignment="1">
      <alignment horizontal="right" wrapText="1" readingOrder="1"/>
    </xf>
    <xf numFmtId="167" fontId="7" fillId="0" borderId="8" xfId="6" applyNumberFormat="1" applyFont="1" applyFill="1" applyBorder="1" applyAlignment="1">
      <alignment wrapText="1" readingOrder="1"/>
    </xf>
    <xf numFmtId="0" fontId="7" fillId="0" borderId="5" xfId="6" applyNumberFormat="1" applyFont="1" applyFill="1" applyBorder="1" applyAlignment="1">
      <alignment horizontal="left" wrapText="1" readingOrder="1"/>
    </xf>
    <xf numFmtId="167" fontId="7" fillId="0" borderId="5" xfId="6" applyNumberFormat="1" applyFont="1" applyFill="1" applyBorder="1" applyAlignment="1">
      <alignment horizontal="right" wrapText="1" readingOrder="1"/>
    </xf>
    <xf numFmtId="167" fontId="2" fillId="0" borderId="3" xfId="6" applyNumberFormat="1" applyFont="1" applyFill="1" applyBorder="1" applyAlignment="1">
      <alignment horizontal="center" wrapText="1"/>
    </xf>
    <xf numFmtId="0" fontId="7" fillId="0" borderId="11" xfId="6" applyNumberFormat="1" applyFont="1" applyFill="1" applyBorder="1" applyAlignment="1">
      <alignment horizontal="left" wrapText="1" readingOrder="1"/>
    </xf>
    <xf numFmtId="167" fontId="7" fillId="0" borderId="11" xfId="6" applyNumberFormat="1" applyFont="1" applyFill="1" applyBorder="1" applyAlignment="1">
      <alignment horizontal="right" wrapText="1" readingOrder="1"/>
    </xf>
    <xf numFmtId="0" fontId="2" fillId="0" borderId="1" xfId="0" applyFont="1" applyFill="1" applyBorder="1" applyAlignment="1">
      <alignment horizontal="left" vertical="center"/>
    </xf>
    <xf numFmtId="167" fontId="5" fillId="0" borderId="2" xfId="0" applyNumberFormat="1" applyFont="1" applyFill="1" applyBorder="1" applyAlignment="1">
      <alignment horizontal="right"/>
    </xf>
    <xf numFmtId="167" fontId="5" fillId="0" borderId="3" xfId="0" applyNumberFormat="1" applyFont="1" applyFill="1" applyBorder="1" applyAlignment="1">
      <alignment horizontal="right"/>
    </xf>
    <xf numFmtId="0" fontId="30" fillId="0" borderId="0" xfId="0" applyFont="1"/>
    <xf numFmtId="167" fontId="2" fillId="0" borderId="3" xfId="0" applyNumberFormat="1" applyFont="1" applyBorder="1" applyAlignment="1">
      <alignment horizontal="right"/>
    </xf>
    <xf numFmtId="0" fontId="3" fillId="0" borderId="8" xfId="0" applyFont="1" applyBorder="1" applyAlignment="1">
      <alignment vertical="center" wrapText="1"/>
    </xf>
    <xf numFmtId="170" fontId="3" fillId="0" borderId="8" xfId="0" applyNumberFormat="1" applyFont="1" applyBorder="1" applyAlignment="1">
      <alignment horizontal="right" vertical="center" wrapText="1"/>
    </xf>
    <xf numFmtId="0" fontId="3" fillId="0" borderId="0" xfId="0" applyFont="1" applyAlignment="1">
      <alignment vertical="center" wrapText="1"/>
    </xf>
    <xf numFmtId="0" fontId="0" fillId="0" borderId="0" xfId="0" applyAlignment="1">
      <alignment wrapText="1"/>
    </xf>
    <xf numFmtId="0" fontId="3" fillId="0" borderId="0" xfId="0" applyFont="1" applyAlignment="1">
      <alignment horizontal="left" wrapText="1"/>
    </xf>
    <xf numFmtId="0" fontId="7" fillId="0" borderId="0" xfId="0" applyFont="1" applyAlignment="1">
      <alignment wrapText="1"/>
    </xf>
    <xf numFmtId="0" fontId="28" fillId="0" borderId="8" xfId="0" applyFont="1" applyBorder="1" applyAlignment="1">
      <alignment vertical="center" wrapText="1"/>
    </xf>
    <xf numFmtId="0" fontId="6" fillId="0" borderId="0" xfId="0" quotePrefix="1" applyFont="1" applyFill="1" applyBorder="1" applyAlignment="1">
      <alignment vertical="center" wrapText="1"/>
    </xf>
    <xf numFmtId="0" fontId="0" fillId="0" borderId="0" xfId="0" applyFill="1" applyAlignment="1">
      <alignment wrapText="1"/>
    </xf>
    <xf numFmtId="0" fontId="2" fillId="0" borderId="48" xfId="0" applyFont="1" applyBorder="1" applyAlignment="1">
      <alignment horizontal="center" wrapText="1"/>
    </xf>
    <xf numFmtId="0" fontId="2" fillId="0" borderId="24" xfId="0" applyFont="1" applyBorder="1" applyAlignment="1"/>
    <xf numFmtId="0" fontId="2" fillId="0" borderId="26" xfId="0" applyFont="1" applyBorder="1" applyAlignment="1"/>
    <xf numFmtId="0" fontId="2" fillId="0" borderId="18" xfId="0" applyFont="1" applyBorder="1" applyAlignment="1">
      <alignment horizontal="center" vertical="center"/>
    </xf>
    <xf numFmtId="0" fontId="4" fillId="0" borderId="0" xfId="0" applyFont="1" applyBorder="1" applyAlignment="1">
      <alignment horizontal="left"/>
    </xf>
    <xf numFmtId="0" fontId="4" fillId="0" borderId="0" xfId="0" applyFont="1" applyFill="1" applyBorder="1" applyAlignment="1">
      <alignment horizontal="left"/>
    </xf>
    <xf numFmtId="0" fontId="13" fillId="0" borderId="0" xfId="0" applyFont="1" applyFill="1" applyBorder="1" applyAlignment="1">
      <alignment horizontal="left" vertical="top" wrapText="1"/>
    </xf>
    <xf numFmtId="0" fontId="3" fillId="0" borderId="0" xfId="0" applyFont="1" applyFill="1" applyAlignment="1">
      <alignment horizontal="left" wrapText="1"/>
    </xf>
    <xf numFmtId="0" fontId="2" fillId="0" borderId="47" xfId="0" applyFont="1" applyFill="1" applyBorder="1" applyAlignment="1">
      <alignment horizontal="left" wrapText="1"/>
    </xf>
    <xf numFmtId="0" fontId="2" fillId="0" borderId="48"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5" applyFont="1" applyAlignment="1">
      <alignment horizontal="left" wrapText="1"/>
    </xf>
    <xf numFmtId="0" fontId="6" fillId="0" borderId="0" xfId="0" applyFont="1" applyAlignment="1">
      <alignment vertical="center" wrapText="1"/>
    </xf>
    <xf numFmtId="0" fontId="17" fillId="0" borderId="0" xfId="0" applyFont="1" applyAlignment="1">
      <alignment horizontal="left"/>
    </xf>
    <xf numFmtId="0" fontId="3"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3" fillId="0" borderId="0" xfId="0" applyFont="1" applyAlignment="1">
      <alignment horizontal="left"/>
    </xf>
    <xf numFmtId="0" fontId="2" fillId="0" borderId="0" xfId="0" applyFont="1" applyAlignment="1">
      <alignment horizontal="left"/>
    </xf>
    <xf numFmtId="167" fontId="28" fillId="0" borderId="32" xfId="0" quotePrefix="1" applyNumberFormat="1" applyFont="1" applyBorder="1" applyAlignment="1">
      <alignment horizontal="right" vertical="center" wrapText="1"/>
    </xf>
    <xf numFmtId="0" fontId="28" fillId="0" borderId="2" xfId="0" quotePrefix="1" applyFont="1" applyBorder="1" applyAlignment="1">
      <alignment horizontal="right" vertical="center" wrapText="1"/>
    </xf>
    <xf numFmtId="167" fontId="28" fillId="0" borderId="2" xfId="0" quotePrefix="1" applyNumberFormat="1" applyFont="1" applyBorder="1" applyAlignment="1">
      <alignment horizontal="right" vertical="center" wrapText="1"/>
    </xf>
    <xf numFmtId="170" fontId="2" fillId="0" borderId="3" xfId="1" quotePrefix="1" applyNumberFormat="1" applyFont="1" applyBorder="1" applyAlignment="1">
      <alignment horizontal="right"/>
    </xf>
    <xf numFmtId="167" fontId="2" fillId="0" borderId="2" xfId="1" applyNumberFormat="1" applyFont="1" applyFill="1" applyBorder="1" applyAlignment="1">
      <alignment horizontal="right"/>
    </xf>
    <xf numFmtId="167" fontId="2" fillId="0" borderId="2" xfId="1" applyNumberFormat="1" applyFont="1" applyBorder="1" applyAlignment="1">
      <alignment horizontal="right"/>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70" fontId="2" fillId="0" borderId="2" xfId="0" quotePrefix="1" applyNumberFormat="1" applyFont="1" applyBorder="1" applyAlignment="1">
      <alignment horizontal="right" vertical="center" wrapText="1"/>
    </xf>
    <xf numFmtId="0" fontId="28" fillId="0" borderId="50" xfId="0" applyFont="1" applyBorder="1" applyAlignment="1">
      <alignment vertical="center" wrapText="1"/>
    </xf>
    <xf numFmtId="0" fontId="28" fillId="0" borderId="2" xfId="0" applyFont="1" applyBorder="1" applyAlignment="1">
      <alignment horizontal="center" vertical="center" wrapText="1"/>
    </xf>
    <xf numFmtId="0" fontId="28" fillId="0" borderId="31" xfId="0" applyFont="1" applyBorder="1" applyAlignment="1">
      <alignment horizontal="center" vertical="center" wrapText="1"/>
    </xf>
    <xf numFmtId="0" fontId="0" fillId="0" borderId="19" xfId="0" applyBorder="1"/>
    <xf numFmtId="0" fontId="2" fillId="0" borderId="47" xfId="0" applyFont="1" applyBorder="1" applyAlignment="1">
      <alignment vertical="center"/>
    </xf>
    <xf numFmtId="170" fontId="3" fillId="0" borderId="8" xfId="0" applyNumberFormat="1" applyFont="1" applyBorder="1"/>
    <xf numFmtId="0" fontId="2" fillId="0" borderId="8" xfId="0" applyFont="1" applyBorder="1"/>
    <xf numFmtId="0" fontId="3" fillId="0" borderId="11" xfId="0" applyFont="1" applyBorder="1" applyAlignment="1">
      <alignment wrapText="1"/>
    </xf>
    <xf numFmtId="170" fontId="3" fillId="0" borderId="11" xfId="0" applyNumberFormat="1" applyFont="1" applyBorder="1" applyAlignment="1">
      <alignment wrapText="1"/>
    </xf>
    <xf numFmtId="0" fontId="3" fillId="0" borderId="16" xfId="0" applyFont="1" applyBorder="1"/>
    <xf numFmtId="170" fontId="3" fillId="0" borderId="16" xfId="0" applyNumberFormat="1" applyFont="1" applyBorder="1"/>
    <xf numFmtId="0" fontId="2" fillId="0" borderId="0" xfId="0" applyFont="1" applyAlignment="1">
      <alignment wrapText="1"/>
    </xf>
    <xf numFmtId="170" fontId="2" fillId="0" borderId="8" xfId="0" applyNumberFormat="1" applyFont="1" applyFill="1" applyBorder="1"/>
    <xf numFmtId="9" fontId="3" fillId="0" borderId="8" xfId="2" applyNumberFormat="1" applyFont="1" applyFill="1" applyBorder="1" applyAlignment="1">
      <alignment vertical="center"/>
    </xf>
    <xf numFmtId="0" fontId="28" fillId="0" borderId="0" xfId="0" applyFont="1" applyAlignment="1">
      <alignment vertical="center"/>
    </xf>
    <xf numFmtId="0" fontId="0" fillId="0" borderId="0" xfId="0" applyAlignment="1"/>
    <xf numFmtId="0" fontId="2" fillId="0" borderId="36" xfId="0" applyFont="1" applyBorder="1" applyAlignment="1">
      <alignment horizontal="center" wrapText="1"/>
    </xf>
    <xf numFmtId="3" fontId="2" fillId="0" borderId="36" xfId="0" applyNumberFormat="1" applyFont="1" applyBorder="1" applyAlignment="1">
      <alignment horizontal="center" wrapText="1"/>
    </xf>
    <xf numFmtId="0" fontId="2" fillId="0" borderId="38" xfId="0" applyFont="1" applyBorder="1" applyAlignment="1">
      <alignment horizontal="center"/>
    </xf>
    <xf numFmtId="0" fontId="2" fillId="0" borderId="49" xfId="0" applyFont="1" applyBorder="1"/>
    <xf numFmtId="3" fontId="2" fillId="0" borderId="37" xfId="1" applyNumberFormat="1" applyFont="1" applyBorder="1" applyAlignment="1">
      <alignment horizontal="right"/>
    </xf>
    <xf numFmtId="3" fontId="2" fillId="0" borderId="23" xfId="1" applyNumberFormat="1" applyFont="1" applyBorder="1" applyAlignment="1">
      <alignment horizontal="right"/>
    </xf>
    <xf numFmtId="3" fontId="3" fillId="0" borderId="8" xfId="1" applyNumberFormat="1" applyFont="1" applyBorder="1" applyAlignment="1">
      <alignment horizontal="right"/>
    </xf>
    <xf numFmtId="3" fontId="2" fillId="0" borderId="8" xfId="1" applyNumberFormat="1" applyFont="1" applyBorder="1" applyAlignment="1">
      <alignment horizontal="right"/>
    </xf>
    <xf numFmtId="0" fontId="2" fillId="0" borderId="1" xfId="0" applyFont="1" applyBorder="1" applyAlignment="1">
      <alignment wrapText="1"/>
    </xf>
    <xf numFmtId="3" fontId="2" fillId="0" borderId="2" xfId="0" applyNumberFormat="1" applyFont="1" applyBorder="1" applyAlignment="1">
      <alignment horizontal="center" wrapText="1"/>
    </xf>
    <xf numFmtId="0" fontId="2" fillId="0" borderId="47" xfId="0" applyFont="1" applyBorder="1" applyAlignment="1">
      <alignment wrapText="1"/>
    </xf>
    <xf numFmtId="3" fontId="3" fillId="0" borderId="8" xfId="1" applyNumberFormat="1" applyFont="1" applyBorder="1" applyAlignment="1"/>
    <xf numFmtId="3" fontId="2" fillId="0" borderId="8" xfId="0" applyNumberFormat="1" applyFont="1" applyBorder="1" applyAlignment="1"/>
    <xf numFmtId="3" fontId="3" fillId="0" borderId="8" xfId="0" applyNumberFormat="1" applyFont="1" applyBorder="1" applyAlignment="1"/>
    <xf numFmtId="0" fontId="2" fillId="0" borderId="1" xfId="3" applyFont="1" applyBorder="1" applyAlignment="1">
      <alignment wrapText="1"/>
    </xf>
    <xf numFmtId="0" fontId="2" fillId="0" borderId="2" xfId="3" applyFont="1" applyBorder="1" applyAlignment="1">
      <alignment horizontal="center" wrapText="1"/>
    </xf>
    <xf numFmtId="3" fontId="2" fillId="0" borderId="2" xfId="3" applyNumberFormat="1" applyFont="1" applyBorder="1" applyAlignment="1">
      <alignment horizontal="center" wrapText="1"/>
    </xf>
    <xf numFmtId="0" fontId="2" fillId="0" borderId="3" xfId="3" applyFont="1" applyBorder="1" applyAlignment="1">
      <alignment horizontal="center" wrapText="1"/>
    </xf>
    <xf numFmtId="0" fontId="0" fillId="0" borderId="0" xfId="0" applyFill="1" applyAlignment="1"/>
    <xf numFmtId="167" fontId="7" fillId="0" borderId="0" xfId="6" applyNumberFormat="1" applyFont="1" applyFill="1" applyBorder="1" applyAlignment="1">
      <alignment horizontal="right"/>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31" xfId="0" applyFont="1" applyBorder="1" applyAlignment="1">
      <alignment horizontal="left" vertical="center"/>
    </xf>
    <xf numFmtId="0" fontId="2" fillId="0" borderId="50" xfId="0" applyFont="1" applyBorder="1" applyAlignment="1">
      <alignment horizontal="left" vertical="center"/>
    </xf>
    <xf numFmtId="0" fontId="6" fillId="0" borderId="0" xfId="0" applyFont="1" applyAlignment="1"/>
  </cellXfs>
  <cellStyles count="7">
    <cellStyle name="Comma" xfId="1" builtinId="3"/>
    <cellStyle name="Comma 2" xfId="4"/>
    <cellStyle name="Normal" xfId="0" builtinId="0"/>
    <cellStyle name="Normal 2" xfId="3"/>
    <cellStyle name="Normal 2 2" xfId="6"/>
    <cellStyle name="Normal 4"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calcChain" Target="calcChain.xml" Id="rId34"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sharedStrings" Target="sharedStrings.xml" Id="rId33"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styles" Target="styles.xml" Id="rId32"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theme" Target="theme/theme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customXml" Target="/customXML/item2.xml" Id="R1a15017300ff4cfb"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showGridLines="0" tabSelected="1" workbookViewId="0"/>
  </sheetViews>
  <sheetFormatPr defaultRowHeight="14.5" x14ac:dyDescent="0.35"/>
  <sheetData>
    <row r="1" spans="1:1" ht="18" x14ac:dyDescent="0.4">
      <c r="A1" s="437" t="s">
        <v>448</v>
      </c>
    </row>
    <row r="2" spans="1:1" ht="15.5" x14ac:dyDescent="0.35">
      <c r="A2" s="2"/>
    </row>
    <row r="3" spans="1:1" ht="15.5" x14ac:dyDescent="0.35">
      <c r="A3" s="2" t="s">
        <v>449</v>
      </c>
    </row>
    <row r="4" spans="1:1" ht="15.5" x14ac:dyDescent="0.35">
      <c r="A4" s="2" t="s">
        <v>532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topLeftCell="A4" workbookViewId="0">
      <selection activeCell="R20" sqref="R20"/>
    </sheetView>
  </sheetViews>
  <sheetFormatPr defaultRowHeight="14.5" x14ac:dyDescent="0.35"/>
  <cols>
    <col min="1" max="1" width="22.36328125" customWidth="1"/>
    <col min="2" max="2" width="19.90625" customWidth="1"/>
    <col min="3" max="3" width="22.1796875" customWidth="1"/>
    <col min="4" max="4" width="21.7265625" customWidth="1"/>
    <col min="5" max="5" width="1.81640625" customWidth="1"/>
  </cols>
  <sheetData>
    <row r="1" spans="1:5" ht="15.5" x14ac:dyDescent="0.35">
      <c r="A1" s="2" t="s">
        <v>421</v>
      </c>
    </row>
    <row r="2" spans="1:5" ht="15.5" x14ac:dyDescent="0.35">
      <c r="A2" s="311" t="s">
        <v>422</v>
      </c>
    </row>
    <row r="4" spans="1:5" ht="46.5" x14ac:dyDescent="0.35">
      <c r="A4" s="445" t="s">
        <v>366</v>
      </c>
      <c r="B4" s="339" t="s">
        <v>536</v>
      </c>
      <c r="C4" s="343" t="s">
        <v>537</v>
      </c>
      <c r="D4" s="343" t="s">
        <v>538</v>
      </c>
      <c r="E4" s="321"/>
    </row>
    <row r="5" spans="1:5" ht="15.5" x14ac:dyDescent="0.35">
      <c r="A5" s="328" t="s">
        <v>30</v>
      </c>
      <c r="B5" s="340">
        <v>32.270000000000003</v>
      </c>
      <c r="C5" s="317">
        <v>8.9450000000000003</v>
      </c>
      <c r="D5" s="320"/>
      <c r="E5" s="321"/>
    </row>
    <row r="6" spans="1:5" ht="15.5" x14ac:dyDescent="0.35">
      <c r="A6" s="328" t="s">
        <v>31</v>
      </c>
      <c r="B6" s="340">
        <v>24.744</v>
      </c>
      <c r="C6" s="317">
        <v>6.7140000000000004</v>
      </c>
      <c r="D6" s="317">
        <v>12.129</v>
      </c>
      <c r="E6" s="321"/>
    </row>
    <row r="7" spans="1:5" ht="15.5" x14ac:dyDescent="0.35">
      <c r="A7" s="328" t="s">
        <v>32</v>
      </c>
      <c r="B7" s="340">
        <v>37.871000000000002</v>
      </c>
      <c r="C7" s="317">
        <v>8.8710000000000004</v>
      </c>
      <c r="D7" s="317">
        <v>6.8680000000000003</v>
      </c>
      <c r="E7" s="321"/>
    </row>
    <row r="8" spans="1:5" ht="15.5" x14ac:dyDescent="0.35">
      <c r="A8" s="328" t="s">
        <v>33</v>
      </c>
      <c r="B8" s="340">
        <v>88.239000000000004</v>
      </c>
      <c r="C8" s="317">
        <v>25.239000000000001</v>
      </c>
      <c r="D8" s="323">
        <v>20.98</v>
      </c>
      <c r="E8" s="322" t="s">
        <v>431</v>
      </c>
    </row>
    <row r="9" spans="1:5" ht="15.5" x14ac:dyDescent="0.35">
      <c r="A9" s="328" t="s">
        <v>34</v>
      </c>
      <c r="B9" s="340">
        <v>39.768999999999998</v>
      </c>
      <c r="C9" s="317">
        <v>9.2420000000000009</v>
      </c>
      <c r="D9" s="317">
        <v>8.7210000000000001</v>
      </c>
      <c r="E9" s="321"/>
    </row>
    <row r="10" spans="1:5" ht="15.5" x14ac:dyDescent="0.35">
      <c r="A10" s="341" t="s">
        <v>347</v>
      </c>
      <c r="B10" s="342" t="s">
        <v>520</v>
      </c>
      <c r="C10" s="344" t="s">
        <v>521</v>
      </c>
      <c r="D10" s="467" t="s">
        <v>522</v>
      </c>
      <c r="E10" s="321"/>
    </row>
    <row r="12" spans="1:5" ht="84" customHeight="1" x14ac:dyDescent="0.35">
      <c r="A12" s="446" t="s">
        <v>423</v>
      </c>
      <c r="B12" s="447"/>
      <c r="C12" s="447"/>
      <c r="D12" s="44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topLeftCell="A6" workbookViewId="0">
      <selection activeCell="R20" sqref="R20"/>
    </sheetView>
  </sheetViews>
  <sheetFormatPr defaultRowHeight="14.5" x14ac:dyDescent="0.35"/>
  <cols>
    <col min="1" max="1" width="21.54296875" customWidth="1"/>
    <col min="2" max="6" width="14.08984375" customWidth="1"/>
    <col min="7" max="7" width="12.6328125" customWidth="1"/>
    <col min="8" max="8" width="1.81640625" customWidth="1"/>
  </cols>
  <sheetData>
    <row r="1" spans="1:8" ht="15.5" x14ac:dyDescent="0.35">
      <c r="A1" s="2" t="s">
        <v>426</v>
      </c>
    </row>
    <row r="2" spans="1:8" ht="15.5" x14ac:dyDescent="0.35">
      <c r="A2" s="316" t="s">
        <v>427</v>
      </c>
    </row>
    <row r="3" spans="1:8" ht="16" thickBot="1" x14ac:dyDescent="0.4">
      <c r="A3" s="316"/>
    </row>
    <row r="4" spans="1:8" ht="39" customHeight="1" thickBot="1" x14ac:dyDescent="0.4">
      <c r="A4" s="476" t="s">
        <v>424</v>
      </c>
      <c r="B4" s="477" t="s">
        <v>539</v>
      </c>
      <c r="C4" s="477" t="s">
        <v>540</v>
      </c>
      <c r="D4" s="477" t="s">
        <v>541</v>
      </c>
      <c r="E4" s="477" t="s">
        <v>542</v>
      </c>
      <c r="F4" s="477" t="s">
        <v>516</v>
      </c>
      <c r="G4" s="478" t="s">
        <v>425</v>
      </c>
      <c r="H4" s="479"/>
    </row>
    <row r="5" spans="1:8" ht="15.5" x14ac:dyDescent="0.35">
      <c r="A5" s="335" t="s">
        <v>58</v>
      </c>
      <c r="B5" s="336">
        <v>4.0810000000000004</v>
      </c>
      <c r="C5" s="336"/>
      <c r="D5" s="336"/>
      <c r="E5" s="336"/>
      <c r="F5" s="336">
        <v>4.0810000000000004</v>
      </c>
      <c r="G5" s="327">
        <v>52</v>
      </c>
      <c r="H5" s="319"/>
    </row>
    <row r="6" spans="1:8" ht="15.5" x14ac:dyDescent="0.35">
      <c r="A6" s="328" t="s">
        <v>60</v>
      </c>
      <c r="B6" s="325"/>
      <c r="C6" s="325"/>
      <c r="D6" s="325">
        <v>1.881</v>
      </c>
      <c r="E6" s="325"/>
      <c r="F6" s="325">
        <v>1.881</v>
      </c>
      <c r="G6" s="326">
        <v>25</v>
      </c>
      <c r="H6" s="319"/>
    </row>
    <row r="7" spans="1:8" ht="15.5" x14ac:dyDescent="0.35">
      <c r="A7" s="328" t="s">
        <v>91</v>
      </c>
      <c r="B7" s="325"/>
      <c r="C7" s="325"/>
      <c r="D7" s="325">
        <v>4.8959999999999999</v>
      </c>
      <c r="E7" s="325"/>
      <c r="F7" s="325">
        <v>4.8959999999999999</v>
      </c>
      <c r="G7" s="326">
        <v>60</v>
      </c>
      <c r="H7" s="321"/>
    </row>
    <row r="8" spans="1:8" ht="15.5" x14ac:dyDescent="0.35">
      <c r="A8" s="328" t="s">
        <v>67</v>
      </c>
      <c r="B8" s="325"/>
      <c r="C8" s="325"/>
      <c r="D8" s="325">
        <v>2.0089999999999999</v>
      </c>
      <c r="E8" s="325"/>
      <c r="F8" s="325">
        <v>2.0089999999999999</v>
      </c>
      <c r="G8" s="326">
        <v>21</v>
      </c>
      <c r="H8" s="321" t="s">
        <v>431</v>
      </c>
    </row>
    <row r="9" spans="1:8" ht="15.5" x14ac:dyDescent="0.35">
      <c r="A9" s="328" t="s">
        <v>96</v>
      </c>
      <c r="B9" s="325"/>
      <c r="C9" s="325">
        <v>4.8959999999999999</v>
      </c>
      <c r="D9" s="325">
        <v>4.9720000000000004</v>
      </c>
      <c r="E9" s="325"/>
      <c r="F9" s="325">
        <v>9.8680000000000003</v>
      </c>
      <c r="G9" s="326">
        <v>137</v>
      </c>
      <c r="H9" s="321"/>
    </row>
    <row r="10" spans="1:8" ht="15.5" x14ac:dyDescent="0.35">
      <c r="A10" s="328" t="s">
        <v>69</v>
      </c>
      <c r="B10" s="325">
        <v>1.68</v>
      </c>
      <c r="C10" s="325"/>
      <c r="D10" s="325">
        <v>2.5270000000000001</v>
      </c>
      <c r="E10" s="325"/>
      <c r="F10" s="325">
        <v>4.2069999999999999</v>
      </c>
      <c r="G10" s="326">
        <v>56</v>
      </c>
      <c r="H10" s="321"/>
    </row>
    <row r="11" spans="1:8" ht="15.5" x14ac:dyDescent="0.35">
      <c r="A11" s="328" t="s">
        <v>71</v>
      </c>
      <c r="B11" s="325">
        <v>1.0900000000000001</v>
      </c>
      <c r="C11" s="325"/>
      <c r="D11" s="325">
        <v>1.089</v>
      </c>
      <c r="E11" s="325"/>
      <c r="F11" s="325">
        <v>2.1789999999999998</v>
      </c>
      <c r="G11" s="326">
        <v>27</v>
      </c>
      <c r="H11" s="321"/>
    </row>
    <row r="12" spans="1:8" ht="15.5" x14ac:dyDescent="0.35">
      <c r="A12" s="328" t="s">
        <v>97</v>
      </c>
      <c r="B12" s="325">
        <v>0.36399999999999999</v>
      </c>
      <c r="C12" s="325"/>
      <c r="D12" s="325"/>
      <c r="E12" s="325"/>
      <c r="F12" s="325">
        <v>0.36399999999999999</v>
      </c>
      <c r="G12" s="326">
        <v>5</v>
      </c>
      <c r="H12" s="321"/>
    </row>
    <row r="13" spans="1:8" ht="15.5" x14ac:dyDescent="0.35">
      <c r="A13" s="328" t="s">
        <v>75</v>
      </c>
      <c r="B13" s="325"/>
      <c r="C13" s="325"/>
      <c r="D13" s="325">
        <v>3.6059999999999999</v>
      </c>
      <c r="E13" s="325">
        <v>1.7450000000000001</v>
      </c>
      <c r="F13" s="325">
        <f>SUM(E13,D13)</f>
        <v>5.351</v>
      </c>
      <c r="G13" s="326">
        <v>74</v>
      </c>
      <c r="H13" s="321"/>
    </row>
    <row r="14" spans="1:8" ht="16" customHeight="1" x14ac:dyDescent="0.35">
      <c r="A14" s="328" t="s">
        <v>99</v>
      </c>
      <c r="B14" s="325">
        <v>4.9139999999999997</v>
      </c>
      <c r="C14" s="325"/>
      <c r="D14" s="325"/>
      <c r="E14" s="325"/>
      <c r="F14" s="325">
        <v>4.9139999999999997</v>
      </c>
      <c r="G14" s="326">
        <v>67</v>
      </c>
      <c r="H14" s="321" t="s">
        <v>431</v>
      </c>
    </row>
    <row r="15" spans="1:8" ht="31" x14ac:dyDescent="0.35">
      <c r="A15" s="328" t="s">
        <v>428</v>
      </c>
      <c r="B15" s="325"/>
      <c r="C15" s="325"/>
      <c r="D15" s="325"/>
      <c r="E15" s="325">
        <v>6.976</v>
      </c>
      <c r="F15" s="325">
        <f>SUM(D15:E15)</f>
        <v>6.976</v>
      </c>
      <c r="G15" s="326">
        <v>72</v>
      </c>
      <c r="H15" s="321"/>
    </row>
    <row r="16" spans="1:8" ht="16" thickBot="1" x14ac:dyDescent="0.4">
      <c r="A16" s="329" t="s">
        <v>81</v>
      </c>
      <c r="B16" s="330"/>
      <c r="C16" s="330">
        <v>1.972</v>
      </c>
      <c r="D16" s="330"/>
      <c r="E16" s="330"/>
      <c r="F16" s="330">
        <v>1.972</v>
      </c>
      <c r="G16" s="331">
        <v>25</v>
      </c>
      <c r="H16" s="318"/>
    </row>
    <row r="17" spans="1:8" ht="16" thickBot="1" x14ac:dyDescent="0.4">
      <c r="A17" s="332" t="s">
        <v>55</v>
      </c>
      <c r="B17" s="333" t="s">
        <v>523</v>
      </c>
      <c r="C17" s="468" t="s">
        <v>524</v>
      </c>
      <c r="D17" s="469" t="s">
        <v>525</v>
      </c>
      <c r="E17" s="333" t="s">
        <v>526</v>
      </c>
      <c r="F17" s="333" t="s">
        <v>522</v>
      </c>
      <c r="G17" s="324">
        <f t="shared" ref="G17" si="0">SUM(G5:G16)</f>
        <v>621</v>
      </c>
      <c r="H17" s="334"/>
    </row>
    <row r="19" spans="1:8" ht="15.5" x14ac:dyDescent="0.35">
      <c r="A19" s="96" t="s">
        <v>429</v>
      </c>
      <c r="B19" s="84"/>
      <c r="C19" s="84"/>
      <c r="D19" s="84"/>
      <c r="E19" s="84"/>
    </row>
    <row r="20" spans="1:8" ht="15.5" x14ac:dyDescent="0.35">
      <c r="A20" s="316" t="s">
        <v>430</v>
      </c>
    </row>
    <row r="24" spans="1:8" ht="15.5" x14ac:dyDescent="0.35">
      <c r="A24" s="316"/>
    </row>
    <row r="25" spans="1:8" ht="15.5" x14ac:dyDescent="0.35">
      <c r="A25" s="316"/>
    </row>
    <row r="26" spans="1:8" ht="15.5" x14ac:dyDescent="0.35">
      <c r="A26" s="316"/>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2"/>
  <sheetViews>
    <sheetView showGridLines="0" topLeftCell="A10" workbookViewId="0">
      <selection activeCell="A16" sqref="A16:XFD16"/>
    </sheetView>
  </sheetViews>
  <sheetFormatPr defaultRowHeight="14.5" x14ac:dyDescent="0.35"/>
  <cols>
    <col min="1" max="1" width="46.54296875" customWidth="1"/>
    <col min="2" max="5" width="12.08984375" customWidth="1"/>
    <col min="6" max="6" width="12.453125" customWidth="1"/>
    <col min="7" max="7" width="13.81640625" customWidth="1"/>
  </cols>
  <sheetData>
    <row r="1" spans="1:54" ht="15.5" x14ac:dyDescent="0.35">
      <c r="A1" s="10" t="s">
        <v>405</v>
      </c>
    </row>
    <row r="2" spans="1:54" ht="15.5" x14ac:dyDescent="0.35">
      <c r="A2" s="10"/>
    </row>
    <row r="3" spans="1:54" ht="15.5" x14ac:dyDescent="0.35">
      <c r="A3" s="10" t="s">
        <v>406</v>
      </c>
    </row>
    <row r="4" spans="1:54" ht="15.5" x14ac:dyDescent="0.35">
      <c r="A4" s="97" t="s">
        <v>381</v>
      </c>
    </row>
    <row r="5" spans="1:54" ht="15.5" x14ac:dyDescent="0.35">
      <c r="A5" s="97"/>
    </row>
    <row r="6" spans="1:54" ht="16" thickBot="1" x14ac:dyDescent="0.4">
      <c r="A6" s="97"/>
    </row>
    <row r="7" spans="1:54" ht="16" thickBot="1" x14ac:dyDescent="0.4">
      <c r="A7" s="38" t="s">
        <v>29</v>
      </c>
      <c r="B7" s="130" t="s">
        <v>30</v>
      </c>
      <c r="C7" s="130" t="s">
        <v>31</v>
      </c>
      <c r="D7" s="130" t="s">
        <v>32</v>
      </c>
      <c r="E7" s="130" t="s">
        <v>33</v>
      </c>
      <c r="F7" s="131" t="s">
        <v>34</v>
      </c>
      <c r="G7" s="132" t="s">
        <v>35</v>
      </c>
    </row>
    <row r="8" spans="1:54" ht="15.5" x14ac:dyDescent="0.35">
      <c r="A8" s="124" t="s">
        <v>36</v>
      </c>
      <c r="B8" s="68">
        <v>4606</v>
      </c>
      <c r="C8" s="68">
        <v>5294</v>
      </c>
      <c r="D8" s="68">
        <v>6594</v>
      </c>
      <c r="E8" s="68">
        <v>6962</v>
      </c>
      <c r="F8" s="69">
        <v>4698</v>
      </c>
      <c r="G8" s="133">
        <f>SUM(B8:F8)</f>
        <v>28154</v>
      </c>
    </row>
    <row r="9" spans="1:54" ht="16" thickBot="1" x14ac:dyDescent="0.4">
      <c r="A9" s="122" t="s">
        <v>37</v>
      </c>
      <c r="B9" s="74">
        <v>2838</v>
      </c>
      <c r="C9" s="74">
        <v>3284</v>
      </c>
      <c r="D9" s="74">
        <v>2975</v>
      </c>
      <c r="E9" s="74">
        <v>2334</v>
      </c>
      <c r="F9" s="75">
        <v>1779</v>
      </c>
      <c r="G9" s="134">
        <f>SUM(B9:F9)</f>
        <v>13210</v>
      </c>
    </row>
    <row r="10" spans="1:54" ht="16" thickBot="1" x14ac:dyDescent="0.4">
      <c r="A10" s="38" t="s">
        <v>456</v>
      </c>
      <c r="B10" s="135">
        <f>SUM(B8:B9)</f>
        <v>7444</v>
      </c>
      <c r="C10" s="135">
        <f t="shared" ref="C10:G10" si="0">SUM(C8:C9)</f>
        <v>8578</v>
      </c>
      <c r="D10" s="135">
        <f t="shared" si="0"/>
        <v>9569</v>
      </c>
      <c r="E10" s="135">
        <f t="shared" si="0"/>
        <v>9296</v>
      </c>
      <c r="F10" s="135">
        <f t="shared" si="0"/>
        <v>6477</v>
      </c>
      <c r="G10" s="136">
        <f t="shared" si="0"/>
        <v>41364</v>
      </c>
      <c r="H10" s="137"/>
    </row>
    <row r="11" spans="1:54" x14ac:dyDescent="0.35">
      <c r="B11" s="137"/>
      <c r="C11" s="137"/>
      <c r="D11" s="137"/>
      <c r="E11" s="137"/>
      <c r="F11" s="137"/>
      <c r="G11" s="137"/>
    </row>
    <row r="12" spans="1:54" ht="15.5" x14ac:dyDescent="0.35">
      <c r="A12" s="353" t="s">
        <v>457</v>
      </c>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row>
    <row r="14" spans="1:54" s="250" customFormat="1" ht="15.5" x14ac:dyDescent="0.35">
      <c r="A14" s="10" t="s">
        <v>354</v>
      </c>
    </row>
    <row r="15" spans="1:54" s="250" customFormat="1" ht="15.5" x14ac:dyDescent="0.35">
      <c r="A15" s="10" t="s">
        <v>443</v>
      </c>
    </row>
    <row r="16" spans="1:54" ht="15" thickBot="1" x14ac:dyDescent="0.4">
      <c r="B16" s="42"/>
      <c r="C16" s="42"/>
      <c r="D16" s="42"/>
      <c r="E16" s="42"/>
      <c r="F16" s="42"/>
    </row>
    <row r="17" spans="1:8" ht="46.5" x14ac:dyDescent="0.35">
      <c r="A17" s="480" t="s">
        <v>29</v>
      </c>
      <c r="B17" s="139" t="s">
        <v>543</v>
      </c>
      <c r="C17" s="139" t="s">
        <v>544</v>
      </c>
      <c r="D17" s="139" t="s">
        <v>545</v>
      </c>
      <c r="E17" s="139" t="s">
        <v>546</v>
      </c>
      <c r="F17" s="140" t="s">
        <v>547</v>
      </c>
      <c r="G17" s="448" t="s">
        <v>548</v>
      </c>
    </row>
    <row r="18" spans="1:8" ht="15.5" x14ac:dyDescent="0.35">
      <c r="A18" s="100" t="s">
        <v>166</v>
      </c>
      <c r="B18" s="64">
        <v>343.24099999999999</v>
      </c>
      <c r="C18" s="101">
        <v>375</v>
      </c>
      <c r="D18" s="101">
        <v>522.83299999999997</v>
      </c>
      <c r="E18" s="101">
        <v>565.20799999999997</v>
      </c>
      <c r="F18" s="100">
        <v>567.70899999999995</v>
      </c>
      <c r="G18" s="481">
        <f>SUM(B18:F18)</f>
        <v>2373.991</v>
      </c>
    </row>
    <row r="19" spans="1:8" ht="31.5" thickBot="1" x14ac:dyDescent="0.4">
      <c r="A19" s="483" t="s">
        <v>167</v>
      </c>
      <c r="B19" s="142">
        <v>96.528999999999996</v>
      </c>
      <c r="C19" s="143">
        <v>96.088999999999999</v>
      </c>
      <c r="D19" s="143">
        <v>92.245000000000005</v>
      </c>
      <c r="E19" s="143">
        <v>111.8</v>
      </c>
      <c r="F19" s="143">
        <v>92.245000000000005</v>
      </c>
      <c r="G19" s="484">
        <f>SUM(B19:F19)</f>
        <v>488.90800000000002</v>
      </c>
    </row>
    <row r="20" spans="1:8" ht="16" thickBot="1" x14ac:dyDescent="0.4">
      <c r="A20" s="38" t="s">
        <v>549</v>
      </c>
      <c r="B20" s="416" t="s">
        <v>493</v>
      </c>
      <c r="C20" s="416" t="s">
        <v>492</v>
      </c>
      <c r="D20" s="416" t="s">
        <v>494</v>
      </c>
      <c r="E20" s="416" t="s">
        <v>495</v>
      </c>
      <c r="F20" s="416" t="s">
        <v>474</v>
      </c>
      <c r="G20" s="418" t="s">
        <v>496</v>
      </c>
      <c r="H20" s="417"/>
    </row>
    <row r="21" spans="1:8" ht="16" thickBot="1" x14ac:dyDescent="0.4">
      <c r="A21" s="485" t="s">
        <v>168</v>
      </c>
      <c r="B21" s="144">
        <v>65.896000000000001</v>
      </c>
      <c r="C21" s="145">
        <v>121.217</v>
      </c>
      <c r="D21" s="145">
        <v>130.11000000000001</v>
      </c>
      <c r="E21" s="145">
        <v>162.93100000000001</v>
      </c>
      <c r="F21" s="145">
        <v>94.543000000000006</v>
      </c>
      <c r="G21" s="486">
        <f>SUM(B21:F21)</f>
        <v>574.697</v>
      </c>
    </row>
    <row r="22" spans="1:8" ht="16" thickBot="1" x14ac:dyDescent="0.4">
      <c r="A22" s="38" t="s">
        <v>516</v>
      </c>
      <c r="B22" s="416" t="s">
        <v>487</v>
      </c>
      <c r="C22" s="416" t="s">
        <v>488</v>
      </c>
      <c r="D22" s="416" t="s">
        <v>489</v>
      </c>
      <c r="E22" s="416" t="s">
        <v>490</v>
      </c>
      <c r="F22" s="416" t="s">
        <v>476</v>
      </c>
      <c r="G22" s="415" t="s">
        <v>486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E24" sqref="E24"/>
    </sheetView>
  </sheetViews>
  <sheetFormatPr defaultRowHeight="15.5" x14ac:dyDescent="0.35"/>
  <cols>
    <col min="1" max="1" width="44.90625" style="2" bestFit="1" customWidth="1"/>
    <col min="2" max="2" width="12.26953125" style="2" bestFit="1" customWidth="1"/>
    <col min="3" max="3" width="11.7265625" style="2" bestFit="1" customWidth="1"/>
    <col min="4" max="4" width="14.36328125" style="2" bestFit="1" customWidth="1"/>
    <col min="5" max="5" width="12.90625" style="2" bestFit="1" customWidth="1"/>
    <col min="6" max="16384" width="8.7265625" style="2"/>
  </cols>
  <sheetData>
    <row r="1" spans="1:5" x14ac:dyDescent="0.35">
      <c r="A1" s="2" t="s">
        <v>355</v>
      </c>
    </row>
    <row r="2" spans="1:5" x14ac:dyDescent="0.35">
      <c r="A2" s="2" t="s">
        <v>169</v>
      </c>
    </row>
    <row r="4" spans="1:5" ht="16" thickBot="1" x14ac:dyDescent="0.4"/>
    <row r="5" spans="1:5" ht="16" thickBot="1" x14ac:dyDescent="0.4">
      <c r="A5" s="38" t="s">
        <v>170</v>
      </c>
      <c r="B5" s="252" t="s">
        <v>171</v>
      </c>
      <c r="C5" s="252" t="s">
        <v>172</v>
      </c>
      <c r="D5" s="252" t="s">
        <v>173</v>
      </c>
      <c r="E5" s="253" t="s">
        <v>174</v>
      </c>
    </row>
    <row r="6" spans="1:5" x14ac:dyDescent="0.35">
      <c r="A6" s="102" t="s">
        <v>151</v>
      </c>
      <c r="B6" s="68">
        <v>59</v>
      </c>
      <c r="C6" s="68">
        <v>160</v>
      </c>
      <c r="D6" s="251">
        <v>131</v>
      </c>
      <c r="E6" s="384">
        <v>7.681</v>
      </c>
    </row>
    <row r="7" spans="1:5" x14ac:dyDescent="0.35">
      <c r="A7" s="100" t="s">
        <v>162</v>
      </c>
      <c r="B7" s="70">
        <v>6</v>
      </c>
      <c r="C7" s="70">
        <v>6</v>
      </c>
      <c r="D7" s="70">
        <v>0</v>
      </c>
      <c r="E7" s="375">
        <v>0.42399999999999999</v>
      </c>
    </row>
    <row r="8" spans="1:5" x14ac:dyDescent="0.35">
      <c r="A8" s="100" t="s">
        <v>133</v>
      </c>
      <c r="B8" s="70">
        <v>734</v>
      </c>
      <c r="C8" s="70">
        <v>734</v>
      </c>
      <c r="D8" s="70">
        <v>734</v>
      </c>
      <c r="E8" s="375">
        <v>35.034999999999997</v>
      </c>
    </row>
    <row r="9" spans="1:5" x14ac:dyDescent="0.35">
      <c r="A9" s="100" t="s">
        <v>153</v>
      </c>
      <c r="B9" s="70">
        <v>8</v>
      </c>
      <c r="C9" s="70">
        <v>8</v>
      </c>
      <c r="D9" s="70">
        <v>0</v>
      </c>
      <c r="E9" s="375">
        <v>3.274</v>
      </c>
    </row>
    <row r="10" spans="1:5" ht="16" thickBot="1" x14ac:dyDescent="0.4">
      <c r="A10" s="223" t="s">
        <v>433</v>
      </c>
      <c r="B10" s="74">
        <v>34</v>
      </c>
      <c r="C10" s="74">
        <v>16</v>
      </c>
      <c r="D10" s="74">
        <v>0</v>
      </c>
      <c r="E10" s="378">
        <v>0.376</v>
      </c>
    </row>
    <row r="11" spans="1:5" ht="16" thickBot="1" x14ac:dyDescent="0.4">
      <c r="A11" s="38" t="s">
        <v>55</v>
      </c>
      <c r="B11" s="154">
        <f>SUM(B6:B10)</f>
        <v>841</v>
      </c>
      <c r="C11" s="154">
        <f>SUM(C6:C10)</f>
        <v>924</v>
      </c>
      <c r="D11" s="154">
        <f>SUM(D6:D10)</f>
        <v>865</v>
      </c>
      <c r="E11" s="227" t="s">
        <v>374</v>
      </c>
    </row>
    <row r="13" spans="1:5" x14ac:dyDescent="0.35">
      <c r="A13" s="2" t="s">
        <v>480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showGridLines="0" topLeftCell="G4" workbookViewId="0">
      <selection activeCell="E24" sqref="E24"/>
    </sheetView>
  </sheetViews>
  <sheetFormatPr defaultRowHeight="14.5" x14ac:dyDescent="0.35"/>
  <cols>
    <col min="1" max="1" width="21.7265625" style="37" customWidth="1"/>
    <col min="2" max="2" width="14" style="37" bestFit="1" customWidth="1"/>
    <col min="3" max="3" width="11" style="37" bestFit="1" customWidth="1"/>
    <col min="4" max="4" width="15.54296875" style="37" bestFit="1" customWidth="1"/>
    <col min="5" max="5" width="12.1796875" style="37" customWidth="1"/>
    <col min="6" max="6" width="12.7265625" style="37" bestFit="1" customWidth="1"/>
    <col min="7" max="9" width="17.26953125" style="37" customWidth="1"/>
    <col min="10" max="10" width="21.26953125" style="37" bestFit="1" customWidth="1"/>
    <col min="11" max="11" width="16" style="37" bestFit="1" customWidth="1"/>
    <col min="12" max="12" width="14.26953125" style="37" customWidth="1"/>
    <col min="13" max="13" width="14.81640625" style="37" bestFit="1" customWidth="1"/>
    <col min="14" max="14" width="15.453125" style="37" bestFit="1" customWidth="1"/>
    <col min="15" max="15" width="14.453125" style="37" bestFit="1" customWidth="1"/>
    <col min="16" max="17" width="8.7265625" style="156"/>
    <col min="18" max="18" width="10.1796875" style="157" hidden="1" customWidth="1"/>
    <col min="19" max="20" width="11.26953125" style="157" hidden="1" customWidth="1"/>
    <col min="21" max="22" width="9.453125" style="157" hidden="1" customWidth="1"/>
    <col min="23" max="24" width="16.26953125" style="158" hidden="1" customWidth="1"/>
    <col min="25" max="25" width="15.1796875" style="158" hidden="1" customWidth="1"/>
    <col min="26" max="26" width="17.81640625" style="158" hidden="1" customWidth="1"/>
    <col min="27" max="27" width="9.453125" style="159" hidden="1" customWidth="1"/>
    <col min="28" max="28" width="12.26953125" style="158" hidden="1" customWidth="1"/>
    <col min="29" max="31" width="11.26953125" style="158" hidden="1" customWidth="1"/>
    <col min="32" max="32" width="0" style="156" hidden="1" customWidth="1"/>
    <col min="33" max="16384" width="8.7265625" style="156"/>
  </cols>
  <sheetData>
    <row r="1" spans="1:31" ht="15.5" x14ac:dyDescent="0.35">
      <c r="A1" s="312" t="s">
        <v>190</v>
      </c>
    </row>
    <row r="2" spans="1:31" ht="15.5" x14ac:dyDescent="0.35">
      <c r="A2" s="313" t="s">
        <v>401</v>
      </c>
    </row>
    <row r="3" spans="1:31" ht="15.5" x14ac:dyDescent="0.35">
      <c r="A3" s="313"/>
    </row>
    <row r="4" spans="1:31" ht="15.5" x14ac:dyDescent="0.35">
      <c r="A4" s="313" t="s">
        <v>446</v>
      </c>
    </row>
    <row r="5" spans="1:31" ht="15.5" x14ac:dyDescent="0.35">
      <c r="A5" s="313"/>
    </row>
    <row r="6" spans="1:31" ht="16" thickBot="1" x14ac:dyDescent="0.4">
      <c r="A6" s="155"/>
    </row>
    <row r="7" spans="1:31" ht="44" thickBot="1" x14ac:dyDescent="0.4">
      <c r="A7" s="314" t="s">
        <v>165</v>
      </c>
      <c r="B7" s="160" t="s">
        <v>175</v>
      </c>
      <c r="C7" s="160" t="s">
        <v>356</v>
      </c>
      <c r="D7" s="160" t="s">
        <v>177</v>
      </c>
      <c r="E7" s="160" t="s">
        <v>178</v>
      </c>
      <c r="F7" s="160" t="s">
        <v>179</v>
      </c>
      <c r="G7" s="160" t="s">
        <v>180</v>
      </c>
      <c r="H7" s="160" t="s">
        <v>181</v>
      </c>
      <c r="I7" s="160" t="s">
        <v>182</v>
      </c>
      <c r="J7" s="160" t="s">
        <v>357</v>
      </c>
      <c r="K7" s="160" t="s">
        <v>184</v>
      </c>
      <c r="L7" s="160" t="s">
        <v>358</v>
      </c>
      <c r="M7" s="160" t="s">
        <v>359</v>
      </c>
      <c r="N7" s="160" t="s">
        <v>360</v>
      </c>
      <c r="O7" s="161" t="s">
        <v>361</v>
      </c>
      <c r="R7" s="162" t="s">
        <v>175</v>
      </c>
      <c r="S7" s="162" t="s">
        <v>176</v>
      </c>
      <c r="T7" s="162" t="s">
        <v>177</v>
      </c>
      <c r="U7" s="162" t="s">
        <v>178</v>
      </c>
      <c r="V7" s="162" t="s">
        <v>179</v>
      </c>
      <c r="W7" s="163" t="s">
        <v>180</v>
      </c>
      <c r="X7" s="163" t="s">
        <v>181</v>
      </c>
      <c r="Y7" s="163" t="s">
        <v>182</v>
      </c>
      <c r="Z7" s="163" t="s">
        <v>183</v>
      </c>
      <c r="AA7" s="164" t="s">
        <v>184</v>
      </c>
      <c r="AB7" s="163" t="s">
        <v>185</v>
      </c>
      <c r="AC7" s="163" t="s">
        <v>186</v>
      </c>
      <c r="AD7" s="163" t="s">
        <v>187</v>
      </c>
      <c r="AE7" s="163" t="s">
        <v>188</v>
      </c>
    </row>
    <row r="8" spans="1:31" x14ac:dyDescent="0.35">
      <c r="A8" s="108" t="s">
        <v>1</v>
      </c>
      <c r="B8" s="165">
        <v>141</v>
      </c>
      <c r="C8" s="165">
        <v>3101</v>
      </c>
      <c r="D8" s="165">
        <v>12121</v>
      </c>
      <c r="E8" s="165">
        <v>21.99290780141844</v>
      </c>
      <c r="F8" s="165">
        <v>3.9087391164140599</v>
      </c>
      <c r="G8" s="166">
        <v>265299604.40000001</v>
      </c>
      <c r="H8" s="166">
        <v>219751725.19999999</v>
      </c>
      <c r="I8" s="166">
        <v>5717814.3900000006</v>
      </c>
      <c r="J8" s="166">
        <v>490769143.99000001</v>
      </c>
      <c r="K8" s="167">
        <v>0.54057922680934845</v>
      </c>
      <c r="L8" s="166">
        <v>158261.5749725895</v>
      </c>
      <c r="M8" s="166">
        <v>85552.919832312153</v>
      </c>
      <c r="N8" s="166">
        <v>70864.793679458235</v>
      </c>
      <c r="O8" s="168">
        <v>1843.8614608190908</v>
      </c>
      <c r="S8" s="157">
        <v>5932</v>
      </c>
      <c r="AB8" s="158">
        <v>158609.36073499662</v>
      </c>
      <c r="AC8" s="158">
        <v>88438.531151382325</v>
      </c>
      <c r="AD8" s="158">
        <v>68733.430509103171</v>
      </c>
      <c r="AE8" s="158">
        <v>1437.3990745111259</v>
      </c>
    </row>
    <row r="9" spans="1:31" ht="56.5" x14ac:dyDescent="0.35">
      <c r="A9" s="108" t="s">
        <v>192</v>
      </c>
      <c r="B9" s="170">
        <v>8</v>
      </c>
      <c r="C9" s="170">
        <v>59</v>
      </c>
      <c r="D9" s="170">
        <v>249</v>
      </c>
      <c r="E9" s="170">
        <v>7.375</v>
      </c>
      <c r="F9" s="170">
        <v>4.2203389830508478</v>
      </c>
      <c r="G9" s="171">
        <v>3842598.48</v>
      </c>
      <c r="H9" s="171">
        <v>7696500</v>
      </c>
      <c r="I9" s="171">
        <v>49150</v>
      </c>
      <c r="J9" s="171">
        <v>11588248.48</v>
      </c>
      <c r="K9" s="172">
        <v>0.33159441537967432</v>
      </c>
      <c r="L9" s="171">
        <v>196410.99118644069</v>
      </c>
      <c r="M9" s="171">
        <v>65128.787796610166</v>
      </c>
      <c r="N9" s="171">
        <v>130449.15254237287</v>
      </c>
      <c r="O9" s="173">
        <v>833.05084745762713</v>
      </c>
      <c r="X9" s="158">
        <v>5369228.6400000006</v>
      </c>
      <c r="Y9" s="158">
        <v>23943794.619999997</v>
      </c>
      <c r="AD9" s="158">
        <v>20337.987272727274</v>
      </c>
      <c r="AE9" s="158">
        <v>90696.191742424227</v>
      </c>
    </row>
    <row r="10" spans="1:31" x14ac:dyDescent="0.35">
      <c r="A10" s="108" t="s">
        <v>191</v>
      </c>
      <c r="B10" s="170">
        <v>130</v>
      </c>
      <c r="C10" s="170">
        <v>2618</v>
      </c>
      <c r="D10" s="170">
        <v>9957</v>
      </c>
      <c r="E10" s="170">
        <v>20.138461538461538</v>
      </c>
      <c r="F10" s="170">
        <v>3.803284950343774</v>
      </c>
      <c r="G10" s="171">
        <v>135411755.09999999</v>
      </c>
      <c r="H10" s="171">
        <v>224189809.28000003</v>
      </c>
      <c r="I10" s="171">
        <v>21782721.84</v>
      </c>
      <c r="J10" s="171">
        <v>381384286.21999997</v>
      </c>
      <c r="K10" s="172">
        <v>0.35505331497031911</v>
      </c>
      <c r="L10" s="171">
        <v>145677.72582887698</v>
      </c>
      <c r="M10" s="171">
        <v>51723.35947288006</v>
      </c>
      <c r="N10" s="171">
        <v>85633.998961038975</v>
      </c>
      <c r="O10" s="173">
        <v>8320.3673949579825</v>
      </c>
    </row>
    <row r="11" spans="1:31" ht="28.5" x14ac:dyDescent="0.35">
      <c r="A11" s="108" t="s">
        <v>193</v>
      </c>
      <c r="B11" s="175">
        <v>5</v>
      </c>
      <c r="C11" s="175">
        <v>65</v>
      </c>
      <c r="D11" s="175">
        <v>269</v>
      </c>
      <c r="E11" s="175">
        <v>13</v>
      </c>
      <c r="F11" s="170">
        <v>4.1384615384615389</v>
      </c>
      <c r="G11" s="176">
        <v>3339616</v>
      </c>
      <c r="H11" s="176">
        <v>5799540.25</v>
      </c>
      <c r="I11" s="176">
        <v>0</v>
      </c>
      <c r="J11" s="176">
        <v>9139156.25</v>
      </c>
      <c r="K11" s="177">
        <v>0.36541841595059721</v>
      </c>
      <c r="L11" s="176">
        <v>140602.40384615384</v>
      </c>
      <c r="M11" s="176">
        <v>51378.707692307689</v>
      </c>
      <c r="N11" s="176">
        <v>89223.696153846147</v>
      </c>
      <c r="O11" s="178">
        <v>0</v>
      </c>
      <c r="X11" s="158">
        <v>8936620.7699999996</v>
      </c>
      <c r="Y11" s="158">
        <v>1255818</v>
      </c>
      <c r="AD11" s="158">
        <v>76381.374102564092</v>
      </c>
      <c r="AE11" s="158">
        <v>10733.48717948718</v>
      </c>
    </row>
    <row r="12" spans="1:31" x14ac:dyDescent="0.35">
      <c r="A12" s="169" t="s">
        <v>3</v>
      </c>
      <c r="B12" s="170">
        <v>34</v>
      </c>
      <c r="C12" s="170">
        <v>948</v>
      </c>
      <c r="D12" s="170">
        <v>3555</v>
      </c>
      <c r="E12" s="170">
        <v>27.882352941176471</v>
      </c>
      <c r="F12" s="170">
        <v>3.75</v>
      </c>
      <c r="G12" s="171">
        <v>53378954</v>
      </c>
      <c r="H12" s="171">
        <v>97960686.590000004</v>
      </c>
      <c r="I12" s="171">
        <v>1578329.45</v>
      </c>
      <c r="J12" s="171">
        <v>152917970.03999999</v>
      </c>
      <c r="K12" s="172">
        <v>0.34906920348234571</v>
      </c>
      <c r="L12" s="171">
        <v>161305.87556962026</v>
      </c>
      <c r="M12" s="171">
        <v>56306.913502109703</v>
      </c>
      <c r="N12" s="171">
        <v>103334.0575843882</v>
      </c>
      <c r="O12" s="173">
        <v>1664.9044831223628</v>
      </c>
    </row>
    <row r="13" spans="1:31" x14ac:dyDescent="0.35">
      <c r="A13" s="174" t="s">
        <v>362</v>
      </c>
      <c r="B13" s="170">
        <v>1</v>
      </c>
      <c r="C13" s="170">
        <v>118</v>
      </c>
      <c r="D13" s="170">
        <v>364</v>
      </c>
      <c r="E13" s="170">
        <v>118</v>
      </c>
      <c r="F13" s="170">
        <v>3.0847457627118646</v>
      </c>
      <c r="G13" s="171">
        <v>3422000</v>
      </c>
      <c r="H13" s="171">
        <v>10601942</v>
      </c>
      <c r="I13" s="171">
        <v>0</v>
      </c>
      <c r="J13" s="171">
        <v>14023942</v>
      </c>
      <c r="K13" s="172">
        <v>0.24401127728565905</v>
      </c>
      <c r="L13" s="171">
        <v>118846.96610169491</v>
      </c>
      <c r="M13" s="171">
        <v>29000</v>
      </c>
      <c r="N13" s="171">
        <v>89846.96610169491</v>
      </c>
      <c r="O13" s="173">
        <v>0</v>
      </c>
    </row>
    <row r="14" spans="1:31" ht="29" thickBot="1" x14ac:dyDescent="0.4">
      <c r="A14" s="174" t="s">
        <v>363</v>
      </c>
      <c r="B14" s="170">
        <v>1</v>
      </c>
      <c r="C14" s="175">
        <v>8</v>
      </c>
      <c r="D14" s="175">
        <v>18</v>
      </c>
      <c r="E14" s="179">
        <v>8</v>
      </c>
      <c r="F14" s="175">
        <v>2.25</v>
      </c>
      <c r="G14" s="176">
        <v>1204023</v>
      </c>
      <c r="H14" s="176">
        <v>826005</v>
      </c>
      <c r="I14" s="176">
        <v>48000</v>
      </c>
      <c r="J14" s="176">
        <v>2078028</v>
      </c>
      <c r="K14" s="177">
        <v>0.5794065335019547</v>
      </c>
      <c r="L14" s="176">
        <v>259753.5</v>
      </c>
      <c r="M14" s="176">
        <v>150502.875</v>
      </c>
      <c r="N14" s="176">
        <v>103250.625</v>
      </c>
      <c r="O14" s="178">
        <v>6000</v>
      </c>
    </row>
    <row r="15" spans="1:31" ht="15" thickBot="1" x14ac:dyDescent="0.4">
      <c r="A15" s="180" t="s">
        <v>189</v>
      </c>
      <c r="B15" s="181">
        <v>320</v>
      </c>
      <c r="C15" s="181">
        <v>6917</v>
      </c>
      <c r="D15" s="181">
        <v>26533</v>
      </c>
      <c r="E15" s="181">
        <v>21.615625000000001</v>
      </c>
      <c r="F15" s="181">
        <v>3.8359115223362727</v>
      </c>
      <c r="G15" s="182">
        <v>465898550.98000002</v>
      </c>
      <c r="H15" s="182">
        <v>566826208.32000005</v>
      </c>
      <c r="I15" s="182">
        <v>29176015.68</v>
      </c>
      <c r="J15" s="182">
        <v>1061900774.98</v>
      </c>
      <c r="K15" s="183">
        <v>0.43874019301735118</v>
      </c>
      <c r="L15" s="182">
        <v>153520.42431400897</v>
      </c>
      <c r="M15" s="182">
        <v>67355.580595633946</v>
      </c>
      <c r="N15" s="182">
        <v>81946.827861789803</v>
      </c>
      <c r="O15" s="184">
        <v>4218.0158565852244</v>
      </c>
      <c r="R15" s="185">
        <v>443</v>
      </c>
      <c r="S15" s="185">
        <v>11129</v>
      </c>
      <c r="T15" s="185"/>
      <c r="U15" s="185"/>
      <c r="V15" s="185"/>
      <c r="W15" s="186"/>
      <c r="X15" s="186">
        <v>842176359.30999994</v>
      </c>
      <c r="Y15" s="186">
        <v>59715669.709999993</v>
      </c>
      <c r="Z15" s="186"/>
      <c r="AA15" s="187"/>
      <c r="AB15" s="186">
        <v>155586.32828735732</v>
      </c>
      <c r="AC15" s="186">
        <v>74546.519767274687</v>
      </c>
      <c r="AD15" s="186">
        <v>75674.03713810764</v>
      </c>
      <c r="AE15" s="186">
        <v>5365.7713819750197</v>
      </c>
    </row>
    <row r="16" spans="1:31" ht="29" thickBot="1" x14ac:dyDescent="0.4">
      <c r="A16" s="80" t="s">
        <v>133</v>
      </c>
      <c r="B16" s="165">
        <v>733</v>
      </c>
      <c r="C16" s="165">
        <v>733</v>
      </c>
      <c r="D16" s="165">
        <v>2932</v>
      </c>
      <c r="E16" s="165">
        <v>1</v>
      </c>
      <c r="F16" s="165">
        <v>4</v>
      </c>
      <c r="G16" s="166">
        <v>35034626</v>
      </c>
      <c r="H16" s="166">
        <v>64361790.789999999</v>
      </c>
      <c r="I16" s="166">
        <v>0</v>
      </c>
      <c r="J16" s="166">
        <v>99396416.789999992</v>
      </c>
      <c r="K16" s="167">
        <v>0.35247373226762779</v>
      </c>
      <c r="L16" s="166">
        <v>135602.20571623463</v>
      </c>
      <c r="M16" s="166">
        <v>47796.215552523878</v>
      </c>
      <c r="N16" s="166">
        <v>87805.990163710783</v>
      </c>
      <c r="O16" s="168">
        <v>0</v>
      </c>
    </row>
    <row r="17" spans="1:31" ht="15" thickBot="1" x14ac:dyDescent="0.4">
      <c r="A17" s="180" t="s">
        <v>164</v>
      </c>
      <c r="B17" s="188">
        <f>+B15+B16</f>
        <v>1053</v>
      </c>
      <c r="C17" s="188">
        <f t="shared" ref="C17:D17" si="0">+C15+C16</f>
        <v>7650</v>
      </c>
      <c r="D17" s="188">
        <f t="shared" si="0"/>
        <v>29465</v>
      </c>
      <c r="E17" s="181">
        <f>+C17/B17</f>
        <v>7.2649572649572649</v>
      </c>
      <c r="F17" s="181">
        <f>+D17/C17</f>
        <v>3.8516339869281047</v>
      </c>
      <c r="G17" s="182">
        <f t="shared" ref="G17" si="1">+G15+G16</f>
        <v>500933176.98000002</v>
      </c>
      <c r="H17" s="182">
        <f t="shared" ref="H17" si="2">+H15+H16</f>
        <v>631187999.11000001</v>
      </c>
      <c r="I17" s="182">
        <f t="shared" ref="I17" si="3">+I15+I16</f>
        <v>29176015.68</v>
      </c>
      <c r="J17" s="182">
        <f t="shared" ref="J17" si="4">+J15+J16</f>
        <v>1161297191.77</v>
      </c>
      <c r="K17" s="183">
        <v>0.43135657308918385</v>
      </c>
      <c r="L17" s="182">
        <f>+J17/C17</f>
        <v>151803.55447973855</v>
      </c>
      <c r="M17" s="182">
        <f>+G17/C17</f>
        <v>65481.461043137257</v>
      </c>
      <c r="N17" s="182">
        <f>+H17/C17</f>
        <v>82508.23517777778</v>
      </c>
      <c r="O17" s="184">
        <f>+I17/C17</f>
        <v>3813.8582588235295</v>
      </c>
      <c r="R17" s="185">
        <v>1588</v>
      </c>
      <c r="S17" s="185">
        <v>12274</v>
      </c>
      <c r="T17" s="185"/>
      <c r="U17" s="185"/>
      <c r="V17" s="185"/>
      <c r="W17" s="186"/>
      <c r="X17" s="186">
        <v>937105422.30999994</v>
      </c>
      <c r="Y17" s="186">
        <v>59715669.709999993</v>
      </c>
      <c r="Z17" s="186"/>
      <c r="AA17" s="187"/>
      <c r="AB17" s="186">
        <v>153018.82894818316</v>
      </c>
      <c r="AC17" s="186">
        <v>71804.791794850898</v>
      </c>
      <c r="AD17" s="186">
        <v>76348.820458693168</v>
      </c>
      <c r="AE17" s="186">
        <v>4865.2166946390744</v>
      </c>
    </row>
    <row r="18" spans="1:31" customFormat="1" x14ac:dyDescent="0.35">
      <c r="A18" s="79"/>
      <c r="B18" s="189"/>
      <c r="C18" s="189"/>
      <c r="D18" s="189"/>
      <c r="E18" s="189"/>
      <c r="F18" s="189"/>
      <c r="G18" s="190"/>
      <c r="H18" s="190"/>
      <c r="I18" s="190"/>
      <c r="J18" s="190"/>
      <c r="K18" s="190"/>
      <c r="L18" s="190"/>
      <c r="M18" s="190"/>
      <c r="N18" s="190"/>
      <c r="O18" s="190"/>
    </row>
    <row r="20" spans="1:31" ht="15.5" x14ac:dyDescent="0.35">
      <c r="A20" s="346" t="s">
        <v>444</v>
      </c>
    </row>
    <row r="21" spans="1:31" ht="15.5" x14ac:dyDescent="0.35">
      <c r="A21" s="346"/>
    </row>
    <row r="22" spans="1:31" ht="15.5" x14ac:dyDescent="0.35">
      <c r="A22" s="346" t="s">
        <v>445</v>
      </c>
    </row>
    <row r="23" spans="1:31" ht="15.5" x14ac:dyDescent="0.35">
      <c r="A23" s="346"/>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4.5" x14ac:dyDescent="0.35"/>
  <cols>
    <col min="1" max="1" width="17.7265625" customWidth="1"/>
    <col min="2" max="2" width="10.6328125" customWidth="1"/>
    <col min="3" max="3" width="10.81640625" customWidth="1"/>
    <col min="4" max="4" width="10.26953125" customWidth="1"/>
    <col min="5" max="5" width="5.36328125" customWidth="1"/>
    <col min="6" max="6" width="10.7265625" customWidth="1"/>
    <col min="7" max="7" width="9.90625" customWidth="1"/>
    <col min="8" max="8" width="10.453125" customWidth="1"/>
  </cols>
  <sheetData>
    <row r="1" spans="1:13" ht="15.5" x14ac:dyDescent="0.35">
      <c r="A1" s="2" t="s">
        <v>382</v>
      </c>
      <c r="B1" s="2"/>
      <c r="C1" s="2"/>
      <c r="D1" s="2"/>
      <c r="E1" s="2"/>
      <c r="F1" s="2"/>
      <c r="G1" s="2"/>
      <c r="H1" s="2"/>
      <c r="I1" s="2"/>
      <c r="J1" s="2"/>
      <c r="K1" s="2"/>
      <c r="L1" s="2"/>
      <c r="M1" s="2"/>
    </row>
    <row r="2" spans="1:13" ht="15.5" x14ac:dyDescent="0.35">
      <c r="A2" s="2" t="s">
        <v>383</v>
      </c>
      <c r="B2" s="2"/>
      <c r="C2" s="2"/>
      <c r="D2" s="2"/>
      <c r="E2" s="2"/>
      <c r="F2" s="2"/>
      <c r="G2" s="2"/>
      <c r="H2" s="2"/>
      <c r="I2" s="2"/>
      <c r="J2" s="2"/>
      <c r="K2" s="2"/>
      <c r="L2" s="2"/>
      <c r="M2" s="2"/>
    </row>
    <row r="3" spans="1:13" ht="15.5" x14ac:dyDescent="0.35">
      <c r="A3" s="2"/>
      <c r="B3" s="2"/>
      <c r="C3" s="2"/>
      <c r="D3" s="2"/>
      <c r="E3" s="2"/>
      <c r="F3" s="2"/>
      <c r="G3" s="2"/>
      <c r="H3" s="2"/>
      <c r="I3" s="2"/>
      <c r="J3" s="2"/>
      <c r="K3" s="2"/>
      <c r="L3" s="2"/>
      <c r="M3" s="2"/>
    </row>
    <row r="4" spans="1:13" ht="15.5" x14ac:dyDescent="0.35">
      <c r="A4" s="2" t="s">
        <v>447</v>
      </c>
      <c r="B4" s="2"/>
      <c r="C4" s="2"/>
      <c r="D4" s="2"/>
      <c r="E4" s="2"/>
      <c r="F4" s="2"/>
      <c r="G4" s="2"/>
      <c r="H4" s="2"/>
      <c r="I4" s="2"/>
      <c r="J4" s="2"/>
      <c r="K4" s="2"/>
      <c r="L4" s="2"/>
      <c r="M4" s="2"/>
    </row>
    <row r="5" spans="1:13" ht="15.5" x14ac:dyDescent="0.35">
      <c r="A5" s="2"/>
      <c r="B5" s="2"/>
      <c r="C5" s="2"/>
      <c r="D5" s="2"/>
      <c r="E5" s="2"/>
      <c r="F5" s="2"/>
      <c r="G5" s="2"/>
      <c r="H5" s="2"/>
      <c r="I5" s="2"/>
      <c r="J5" s="2"/>
      <c r="K5" s="2"/>
      <c r="L5" s="2"/>
      <c r="M5" s="2"/>
    </row>
    <row r="6" spans="1:13" ht="16" thickBot="1" x14ac:dyDescent="0.4">
      <c r="A6" s="254"/>
      <c r="B6" s="2"/>
      <c r="C6" s="2"/>
      <c r="D6" s="2"/>
      <c r="E6" s="2"/>
      <c r="F6" s="2"/>
      <c r="G6" s="2"/>
      <c r="H6" s="2"/>
      <c r="I6" s="2"/>
      <c r="J6" s="2"/>
      <c r="K6" s="2"/>
      <c r="L6" s="2"/>
      <c r="M6" s="2"/>
    </row>
    <row r="7" spans="1:13" ht="16" thickBot="1" x14ac:dyDescent="0.4">
      <c r="A7" s="449" t="s">
        <v>366</v>
      </c>
      <c r="B7" s="515" t="s">
        <v>194</v>
      </c>
      <c r="C7" s="512"/>
      <c r="D7" s="451"/>
      <c r="E7" s="191"/>
      <c r="F7" s="514" t="s">
        <v>563</v>
      </c>
      <c r="G7" s="512"/>
      <c r="H7" s="513"/>
      <c r="I7" s="36"/>
      <c r="J7" s="36"/>
      <c r="K7" s="36"/>
      <c r="L7" s="36"/>
      <c r="M7" s="36"/>
    </row>
    <row r="8" spans="1:13" ht="93.5" thickBot="1" x14ac:dyDescent="0.4">
      <c r="A8" s="450"/>
      <c r="B8" s="192" t="s">
        <v>195</v>
      </c>
      <c r="C8" s="81" t="s">
        <v>196</v>
      </c>
      <c r="D8" s="81" t="s">
        <v>197</v>
      </c>
      <c r="E8" s="193"/>
      <c r="F8" s="81" t="s">
        <v>195</v>
      </c>
      <c r="G8" s="81" t="s">
        <v>196</v>
      </c>
      <c r="H8" s="194" t="s">
        <v>197</v>
      </c>
      <c r="I8" s="2"/>
      <c r="J8" s="2"/>
      <c r="K8" s="2"/>
      <c r="L8" s="2"/>
      <c r="M8" s="2"/>
    </row>
    <row r="9" spans="1:13" ht="15.5" x14ac:dyDescent="0.35">
      <c r="A9" s="195" t="s">
        <v>30</v>
      </c>
      <c r="B9" s="196">
        <v>129576</v>
      </c>
      <c r="C9" s="82">
        <v>73741</v>
      </c>
      <c r="D9" s="83">
        <v>0.56910000000000005</v>
      </c>
      <c r="E9" s="197"/>
      <c r="F9" s="82">
        <v>126250</v>
      </c>
      <c r="G9" s="82">
        <v>61058</v>
      </c>
      <c r="H9" s="198">
        <v>0.48359999999999997</v>
      </c>
      <c r="I9" s="2"/>
      <c r="J9" s="2"/>
      <c r="K9" s="2"/>
      <c r="L9" s="2"/>
      <c r="M9" s="2"/>
    </row>
    <row r="10" spans="1:13" ht="15.5" x14ac:dyDescent="0.35">
      <c r="A10" s="195" t="s">
        <v>31</v>
      </c>
      <c r="B10" s="196">
        <v>140478</v>
      </c>
      <c r="C10" s="82">
        <v>79860</v>
      </c>
      <c r="D10" s="83">
        <v>0.56850000000000001</v>
      </c>
      <c r="E10" s="197"/>
      <c r="F10" s="82">
        <v>137100</v>
      </c>
      <c r="G10" s="82">
        <v>61032</v>
      </c>
      <c r="H10" s="198">
        <v>0.44519999999999998</v>
      </c>
      <c r="I10" s="2"/>
      <c r="J10" s="2"/>
      <c r="K10" s="2"/>
      <c r="L10" s="2"/>
      <c r="M10" s="2"/>
    </row>
    <row r="11" spans="1:13" ht="15.5" x14ac:dyDescent="0.35">
      <c r="A11" s="195" t="s">
        <v>32</v>
      </c>
      <c r="B11" s="199">
        <v>150293</v>
      </c>
      <c r="C11" s="82">
        <v>83660</v>
      </c>
      <c r="D11" s="83">
        <v>0.55659999999999998</v>
      </c>
      <c r="E11" s="197"/>
      <c r="F11" s="82">
        <v>143839</v>
      </c>
      <c r="G11" s="82">
        <v>65645</v>
      </c>
      <c r="H11" s="198">
        <v>0.45639999999999997</v>
      </c>
      <c r="I11" s="2"/>
      <c r="J11" s="2"/>
      <c r="K11" s="2"/>
      <c r="L11" s="2"/>
      <c r="M11" s="2"/>
    </row>
    <row r="12" spans="1:13" ht="16" thickBot="1" x14ac:dyDescent="0.4">
      <c r="A12" s="200" t="s">
        <v>198</v>
      </c>
      <c r="B12" s="201">
        <v>157811</v>
      </c>
      <c r="C12" s="202">
        <v>87993.52</v>
      </c>
      <c r="D12" s="203">
        <v>0.55759999999999998</v>
      </c>
      <c r="E12" s="204"/>
      <c r="F12" s="202">
        <v>152646</v>
      </c>
      <c r="G12" s="202">
        <v>71630</v>
      </c>
      <c r="H12" s="205">
        <v>0.46929999999999999</v>
      </c>
      <c r="I12" s="2"/>
      <c r="J12" s="2"/>
      <c r="K12" s="2"/>
      <c r="L12" s="2"/>
      <c r="M12" s="2"/>
    </row>
    <row r="13" spans="1:13" ht="16" thickBot="1" x14ac:dyDescent="0.4">
      <c r="A13" s="200" t="s">
        <v>199</v>
      </c>
      <c r="B13" s="206">
        <v>158261.57</v>
      </c>
      <c r="C13" s="207">
        <v>85552.92</v>
      </c>
      <c r="D13" s="208">
        <v>0.54059999999999997</v>
      </c>
      <c r="E13" s="209"/>
      <c r="F13" s="207">
        <v>151803.54999999999</v>
      </c>
      <c r="G13" s="207">
        <v>65481.46</v>
      </c>
      <c r="H13" s="210">
        <v>0.43140000000000001</v>
      </c>
      <c r="I13" s="2"/>
      <c r="J13" s="2"/>
      <c r="K13" s="2"/>
      <c r="L13" s="2"/>
      <c r="M13" s="2"/>
    </row>
    <row r="14" spans="1:13" ht="15.5" x14ac:dyDescent="0.35">
      <c r="A14" s="2" t="s">
        <v>200</v>
      </c>
      <c r="B14" s="2"/>
      <c r="C14" s="2"/>
      <c r="D14" s="2"/>
      <c r="E14" s="2"/>
      <c r="F14" s="2"/>
      <c r="G14" s="2"/>
      <c r="H14" s="2"/>
      <c r="I14" s="2"/>
      <c r="J14" s="2"/>
      <c r="K14" s="2"/>
      <c r="L14" s="2"/>
      <c r="M14" s="2"/>
    </row>
    <row r="15" spans="1:13" ht="15.5" x14ac:dyDescent="0.35">
      <c r="A15" s="2"/>
      <c r="B15" s="2"/>
      <c r="C15" s="2"/>
      <c r="D15" s="2"/>
      <c r="E15" s="2"/>
      <c r="F15" s="2"/>
      <c r="G15" s="2"/>
      <c r="H15" s="2"/>
      <c r="I15" s="2"/>
      <c r="J15" s="2"/>
      <c r="K15" s="2"/>
      <c r="L15" s="2"/>
      <c r="M15" s="2"/>
    </row>
    <row r="16" spans="1:13" ht="15.5" x14ac:dyDescent="0.35">
      <c r="A16" s="1" t="s">
        <v>365</v>
      </c>
      <c r="B16" s="2"/>
      <c r="C16" s="2"/>
      <c r="D16" s="2"/>
      <c r="E16" s="2"/>
      <c r="F16" s="2"/>
      <c r="G16" s="2"/>
      <c r="H16" s="2"/>
      <c r="I16" s="2"/>
      <c r="J16" s="2"/>
      <c r="K16" s="2"/>
      <c r="L16" s="2"/>
      <c r="M16" s="2"/>
    </row>
    <row r="17" spans="1:1" ht="15.5" x14ac:dyDescent="0.35">
      <c r="A17" s="2" t="s">
        <v>364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topLeftCell="A10" workbookViewId="0"/>
  </sheetViews>
  <sheetFormatPr defaultRowHeight="15.5" x14ac:dyDescent="0.35"/>
  <cols>
    <col min="1" max="1" width="28.36328125" style="146" customWidth="1"/>
    <col min="2" max="2" width="8.7265625" style="146"/>
    <col min="3" max="3" width="12.26953125" style="146" customWidth="1"/>
    <col min="4" max="16384" width="8.7265625" style="146"/>
  </cols>
  <sheetData>
    <row r="1" spans="1:4" x14ac:dyDescent="0.35">
      <c r="A1" s="2" t="s">
        <v>384</v>
      </c>
      <c r="B1" s="2"/>
      <c r="C1" s="2"/>
      <c r="D1" s="2"/>
    </row>
    <row r="2" spans="1:4" x14ac:dyDescent="0.35">
      <c r="A2" s="36" t="s">
        <v>385</v>
      </c>
      <c r="B2" s="2"/>
      <c r="C2" s="2"/>
      <c r="D2" s="2"/>
    </row>
    <row r="3" spans="1:4" x14ac:dyDescent="0.35">
      <c r="A3" s="2"/>
      <c r="B3" s="2"/>
      <c r="C3" s="2"/>
      <c r="D3" s="2"/>
    </row>
    <row r="4" spans="1:4" x14ac:dyDescent="0.35">
      <c r="A4" s="452" t="s">
        <v>20</v>
      </c>
      <c r="B4" s="452"/>
      <c r="C4" s="452"/>
      <c r="D4" s="452"/>
    </row>
    <row r="5" spans="1:4" ht="31" x14ac:dyDescent="0.35">
      <c r="A5" s="211" t="s">
        <v>27</v>
      </c>
      <c r="B5" s="121" t="s">
        <v>21</v>
      </c>
      <c r="C5" s="121" t="s">
        <v>345</v>
      </c>
      <c r="D5" s="121" t="s">
        <v>5</v>
      </c>
    </row>
    <row r="6" spans="1:4" x14ac:dyDescent="0.35">
      <c r="A6" s="63" t="s">
        <v>22</v>
      </c>
      <c r="B6" s="6">
        <v>4975</v>
      </c>
      <c r="C6" s="6">
        <v>725</v>
      </c>
      <c r="D6" s="212">
        <f>SUM(B6:C6)</f>
        <v>5700</v>
      </c>
    </row>
    <row r="7" spans="1:4" x14ac:dyDescent="0.35">
      <c r="A7" s="63" t="s">
        <v>23</v>
      </c>
      <c r="B7" s="6">
        <v>1102</v>
      </c>
      <c r="C7" s="6">
        <v>975</v>
      </c>
      <c r="D7" s="212">
        <f t="shared" ref="D7:D9" si="0">SUM(B7:C7)</f>
        <v>2077</v>
      </c>
    </row>
    <row r="8" spans="1:4" x14ac:dyDescent="0.35">
      <c r="A8" s="63" t="s">
        <v>24</v>
      </c>
      <c r="B8" s="6">
        <v>87</v>
      </c>
      <c r="C8" s="6">
        <v>19</v>
      </c>
      <c r="D8" s="212">
        <f t="shared" si="0"/>
        <v>106</v>
      </c>
    </row>
    <row r="9" spans="1:4" x14ac:dyDescent="0.35">
      <c r="A9" s="213" t="s">
        <v>5</v>
      </c>
      <c r="B9" s="109">
        <f>SUM(B6:B8)</f>
        <v>6164</v>
      </c>
      <c r="C9" s="109">
        <f>SUM(C6:C8)</f>
        <v>1719</v>
      </c>
      <c r="D9" s="109">
        <f t="shared" si="0"/>
        <v>7883</v>
      </c>
    </row>
    <row r="10" spans="1:4" x14ac:dyDescent="0.35">
      <c r="A10" s="8"/>
      <c r="B10" s="8"/>
      <c r="C10" s="8"/>
      <c r="D10" s="8"/>
    </row>
    <row r="11" spans="1:4" x14ac:dyDescent="0.35">
      <c r="A11" s="8"/>
      <c r="B11" s="8"/>
      <c r="C11" s="8"/>
      <c r="D11" s="8"/>
    </row>
    <row r="12" spans="1:4" x14ac:dyDescent="0.35">
      <c r="A12" s="453" t="s">
        <v>25</v>
      </c>
      <c r="B12" s="453"/>
      <c r="C12" s="453"/>
      <c r="D12" s="453"/>
    </row>
    <row r="13" spans="1:4" ht="31" x14ac:dyDescent="0.35">
      <c r="A13" s="211" t="s">
        <v>28</v>
      </c>
      <c r="B13" s="214" t="s">
        <v>21</v>
      </c>
      <c r="C13" s="121" t="s">
        <v>345</v>
      </c>
      <c r="D13" s="214" t="s">
        <v>5</v>
      </c>
    </row>
    <row r="14" spans="1:4" x14ac:dyDescent="0.35">
      <c r="A14" s="63" t="s">
        <v>22</v>
      </c>
      <c r="B14" s="6">
        <v>6580</v>
      </c>
      <c r="C14" s="6">
        <v>1343</v>
      </c>
      <c r="D14" s="212">
        <f>SUM(B14:C14)</f>
        <v>7923</v>
      </c>
    </row>
    <row r="15" spans="1:4" x14ac:dyDescent="0.35">
      <c r="A15" s="63" t="s">
        <v>23</v>
      </c>
      <c r="B15" s="6">
        <v>1118</v>
      </c>
      <c r="C15" s="6">
        <v>993</v>
      </c>
      <c r="D15" s="212">
        <f t="shared" ref="D15:D17" si="1">SUM(B15:C15)</f>
        <v>2111</v>
      </c>
    </row>
    <row r="16" spans="1:4" x14ac:dyDescent="0.35">
      <c r="A16" s="63" t="s">
        <v>24</v>
      </c>
      <c r="B16" s="6">
        <v>104</v>
      </c>
      <c r="C16" s="6">
        <v>11</v>
      </c>
      <c r="D16" s="212">
        <f t="shared" si="1"/>
        <v>115</v>
      </c>
    </row>
    <row r="17" spans="1:4" x14ac:dyDescent="0.35">
      <c r="A17" s="213" t="s">
        <v>5</v>
      </c>
      <c r="B17" s="109">
        <f>SUM(B14:B16)</f>
        <v>7802</v>
      </c>
      <c r="C17" s="109">
        <f>SUM(C14:C16)</f>
        <v>2347</v>
      </c>
      <c r="D17" s="109">
        <f t="shared" si="1"/>
        <v>10149</v>
      </c>
    </row>
    <row r="18" spans="1:4" x14ac:dyDescent="0.35">
      <c r="A18" s="8"/>
      <c r="B18" s="8"/>
      <c r="C18" s="8"/>
      <c r="D18" s="8"/>
    </row>
    <row r="19" spans="1:4" x14ac:dyDescent="0.35">
      <c r="A19" s="8"/>
      <c r="B19" s="8"/>
      <c r="C19" s="8"/>
      <c r="D19" s="8"/>
    </row>
    <row r="20" spans="1:4" x14ac:dyDescent="0.35">
      <c r="A20" s="453" t="s">
        <v>26</v>
      </c>
      <c r="B20" s="453"/>
      <c r="C20" s="453"/>
      <c r="D20" s="453"/>
    </row>
    <row r="21" spans="1:4" ht="31" x14ac:dyDescent="0.35">
      <c r="A21" s="211" t="s">
        <v>0</v>
      </c>
      <c r="B21" s="214" t="s">
        <v>21</v>
      </c>
      <c r="C21" s="121" t="s">
        <v>345</v>
      </c>
      <c r="D21" s="214" t="s">
        <v>5</v>
      </c>
    </row>
    <row r="22" spans="1:4" x14ac:dyDescent="0.35">
      <c r="A22" s="63" t="s">
        <v>22</v>
      </c>
      <c r="B22" s="215">
        <v>3602</v>
      </c>
      <c r="C22" s="6">
        <v>798</v>
      </c>
      <c r="D22" s="212">
        <f>SUM(B22:C22)</f>
        <v>4400</v>
      </c>
    </row>
    <row r="23" spans="1:4" x14ac:dyDescent="0.35">
      <c r="A23" s="63" t="s">
        <v>23</v>
      </c>
      <c r="B23" s="6">
        <v>989</v>
      </c>
      <c r="C23" s="6">
        <v>978</v>
      </c>
      <c r="D23" s="212">
        <f t="shared" ref="D23:D25" si="2">SUM(B23:C23)</f>
        <v>1967</v>
      </c>
    </row>
    <row r="24" spans="1:4" x14ac:dyDescent="0.35">
      <c r="A24" s="63" t="s">
        <v>24</v>
      </c>
      <c r="B24" s="6">
        <v>107</v>
      </c>
      <c r="C24" s="6">
        <v>3</v>
      </c>
      <c r="D24" s="212">
        <f t="shared" si="2"/>
        <v>110</v>
      </c>
    </row>
    <row r="25" spans="1:4" x14ac:dyDescent="0.35">
      <c r="A25" s="213" t="s">
        <v>5</v>
      </c>
      <c r="B25" s="109">
        <f>SUM(B22:B24)</f>
        <v>4698</v>
      </c>
      <c r="C25" s="109">
        <f>SUM(C22:C24)</f>
        <v>1779</v>
      </c>
      <c r="D25" s="109">
        <f t="shared" si="2"/>
        <v>6477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topLeftCell="A6" workbookViewId="0">
      <selection activeCell="A19" sqref="A19"/>
    </sheetView>
  </sheetViews>
  <sheetFormatPr defaultRowHeight="14.5" x14ac:dyDescent="0.35"/>
  <cols>
    <col min="1" max="1" width="33.7265625" style="84" customWidth="1"/>
    <col min="2" max="3" width="12.7265625" style="84" customWidth="1"/>
    <col min="4" max="4" width="13.1796875" style="84" bestFit="1" customWidth="1"/>
    <col min="5" max="5" width="12.7265625" style="84" customWidth="1"/>
    <col min="6" max="7" width="15.7265625" style="84" customWidth="1"/>
    <col min="8" max="16384" width="8.7265625" style="84"/>
  </cols>
  <sheetData>
    <row r="1" spans="1:6" ht="15.5" x14ac:dyDescent="0.35">
      <c r="A1" s="338" t="s">
        <v>386</v>
      </c>
    </row>
    <row r="2" spans="1:6" ht="15.5" x14ac:dyDescent="0.35">
      <c r="A2" s="8" t="s">
        <v>451</v>
      </c>
    </row>
    <row r="3" spans="1:6" ht="15.5" x14ac:dyDescent="0.35">
      <c r="A3" s="22"/>
    </row>
    <row r="5" spans="1:6" ht="15" thickBot="1" x14ac:dyDescent="0.4"/>
    <row r="6" spans="1:6" s="337" customFormat="1" ht="47" thickBot="1" x14ac:dyDescent="0.4">
      <c r="A6" s="256" t="s">
        <v>201</v>
      </c>
      <c r="B6" s="257" t="s">
        <v>117</v>
      </c>
      <c r="C6" s="257" t="s">
        <v>124</v>
      </c>
      <c r="D6" s="257" t="s">
        <v>130</v>
      </c>
      <c r="E6" s="257" t="s">
        <v>202</v>
      </c>
      <c r="F6" s="269" t="s">
        <v>203</v>
      </c>
    </row>
    <row r="7" spans="1:6" ht="15.5" x14ac:dyDescent="0.35">
      <c r="A7" s="266" t="s">
        <v>204</v>
      </c>
      <c r="B7" s="68">
        <v>1323</v>
      </c>
      <c r="C7" s="68">
        <v>363</v>
      </c>
      <c r="D7" s="68">
        <v>43</v>
      </c>
      <c r="E7" s="267">
        <f>SUM(B7:D7)</f>
        <v>1729</v>
      </c>
      <c r="F7" s="268">
        <f>E7/E13</f>
        <v>0.31493624772313294</v>
      </c>
    </row>
    <row r="8" spans="1:6" ht="15.5" x14ac:dyDescent="0.35">
      <c r="A8" s="263" t="s">
        <v>205</v>
      </c>
      <c r="B8" s="70">
        <v>2037</v>
      </c>
      <c r="C8" s="70">
        <v>148</v>
      </c>
      <c r="D8" s="70">
        <v>18</v>
      </c>
      <c r="E8" s="264">
        <f t="shared" ref="E8:E12" si="0">SUM(B8:D8)</f>
        <v>2203</v>
      </c>
      <c r="F8" s="265">
        <f>E8/E13</f>
        <v>0.40127504553734061</v>
      </c>
    </row>
    <row r="9" spans="1:6" ht="15.5" x14ac:dyDescent="0.35">
      <c r="A9" s="263" t="s">
        <v>206</v>
      </c>
      <c r="B9" s="70">
        <v>221</v>
      </c>
      <c r="C9" s="70">
        <v>31</v>
      </c>
      <c r="D9" s="70">
        <v>22</v>
      </c>
      <c r="E9" s="264">
        <f t="shared" si="0"/>
        <v>274</v>
      </c>
      <c r="F9" s="265">
        <f>E9/E13</f>
        <v>4.9908925318761385E-2</v>
      </c>
    </row>
    <row r="10" spans="1:6" ht="15.5" x14ac:dyDescent="0.35">
      <c r="A10" s="263" t="s">
        <v>207</v>
      </c>
      <c r="B10" s="70">
        <v>147</v>
      </c>
      <c r="C10" s="70"/>
      <c r="D10" s="70"/>
      <c r="E10" s="264">
        <f t="shared" si="0"/>
        <v>147</v>
      </c>
      <c r="F10" s="265">
        <f>E10/E13</f>
        <v>2.6775956284153007E-2</v>
      </c>
    </row>
    <row r="11" spans="1:6" ht="15.5" x14ac:dyDescent="0.35">
      <c r="A11" s="263" t="s">
        <v>208</v>
      </c>
      <c r="B11" s="70">
        <v>790</v>
      </c>
      <c r="C11" s="70">
        <v>126</v>
      </c>
      <c r="D11" s="70">
        <v>39</v>
      </c>
      <c r="E11" s="264">
        <f t="shared" si="0"/>
        <v>955</v>
      </c>
      <c r="F11" s="265">
        <f>E11/E13</f>
        <v>0.17395264116575593</v>
      </c>
    </row>
    <row r="12" spans="1:6" ht="16" thickBot="1" x14ac:dyDescent="0.4">
      <c r="A12" s="270" t="s">
        <v>209</v>
      </c>
      <c r="B12" s="74">
        <v>159</v>
      </c>
      <c r="C12" s="74">
        <v>14</v>
      </c>
      <c r="D12" s="74">
        <v>9</v>
      </c>
      <c r="E12" s="271">
        <f t="shared" si="0"/>
        <v>182</v>
      </c>
      <c r="F12" s="265">
        <f>E12/E13</f>
        <v>3.3151183970856105E-2</v>
      </c>
    </row>
    <row r="13" spans="1:6" ht="16" thickBot="1" x14ac:dyDescent="0.4">
      <c r="A13" s="258" t="s">
        <v>210</v>
      </c>
      <c r="B13" s="154">
        <f t="shared" ref="B13:D13" si="1">SUM(B7:B12)</f>
        <v>4677</v>
      </c>
      <c r="C13" s="154">
        <f t="shared" si="1"/>
        <v>682</v>
      </c>
      <c r="D13" s="154">
        <f t="shared" si="1"/>
        <v>131</v>
      </c>
      <c r="E13" s="29">
        <f>SUM(E7:E12)</f>
        <v>5490</v>
      </c>
      <c r="F13" s="261"/>
    </row>
    <row r="14" spans="1:6" ht="16" thickBot="1" x14ac:dyDescent="0.4">
      <c r="A14" s="259"/>
    </row>
    <row r="15" spans="1:6" ht="16" thickBot="1" x14ac:dyDescent="0.4">
      <c r="A15" s="258" t="s">
        <v>211</v>
      </c>
      <c r="B15" s="7">
        <v>21</v>
      </c>
      <c r="C15" s="154">
        <v>232</v>
      </c>
      <c r="D15" s="217">
        <v>734</v>
      </c>
      <c r="E15" s="216">
        <f>SUM(B15:D15)</f>
        <v>987</v>
      </c>
    </row>
    <row r="16" spans="1:6" ht="16" thickBot="1" x14ac:dyDescent="0.4">
      <c r="A16" s="60"/>
    </row>
    <row r="17" spans="1:6" ht="31.5" thickBot="1" x14ac:dyDescent="0.4">
      <c r="A17" s="260" t="s">
        <v>212</v>
      </c>
      <c r="B17" s="154">
        <f>SUM(B13:B16)</f>
        <v>4698</v>
      </c>
      <c r="C17" s="154">
        <f t="shared" ref="C17:E17" si="2">SUM(C13:C16)</f>
        <v>914</v>
      </c>
      <c r="D17" s="217">
        <f t="shared" si="2"/>
        <v>865</v>
      </c>
      <c r="E17" s="216">
        <f t="shared" si="2"/>
        <v>6477</v>
      </c>
    </row>
    <row r="18" spans="1:6" x14ac:dyDescent="0.35">
      <c r="A18" s="261"/>
    </row>
    <row r="19" spans="1:6" ht="15.5" x14ac:dyDescent="0.35">
      <c r="A19" s="516" t="s">
        <v>213</v>
      </c>
      <c r="B19" s="454"/>
      <c r="C19" s="454"/>
      <c r="D19" s="454"/>
      <c r="E19" s="454"/>
      <c r="F19" s="454"/>
    </row>
    <row r="20" spans="1:6" ht="15" customHeight="1" x14ac:dyDescent="0.35">
      <c r="A20" s="272"/>
      <c r="B20" s="272"/>
      <c r="C20" s="272"/>
      <c r="D20" s="272"/>
      <c r="E20" s="272"/>
      <c r="F20" s="27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opLeftCell="A14" workbookViewId="0">
      <selection activeCell="A26" sqref="A26"/>
    </sheetView>
  </sheetViews>
  <sheetFormatPr defaultColWidth="9.1796875" defaultRowHeight="14.5" x14ac:dyDescent="0.35"/>
  <cols>
    <col min="1" max="1" width="33.7265625" style="84" customWidth="1"/>
    <col min="2" max="3" width="12.7265625" style="84" customWidth="1"/>
    <col min="4" max="4" width="13.1796875" style="84" bestFit="1" customWidth="1"/>
    <col min="5" max="5" width="12.7265625" style="84" customWidth="1"/>
    <col min="6" max="7" width="15.7265625" style="84" customWidth="1"/>
    <col min="8" max="16384" width="9.1796875" style="84"/>
  </cols>
  <sheetData>
    <row r="1" spans="1:13" ht="15.5" x14ac:dyDescent="0.35">
      <c r="A1" s="2" t="s">
        <v>435</v>
      </c>
    </row>
    <row r="2" spans="1:13" ht="15.5" x14ac:dyDescent="0.35">
      <c r="A2" s="2" t="s">
        <v>442</v>
      </c>
    </row>
    <row r="3" spans="1:13" ht="15" thickBot="1" x14ac:dyDescent="0.4"/>
    <row r="4" spans="1:13" ht="62" x14ac:dyDescent="0.35">
      <c r="A4" s="456" t="s">
        <v>201</v>
      </c>
      <c r="B4" s="262" t="s">
        <v>550</v>
      </c>
      <c r="C4" s="262" t="s">
        <v>551</v>
      </c>
      <c r="D4" s="404" t="s">
        <v>552</v>
      </c>
      <c r="E4" s="404" t="s">
        <v>553</v>
      </c>
      <c r="F4" s="405" t="s">
        <v>554</v>
      </c>
      <c r="G4" s="457" t="s">
        <v>203</v>
      </c>
    </row>
    <row r="5" spans="1:13" ht="15.5" x14ac:dyDescent="0.35">
      <c r="A5" s="263" t="s">
        <v>204</v>
      </c>
      <c r="B5" s="86">
        <v>211.749</v>
      </c>
      <c r="C5" s="86">
        <v>37.746000000000002</v>
      </c>
      <c r="D5" s="86">
        <v>6.25</v>
      </c>
      <c r="E5" s="86"/>
      <c r="F5" s="488">
        <v>255.744</v>
      </c>
      <c r="G5" s="489">
        <v>0.4</v>
      </c>
      <c r="I5" s="406"/>
      <c r="J5" s="406"/>
      <c r="K5" s="406"/>
      <c r="L5" s="406"/>
      <c r="M5" s="406"/>
    </row>
    <row r="6" spans="1:13" ht="15.5" x14ac:dyDescent="0.35">
      <c r="A6" s="399" t="s">
        <v>205</v>
      </c>
      <c r="B6" s="86">
        <v>198.678</v>
      </c>
      <c r="C6" s="86">
        <v>7.2480000000000002</v>
      </c>
      <c r="D6" s="407">
        <v>1.3759999999999999</v>
      </c>
      <c r="E6" s="407"/>
      <c r="F6" s="408">
        <v>207.30099999999999</v>
      </c>
      <c r="G6" s="400">
        <v>0.32</v>
      </c>
      <c r="I6" s="406"/>
      <c r="J6" s="406"/>
      <c r="K6" s="406"/>
      <c r="L6" s="406"/>
      <c r="M6" s="406"/>
    </row>
    <row r="7" spans="1:13" ht="15.5" x14ac:dyDescent="0.35">
      <c r="A7" s="399" t="s">
        <v>206</v>
      </c>
      <c r="B7" s="86">
        <v>48.66</v>
      </c>
      <c r="C7" s="86">
        <v>1.823</v>
      </c>
      <c r="D7" s="407">
        <v>0</v>
      </c>
      <c r="E7" s="407"/>
      <c r="F7" s="408">
        <v>50.482999999999997</v>
      </c>
      <c r="G7" s="400">
        <v>0.08</v>
      </c>
      <c r="I7" s="406"/>
      <c r="J7" s="406"/>
      <c r="K7" s="406"/>
      <c r="L7" s="406"/>
      <c r="M7" s="406"/>
    </row>
    <row r="8" spans="1:13" ht="15.5" x14ac:dyDescent="0.35">
      <c r="A8" s="399" t="s">
        <v>207</v>
      </c>
      <c r="B8" s="86">
        <v>19.532</v>
      </c>
      <c r="C8" s="86">
        <v>0.47799999999999998</v>
      </c>
      <c r="D8" s="407">
        <v>0.99299999999999999</v>
      </c>
      <c r="E8" s="407"/>
      <c r="F8" s="408">
        <v>21.001999999999999</v>
      </c>
      <c r="G8" s="400">
        <v>0.03</v>
      </c>
      <c r="I8" s="406"/>
      <c r="J8" s="406"/>
      <c r="K8" s="406"/>
      <c r="L8" s="406"/>
      <c r="M8" s="406"/>
    </row>
    <row r="9" spans="1:13" ht="15.5" x14ac:dyDescent="0.35">
      <c r="A9" s="399" t="s">
        <v>208</v>
      </c>
      <c r="B9" s="86">
        <v>76.995000000000005</v>
      </c>
      <c r="C9" s="86">
        <v>4.7960000000000003</v>
      </c>
      <c r="D9" s="407">
        <v>1.9379999999999999</v>
      </c>
      <c r="E9" s="407"/>
      <c r="F9" s="408">
        <v>83.728999999999999</v>
      </c>
      <c r="G9" s="400">
        <v>0.13</v>
      </c>
      <c r="I9" s="406"/>
      <c r="J9" s="406"/>
      <c r="K9" s="406"/>
      <c r="L9" s="406"/>
      <c r="M9" s="406"/>
    </row>
    <row r="10" spans="1:13" ht="16" thickBot="1" x14ac:dyDescent="0.4">
      <c r="A10" s="401" t="s">
        <v>209</v>
      </c>
      <c r="B10" s="218">
        <v>23.161000000000001</v>
      </c>
      <c r="C10" s="218">
        <v>0.41899999999999998</v>
      </c>
      <c r="D10" s="409">
        <v>0.82299999999999995</v>
      </c>
      <c r="E10" s="409"/>
      <c r="F10" s="410">
        <v>24.404</v>
      </c>
      <c r="G10" s="402">
        <v>0.04</v>
      </c>
      <c r="I10" s="406"/>
      <c r="J10" s="406"/>
      <c r="K10" s="406"/>
      <c r="L10" s="406"/>
      <c r="M10" s="406"/>
    </row>
    <row r="11" spans="1:13" ht="16" thickBot="1" x14ac:dyDescent="0.4">
      <c r="A11" s="258" t="s">
        <v>214</v>
      </c>
      <c r="B11" s="345" t="s">
        <v>436</v>
      </c>
      <c r="C11" s="345" t="s">
        <v>437</v>
      </c>
      <c r="D11" s="345" t="s">
        <v>438</v>
      </c>
      <c r="E11" s="413">
        <v>0</v>
      </c>
      <c r="F11" s="414" t="s">
        <v>439</v>
      </c>
      <c r="G11" s="403"/>
      <c r="I11" s="406"/>
      <c r="J11" s="406"/>
      <c r="K11" s="406"/>
      <c r="L11" s="406"/>
      <c r="M11" s="406"/>
    </row>
    <row r="12" spans="1:13" ht="16" thickBot="1" x14ac:dyDescent="0.4">
      <c r="A12" s="259"/>
    </row>
    <row r="13" spans="1:13" ht="16" thickBot="1" x14ac:dyDescent="0.4">
      <c r="A13" s="258" t="s">
        <v>211</v>
      </c>
      <c r="B13" s="345" t="s">
        <v>482</v>
      </c>
      <c r="C13" s="345" t="s">
        <v>483</v>
      </c>
      <c r="D13" s="345" t="s">
        <v>484</v>
      </c>
      <c r="E13" s="413" t="s">
        <v>375</v>
      </c>
      <c r="F13" s="414" t="s">
        <v>485</v>
      </c>
      <c r="I13" s="406"/>
      <c r="J13" s="406"/>
      <c r="K13" s="406"/>
      <c r="L13" s="406"/>
      <c r="M13" s="406"/>
    </row>
    <row r="14" spans="1:13" ht="16" thickBot="1" x14ac:dyDescent="0.4">
      <c r="A14" s="60"/>
      <c r="I14" s="406"/>
      <c r="J14" s="406"/>
      <c r="K14" s="406"/>
      <c r="L14" s="406"/>
      <c r="M14" s="406"/>
    </row>
    <row r="15" spans="1:13" ht="16" thickBot="1" x14ac:dyDescent="0.4">
      <c r="A15" s="260" t="s">
        <v>441</v>
      </c>
      <c r="B15" s="345" t="s">
        <v>372</v>
      </c>
      <c r="C15" s="345" t="s">
        <v>373</v>
      </c>
      <c r="D15" s="345" t="s">
        <v>374</v>
      </c>
      <c r="E15" s="413" t="s">
        <v>375</v>
      </c>
      <c r="F15" s="414" t="s">
        <v>476</v>
      </c>
      <c r="I15" s="406"/>
      <c r="J15" s="406"/>
      <c r="K15" s="406"/>
      <c r="L15" s="406"/>
      <c r="M15" s="406"/>
    </row>
    <row r="17" spans="1:7" s="8" customFormat="1" ht="15.5" x14ac:dyDescent="0.35">
      <c r="A17" s="458"/>
      <c r="B17" s="458"/>
      <c r="C17" s="458"/>
      <c r="D17" s="458"/>
      <c r="E17" s="458"/>
      <c r="F17" s="458"/>
    </row>
    <row r="18" spans="1:7" s="8" customFormat="1" ht="13.5" customHeight="1" x14ac:dyDescent="0.35">
      <c r="A18" s="462" t="s">
        <v>481</v>
      </c>
    </row>
    <row r="19" spans="1:7" s="8" customFormat="1" ht="15.5" x14ac:dyDescent="0.35">
      <c r="A19" s="455"/>
      <c r="B19" s="455"/>
      <c r="C19" s="455"/>
      <c r="D19" s="455"/>
      <c r="E19" s="455"/>
      <c r="F19" s="455"/>
      <c r="G19" s="412"/>
    </row>
    <row r="20" spans="1:7" s="8" customFormat="1" ht="15.5" x14ac:dyDescent="0.35">
      <c r="A20" s="490" t="s">
        <v>555</v>
      </c>
      <c r="B20" s="412"/>
      <c r="C20" s="412"/>
      <c r="D20" s="412"/>
      <c r="E20" s="412"/>
      <c r="F20" s="412"/>
      <c r="G20" s="412"/>
    </row>
    <row r="21" spans="1:7" s="8" customFormat="1" ht="15.5" x14ac:dyDescent="0.35">
      <c r="A21" s="490"/>
      <c r="B21" s="412"/>
      <c r="C21" s="412"/>
      <c r="D21" s="412"/>
      <c r="E21" s="412"/>
      <c r="F21" s="412"/>
      <c r="G21" s="412"/>
    </row>
    <row r="22" spans="1:7" s="8" customFormat="1" ht="15.5" x14ac:dyDescent="0.35">
      <c r="A22" s="490" t="s">
        <v>556</v>
      </c>
      <c r="B22" s="455"/>
      <c r="C22" s="455"/>
      <c r="D22" s="455"/>
      <c r="E22" s="455"/>
      <c r="F22" s="455"/>
      <c r="G22" s="360"/>
    </row>
    <row r="23" spans="1:7" s="8" customFormat="1" ht="15" customHeight="1" x14ac:dyDescent="0.35">
      <c r="A23" s="455"/>
      <c r="B23" s="455"/>
      <c r="C23" s="455"/>
      <c r="D23" s="455"/>
      <c r="E23" s="455"/>
      <c r="F23" s="455"/>
      <c r="G23" s="360"/>
    </row>
    <row r="24" spans="1:7" s="8" customFormat="1" ht="15.5" x14ac:dyDescent="0.35">
      <c r="A24" s="490" t="s">
        <v>558</v>
      </c>
      <c r="B24" s="455"/>
      <c r="C24" s="455"/>
      <c r="D24" s="455"/>
      <c r="E24" s="455"/>
      <c r="F24" s="455"/>
      <c r="G24" s="360"/>
    </row>
    <row r="25" spans="1:7" s="8" customFormat="1" ht="15.5" x14ac:dyDescent="0.35">
      <c r="A25" s="455"/>
      <c r="B25" s="455"/>
      <c r="C25" s="455"/>
      <c r="D25" s="455"/>
      <c r="E25" s="455"/>
      <c r="F25" s="455"/>
      <c r="G25" s="412"/>
    </row>
    <row r="26" spans="1:7" s="8" customFormat="1" ht="15.5" x14ac:dyDescent="0.35">
      <c r="A26" s="490" t="s">
        <v>557</v>
      </c>
    </row>
    <row r="27" spans="1:7" s="8" customFormat="1" ht="15.5" x14ac:dyDescent="0.35">
      <c r="A27" s="490"/>
    </row>
    <row r="28" spans="1:7" s="8" customFormat="1" ht="15.5" x14ac:dyDescent="0.35">
      <c r="A28" s="487" t="s">
        <v>464</v>
      </c>
    </row>
    <row r="29" spans="1:7" s="8" customFormat="1" ht="15.5" x14ac:dyDescent="0.35">
      <c r="A29" s="357" t="s">
        <v>466</v>
      </c>
    </row>
    <row r="30" spans="1:7" x14ac:dyDescent="0.35">
      <c r="A30" s="411"/>
    </row>
    <row r="31" spans="1:7" ht="15.5" x14ac:dyDescent="0.35">
      <c r="A31" s="113"/>
    </row>
    <row r="32" spans="1:7" ht="15.5" x14ac:dyDescent="0.35">
      <c r="A32" s="357"/>
    </row>
    <row r="33" spans="1:1" x14ac:dyDescent="0.35">
      <c r="A33" s="411"/>
    </row>
    <row r="34" spans="1:1" x14ac:dyDescent="0.35">
      <c r="A34" s="41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topLeftCell="A7" workbookViewId="0">
      <selection activeCell="A26" sqref="A26"/>
    </sheetView>
  </sheetViews>
  <sheetFormatPr defaultColWidth="9.1796875" defaultRowHeight="15.5" x14ac:dyDescent="0.35"/>
  <cols>
    <col min="1" max="1" width="25" style="87" customWidth="1"/>
    <col min="2" max="2" width="16.54296875" style="87" customWidth="1"/>
    <col min="3" max="3" width="17" style="87" customWidth="1"/>
    <col min="4" max="4" width="15.7265625" style="87" customWidth="1"/>
    <col min="5" max="5" width="20.36328125" style="87" customWidth="1"/>
    <col min="6" max="16384" width="9.1796875" style="87"/>
  </cols>
  <sheetData>
    <row r="1" spans="1:9" x14ac:dyDescent="0.35">
      <c r="A1" s="87" t="s">
        <v>387</v>
      </c>
    </row>
    <row r="3" spans="1:9" x14ac:dyDescent="0.35">
      <c r="A3" s="87" t="s">
        <v>407</v>
      </c>
      <c r="F3" s="88"/>
      <c r="G3" s="88"/>
      <c r="H3" s="88"/>
    </row>
    <row r="4" spans="1:9" x14ac:dyDescent="0.35">
      <c r="A4" s="87" t="s">
        <v>408</v>
      </c>
      <c r="F4" s="88"/>
      <c r="G4" s="88"/>
      <c r="H4" s="88"/>
    </row>
    <row r="5" spans="1:9" x14ac:dyDescent="0.35">
      <c r="A5" s="88"/>
      <c r="B5" s="88"/>
      <c r="C5" s="88"/>
      <c r="D5" s="88"/>
      <c r="E5" s="88"/>
      <c r="F5" s="88"/>
      <c r="G5" s="88"/>
      <c r="H5" s="88"/>
      <c r="I5" s="88"/>
    </row>
    <row r="6" spans="1:9" ht="142.5" customHeight="1" x14ac:dyDescent="0.35">
      <c r="A6" s="459" t="s">
        <v>215</v>
      </c>
      <c r="B6" s="459"/>
      <c r="C6" s="459"/>
      <c r="D6" s="459"/>
      <c r="E6" s="459"/>
      <c r="F6" s="88"/>
      <c r="G6" s="88"/>
      <c r="H6" s="88"/>
      <c r="I6" s="88"/>
    </row>
    <row r="7" spans="1:9" ht="16" thickBot="1" x14ac:dyDescent="0.4">
      <c r="A7" s="90"/>
      <c r="B7" s="90"/>
      <c r="C7" s="90"/>
      <c r="D7" s="90"/>
      <c r="E7" s="90"/>
      <c r="F7" s="88"/>
      <c r="G7" s="88"/>
      <c r="H7" s="88"/>
      <c r="I7" s="88"/>
    </row>
    <row r="8" spans="1:9" ht="27.5" customHeight="1" thickBot="1" x14ac:dyDescent="0.4">
      <c r="A8" s="275" t="s">
        <v>366</v>
      </c>
      <c r="B8" s="276" t="s">
        <v>216</v>
      </c>
      <c r="C8" s="276" t="s">
        <v>172</v>
      </c>
      <c r="D8" s="276" t="s">
        <v>173</v>
      </c>
      <c r="E8" s="277" t="s">
        <v>458</v>
      </c>
      <c r="F8" s="91"/>
      <c r="G8" s="88"/>
      <c r="H8" s="88"/>
      <c r="I8" s="88"/>
    </row>
    <row r="9" spans="1:9" x14ac:dyDescent="0.35">
      <c r="A9" s="273" t="s">
        <v>30</v>
      </c>
      <c r="B9" s="274">
        <v>185</v>
      </c>
      <c r="C9" s="274">
        <v>192</v>
      </c>
      <c r="D9" s="274">
        <v>158</v>
      </c>
      <c r="E9" s="274">
        <v>9.5860000000000003</v>
      </c>
      <c r="F9" s="88"/>
      <c r="G9" s="88"/>
      <c r="H9" s="88"/>
      <c r="I9" s="88"/>
    </row>
    <row r="10" spans="1:9" x14ac:dyDescent="0.35">
      <c r="A10" s="103" t="s">
        <v>31</v>
      </c>
      <c r="B10" s="92">
        <v>165</v>
      </c>
      <c r="C10" s="92">
        <v>125</v>
      </c>
      <c r="D10" s="92">
        <v>147</v>
      </c>
      <c r="E10" s="104">
        <v>16.395</v>
      </c>
      <c r="F10" s="88"/>
      <c r="G10" s="88"/>
      <c r="H10" s="88"/>
      <c r="I10" s="88"/>
    </row>
    <row r="11" spans="1:9" x14ac:dyDescent="0.35">
      <c r="A11" s="103" t="s">
        <v>32</v>
      </c>
      <c r="B11" s="92">
        <v>258</v>
      </c>
      <c r="C11" s="92">
        <v>98</v>
      </c>
      <c r="D11" s="92">
        <v>116</v>
      </c>
      <c r="E11" s="104">
        <v>13.22</v>
      </c>
    </row>
    <row r="12" spans="1:9" x14ac:dyDescent="0.35">
      <c r="A12" s="103" t="s">
        <v>33</v>
      </c>
      <c r="B12" s="105">
        <v>204</v>
      </c>
      <c r="C12" s="92">
        <v>294</v>
      </c>
      <c r="D12" s="92">
        <v>168</v>
      </c>
      <c r="E12" s="105">
        <v>19.847999999999999</v>
      </c>
    </row>
    <row r="13" spans="1:9" ht="16" thickBot="1" x14ac:dyDescent="0.4">
      <c r="A13" s="278" t="s">
        <v>34</v>
      </c>
      <c r="B13" s="279">
        <v>171</v>
      </c>
      <c r="C13" s="280">
        <v>226</v>
      </c>
      <c r="D13" s="280">
        <v>87</v>
      </c>
      <c r="E13" s="281">
        <v>27.735971050000003</v>
      </c>
    </row>
    <row r="14" spans="1:9" ht="16" thickBot="1" x14ac:dyDescent="0.4">
      <c r="A14" s="282" t="s">
        <v>55</v>
      </c>
      <c r="B14" s="283">
        <f t="shared" ref="B14:C14" si="0">SUM(B9:B13)</f>
        <v>983</v>
      </c>
      <c r="C14" s="283">
        <f t="shared" si="0"/>
        <v>935</v>
      </c>
      <c r="D14" s="283">
        <f>SUM(D9:D13)</f>
        <v>676</v>
      </c>
      <c r="E14" s="470" t="s">
        <v>531</v>
      </c>
      <c r="F14" s="93"/>
    </row>
    <row r="16" spans="1:9" ht="25.5" customHeight="1" x14ac:dyDescent="0.35">
      <c r="A16" s="2" t="s">
        <v>217</v>
      </c>
      <c r="B16" s="459"/>
      <c r="C16" s="459"/>
      <c r="D16" s="459"/>
      <c r="E16" s="459"/>
    </row>
    <row r="17" spans="1:6" x14ac:dyDescent="0.35">
      <c r="A17" s="459"/>
      <c r="B17" s="459"/>
      <c r="C17" s="459"/>
      <c r="D17" s="459"/>
      <c r="E17" s="459"/>
    </row>
    <row r="18" spans="1:6" ht="29.5" customHeight="1" x14ac:dyDescent="0.35">
      <c r="A18" s="459"/>
      <c r="B18" s="459"/>
      <c r="C18" s="459"/>
      <c r="D18" s="459"/>
      <c r="E18" s="459"/>
    </row>
    <row r="19" spans="1:6" x14ac:dyDescent="0.35">
      <c r="A19" s="90"/>
      <c r="B19" s="90"/>
      <c r="C19" s="90"/>
      <c r="D19" s="90"/>
      <c r="E19" s="90"/>
    </row>
    <row r="20" spans="1:6" x14ac:dyDescent="0.35">
      <c r="A20" s="87" t="s">
        <v>409</v>
      </c>
      <c r="B20" s="255"/>
      <c r="C20" s="255"/>
      <c r="D20" s="255"/>
      <c r="E20" s="255"/>
    </row>
    <row r="21" spans="1:6" x14ac:dyDescent="0.35">
      <c r="A21" s="87" t="s">
        <v>410</v>
      </c>
      <c r="B21" s="255"/>
      <c r="C21" s="255"/>
      <c r="D21" s="255"/>
      <c r="E21" s="255"/>
    </row>
    <row r="22" spans="1:6" x14ac:dyDescent="0.35">
      <c r="A22" s="89"/>
      <c r="B22" s="255"/>
      <c r="C22" s="255"/>
      <c r="D22" s="255"/>
      <c r="E22" s="255"/>
    </row>
    <row r="23" spans="1:6" ht="16" thickBot="1" x14ac:dyDescent="0.4"/>
    <row r="24" spans="1:6" ht="62.5" thickBot="1" x14ac:dyDescent="0.4">
      <c r="A24" s="282" t="s">
        <v>13</v>
      </c>
      <c r="B24" s="276" t="s">
        <v>218</v>
      </c>
      <c r="C24" s="286" t="s">
        <v>221</v>
      </c>
      <c r="D24" s="286" t="s">
        <v>133</v>
      </c>
      <c r="E24" s="287" t="s">
        <v>55</v>
      </c>
      <c r="F24" s="91"/>
    </row>
    <row r="25" spans="1:6" x14ac:dyDescent="0.35">
      <c r="A25" s="273" t="s">
        <v>171</v>
      </c>
      <c r="B25" s="284">
        <v>120</v>
      </c>
      <c r="C25" s="285">
        <v>46</v>
      </c>
      <c r="D25" s="285">
        <v>5</v>
      </c>
      <c r="E25" s="273">
        <f>SUM(B25:D25)</f>
        <v>171</v>
      </c>
    </row>
    <row r="26" spans="1:6" x14ac:dyDescent="0.35">
      <c r="A26" s="103" t="s">
        <v>219</v>
      </c>
      <c r="B26" s="94">
        <v>187</v>
      </c>
      <c r="C26" s="94">
        <v>34</v>
      </c>
      <c r="D26" s="94">
        <v>5</v>
      </c>
      <c r="E26" s="103">
        <f t="shared" ref="E26:E27" si="1">SUM(B26:D26)</f>
        <v>226</v>
      </c>
    </row>
    <row r="27" spans="1:6" ht="16" thickBot="1" x14ac:dyDescent="0.4">
      <c r="A27" s="278" t="s">
        <v>220</v>
      </c>
      <c r="B27" s="288">
        <v>78</v>
      </c>
      <c r="C27" s="288">
        <v>4</v>
      </c>
      <c r="D27" s="288">
        <v>5</v>
      </c>
      <c r="E27" s="278">
        <f t="shared" si="1"/>
        <v>87</v>
      </c>
    </row>
    <row r="28" spans="1:6" ht="16" thickBot="1" x14ac:dyDescent="0.4">
      <c r="A28" s="282" t="s">
        <v>459</v>
      </c>
      <c r="B28" s="471" t="s">
        <v>527</v>
      </c>
      <c r="C28" s="472" t="s">
        <v>528</v>
      </c>
      <c r="D28" s="472" t="s">
        <v>529</v>
      </c>
      <c r="E28" s="470" t="s">
        <v>530</v>
      </c>
      <c r="F28" s="95"/>
    </row>
    <row r="31" spans="1:6" x14ac:dyDescent="0.35">
      <c r="E31" s="9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workbookViewId="0">
      <selection activeCell="G28" sqref="G28"/>
    </sheetView>
  </sheetViews>
  <sheetFormatPr defaultRowHeight="14.5" x14ac:dyDescent="0.35"/>
  <sheetData>
    <row r="1" spans="1:1" ht="15.5" x14ac:dyDescent="0.35">
      <c r="A1" s="2" t="s">
        <v>402</v>
      </c>
    </row>
    <row r="2" spans="1:1" ht="15.5" x14ac:dyDescent="0.35">
      <c r="A2" s="2" t="s">
        <v>450</v>
      </c>
    </row>
    <row r="3" spans="1:1" ht="15.5" x14ac:dyDescent="0.35">
      <c r="A3" s="2"/>
    </row>
    <row r="4" spans="1:1" ht="15.5" x14ac:dyDescent="0.35">
      <c r="A4" s="36"/>
    </row>
    <row r="5" spans="1:1" ht="15.5" x14ac:dyDescent="0.35">
      <c r="A5" s="36" t="s">
        <v>348</v>
      </c>
    </row>
    <row r="6" spans="1:1" ht="15.5" x14ac:dyDescent="0.35">
      <c r="A6" s="36"/>
    </row>
    <row r="7" spans="1:1" ht="15.5" x14ac:dyDescent="0.35">
      <c r="A7" s="36" t="s">
        <v>349</v>
      </c>
    </row>
    <row r="8" spans="1:1" ht="15.5" x14ac:dyDescent="0.35">
      <c r="A8" s="36"/>
    </row>
    <row r="9" spans="1:1" ht="15.5" x14ac:dyDescent="0.35">
      <c r="A9" s="97" t="s">
        <v>350</v>
      </c>
    </row>
    <row r="10" spans="1:1" ht="15.5" x14ac:dyDescent="0.35">
      <c r="A10" s="36"/>
    </row>
    <row r="11" spans="1:1" ht="15.5" x14ac:dyDescent="0.35">
      <c r="A11" s="36" t="s">
        <v>337</v>
      </c>
    </row>
    <row r="12" spans="1:1" ht="15.5" x14ac:dyDescent="0.35">
      <c r="A12" s="36"/>
    </row>
    <row r="13" spans="1:1" ht="15.5" x14ac:dyDescent="0.35">
      <c r="A13" s="36" t="s">
        <v>338</v>
      </c>
    </row>
    <row r="14" spans="1:1" ht="15.5" x14ac:dyDescent="0.35">
      <c r="A14" s="36"/>
    </row>
    <row r="15" spans="1:1" ht="15.5" x14ac:dyDescent="0.35">
      <c r="A15" s="36" t="s">
        <v>339</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activeCell="A26" sqref="A26"/>
    </sheetView>
  </sheetViews>
  <sheetFormatPr defaultRowHeight="15.5" x14ac:dyDescent="0.35"/>
  <cols>
    <col min="1" max="1" width="19.7265625" style="2" bestFit="1" customWidth="1"/>
    <col min="2" max="2" width="9.7265625" style="31" customWidth="1"/>
    <col min="3" max="5" width="9.7265625" style="2" customWidth="1"/>
    <col min="6" max="9" width="8.7265625" style="2"/>
    <col min="10" max="10" width="8.7265625" style="10"/>
    <col min="11" max="16384" width="8.7265625" style="2"/>
  </cols>
  <sheetData>
    <row r="1" spans="1:10" x14ac:dyDescent="0.35">
      <c r="A1" s="2" t="s">
        <v>388</v>
      </c>
    </row>
    <row r="2" spans="1:10" x14ac:dyDescent="0.35">
      <c r="A2" s="2" t="s">
        <v>389</v>
      </c>
    </row>
    <row r="4" spans="1:10" ht="16" thickBot="1" x14ac:dyDescent="0.4">
      <c r="A4" s="452"/>
      <c r="B4" s="452"/>
      <c r="C4" s="9"/>
      <c r="D4" s="9"/>
      <c r="E4" s="9"/>
      <c r="F4" s="1"/>
    </row>
    <row r="5" spans="1:10" ht="62.5" thickBot="1" x14ac:dyDescent="0.4">
      <c r="A5" s="3" t="s">
        <v>0</v>
      </c>
      <c r="B5" s="4" t="s">
        <v>1</v>
      </c>
      <c r="C5" s="4" t="s">
        <v>2</v>
      </c>
      <c r="D5" s="4" t="s">
        <v>3</v>
      </c>
      <c r="E5" s="4" t="s">
        <v>4</v>
      </c>
      <c r="F5" s="5" t="s">
        <v>55</v>
      </c>
      <c r="J5" s="11"/>
    </row>
    <row r="6" spans="1:10" x14ac:dyDescent="0.35">
      <c r="A6" s="67" t="s">
        <v>6</v>
      </c>
      <c r="B6" s="33">
        <v>24</v>
      </c>
      <c r="C6" s="33">
        <v>22</v>
      </c>
      <c r="D6" s="34">
        <v>0</v>
      </c>
      <c r="E6" s="33">
        <v>22</v>
      </c>
      <c r="F6" s="230">
        <f t="shared" ref="F6:F12" si="0">SUM(B6:E6)</f>
        <v>68</v>
      </c>
      <c r="J6" s="12"/>
    </row>
    <row r="7" spans="1:10" x14ac:dyDescent="0.35">
      <c r="A7" s="63" t="s">
        <v>7</v>
      </c>
      <c r="B7" s="35">
        <v>272</v>
      </c>
      <c r="C7" s="35">
        <v>147</v>
      </c>
      <c r="D7" s="35">
        <v>4</v>
      </c>
      <c r="E7" s="228">
        <v>0</v>
      </c>
      <c r="F7" s="229">
        <f t="shared" si="0"/>
        <v>423</v>
      </c>
      <c r="J7" s="12"/>
    </row>
    <row r="8" spans="1:10" x14ac:dyDescent="0.35">
      <c r="A8" s="63" t="s">
        <v>8</v>
      </c>
      <c r="B8" s="35">
        <v>8</v>
      </c>
      <c r="C8" s="228">
        <v>0</v>
      </c>
      <c r="D8" s="228">
        <v>0</v>
      </c>
      <c r="E8" s="228">
        <v>0</v>
      </c>
      <c r="F8" s="229">
        <f t="shared" si="0"/>
        <v>8</v>
      </c>
      <c r="J8" s="12"/>
    </row>
    <row r="9" spans="1:10" x14ac:dyDescent="0.35">
      <c r="A9" s="63" t="s">
        <v>9</v>
      </c>
      <c r="B9" s="35">
        <v>2</v>
      </c>
      <c r="C9" s="228">
        <v>0</v>
      </c>
      <c r="D9" s="228">
        <v>0</v>
      </c>
      <c r="E9" s="228">
        <v>0</v>
      </c>
      <c r="F9" s="229">
        <f t="shared" si="0"/>
        <v>2</v>
      </c>
      <c r="J9" s="12"/>
    </row>
    <row r="10" spans="1:10" x14ac:dyDescent="0.35">
      <c r="A10" s="63" t="s">
        <v>10</v>
      </c>
      <c r="B10" s="35">
        <v>99</v>
      </c>
      <c r="C10" s="35">
        <v>87</v>
      </c>
      <c r="D10" s="35">
        <v>10</v>
      </c>
      <c r="E10" s="228">
        <v>0</v>
      </c>
      <c r="F10" s="229">
        <f t="shared" si="0"/>
        <v>196</v>
      </c>
      <c r="J10" s="12"/>
    </row>
    <row r="11" spans="1:10" ht="16" thickBot="1" x14ac:dyDescent="0.4">
      <c r="A11" s="73" t="s">
        <v>11</v>
      </c>
      <c r="B11" s="347">
        <v>17</v>
      </c>
      <c r="C11" s="347">
        <v>2</v>
      </c>
      <c r="D11" s="348">
        <v>0</v>
      </c>
      <c r="E11" s="348">
        <v>0</v>
      </c>
      <c r="F11" s="349">
        <f t="shared" si="0"/>
        <v>19</v>
      </c>
      <c r="J11" s="12"/>
    </row>
    <row r="12" spans="1:10" ht="16" thickBot="1" x14ac:dyDescent="0.4">
      <c r="A12" s="350" t="s">
        <v>55</v>
      </c>
      <c r="B12" s="351">
        <f>SUM(B6:B11)</f>
        <v>422</v>
      </c>
      <c r="C12" s="351">
        <f>SUM(C6:C11)</f>
        <v>258</v>
      </c>
      <c r="D12" s="351">
        <f>SUM(D6:D11)</f>
        <v>14</v>
      </c>
      <c r="E12" s="351">
        <f>SUM(E6:E11)</f>
        <v>22</v>
      </c>
      <c r="F12" s="352">
        <f t="shared" si="0"/>
        <v>716</v>
      </c>
      <c r="J12" s="13"/>
    </row>
    <row r="13" spans="1:10" ht="16" thickBot="1" x14ac:dyDescent="0.4">
      <c r="A13" s="8"/>
      <c r="B13" s="14"/>
      <c r="C13" s="9"/>
      <c r="D13" s="9"/>
      <c r="E13" s="9"/>
      <c r="F13" s="15"/>
      <c r="J13" s="16"/>
    </row>
    <row r="14" spans="1:10" ht="16" thickBot="1" x14ac:dyDescent="0.4">
      <c r="A14" s="17" t="s">
        <v>12</v>
      </c>
      <c r="B14" s="18">
        <f>SUM(B10+B9)</f>
        <v>101</v>
      </c>
      <c r="C14" s="18">
        <f>SUM(C10+C9)</f>
        <v>87</v>
      </c>
      <c r="D14" s="18">
        <f>SUM(D10+D9)</f>
        <v>10</v>
      </c>
      <c r="E14" s="19">
        <f>SUM(E10+E9)</f>
        <v>0</v>
      </c>
      <c r="F14" s="20">
        <f>SUM(B14:E14)</f>
        <v>198</v>
      </c>
      <c r="J14" s="21"/>
    </row>
    <row r="15" spans="1:10" x14ac:dyDescent="0.35">
      <c r="A15" s="8"/>
      <c r="B15" s="14"/>
      <c r="C15" s="9"/>
      <c r="D15" s="9"/>
      <c r="E15" s="9"/>
      <c r="F15" s="15"/>
      <c r="J15" s="16"/>
    </row>
    <row r="16" spans="1:10" ht="16" thickBot="1" x14ac:dyDescent="0.4">
      <c r="A16" s="22"/>
      <c r="B16" s="14"/>
      <c r="C16" s="9"/>
      <c r="D16" s="9"/>
      <c r="E16" s="9"/>
      <c r="F16" s="15"/>
      <c r="J16" s="16"/>
    </row>
    <row r="17" spans="1:10" ht="62.5" thickBot="1" x14ac:dyDescent="0.4">
      <c r="A17" s="23" t="s">
        <v>13</v>
      </c>
      <c r="B17" s="4" t="s">
        <v>1</v>
      </c>
      <c r="C17" s="4" t="s">
        <v>2</v>
      </c>
      <c r="D17" s="4" t="s">
        <v>3</v>
      </c>
      <c r="E17" s="4" t="s">
        <v>4</v>
      </c>
      <c r="F17" s="24" t="s">
        <v>55</v>
      </c>
      <c r="J17" s="11"/>
    </row>
    <row r="18" spans="1:10" x14ac:dyDescent="0.35">
      <c r="A18" s="67" t="s">
        <v>14</v>
      </c>
      <c r="B18" s="25">
        <f>SUM(B6:B8)</f>
        <v>304</v>
      </c>
      <c r="C18" s="25">
        <f>SUM(C6:C8)</f>
        <v>169</v>
      </c>
      <c r="D18" s="25">
        <f>SUM(D6:D8)</f>
        <v>4</v>
      </c>
      <c r="E18" s="25">
        <f>SUM(E6:E8)</f>
        <v>22</v>
      </c>
      <c r="F18" s="231">
        <f>SUM(B18:E18)</f>
        <v>499</v>
      </c>
      <c r="J18" s="26"/>
    </row>
    <row r="19" spans="1:10" ht="16" thickBot="1" x14ac:dyDescent="0.4">
      <c r="A19" s="73" t="s">
        <v>15</v>
      </c>
      <c r="B19" s="27">
        <f>SUM(B9:B11)</f>
        <v>118</v>
      </c>
      <c r="C19" s="27">
        <f>SUM(C9:C11)</f>
        <v>89</v>
      </c>
      <c r="D19" s="27">
        <f>SUM(D9:D11)</f>
        <v>10</v>
      </c>
      <c r="E19" s="27">
        <f>SUM(E9:E11)</f>
        <v>0</v>
      </c>
      <c r="F19" s="232">
        <f>SUM(B19:E19)</f>
        <v>217</v>
      </c>
      <c r="J19" s="26"/>
    </row>
    <row r="20" spans="1:10" ht="16" thickBot="1" x14ac:dyDescent="0.4">
      <c r="A20" s="17" t="s">
        <v>55</v>
      </c>
      <c r="B20" s="28">
        <f>SUM(B18:B19)</f>
        <v>422</v>
      </c>
      <c r="C20" s="28">
        <f>SUM(C18:C19)</f>
        <v>258</v>
      </c>
      <c r="D20" s="28">
        <f>SUM(D18:D19)</f>
        <v>14</v>
      </c>
      <c r="E20" s="28">
        <f>SUM(E18:E19)</f>
        <v>22</v>
      </c>
      <c r="F20" s="29">
        <f>SUM(B20:E20)</f>
        <v>716</v>
      </c>
      <c r="J20" s="21"/>
    </row>
    <row r="21" spans="1:10" x14ac:dyDescent="0.35">
      <c r="A21" s="30" t="s">
        <v>16</v>
      </c>
      <c r="F21" s="32"/>
    </row>
    <row r="22" spans="1:10" x14ac:dyDescent="0.35">
      <c r="A22" s="8"/>
    </row>
    <row r="23" spans="1:10" x14ac:dyDescent="0.35">
      <c r="A23" s="22" t="s">
        <v>17</v>
      </c>
    </row>
    <row r="24" spans="1:10" x14ac:dyDescent="0.35">
      <c r="A24" s="8" t="s">
        <v>18</v>
      </c>
    </row>
    <row r="25" spans="1:10" x14ac:dyDescent="0.35">
      <c r="A25" s="8" t="s">
        <v>19</v>
      </c>
    </row>
  </sheetData>
  <pageMargins left="0.7" right="0.7" top="0.75" bottom="0.75" header="0.3" footer="0.3"/>
  <pageSetup paperSize="9" orientation="portrait" r:id="rId1"/>
  <ignoredErrors>
    <ignoredError sqref="B18:E19"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election activeCell="A26" sqref="A26"/>
    </sheetView>
  </sheetViews>
  <sheetFormatPr defaultRowHeight="14.5" x14ac:dyDescent="0.35"/>
  <cols>
    <col min="1" max="1" width="26.81640625" customWidth="1"/>
    <col min="2" max="2" width="10.54296875" customWidth="1"/>
    <col min="3" max="3" width="10.36328125" customWidth="1"/>
    <col min="7" max="7" width="13.6328125" customWidth="1"/>
    <col min="8" max="8" width="19.90625" customWidth="1"/>
  </cols>
  <sheetData>
    <row r="1" spans="1:9" ht="15.5" x14ac:dyDescent="0.35">
      <c r="A1" s="2" t="s">
        <v>390</v>
      </c>
    </row>
    <row r="3" spans="1:9" ht="15.5" x14ac:dyDescent="0.35">
      <c r="A3" s="2" t="s">
        <v>391</v>
      </c>
    </row>
    <row r="4" spans="1:9" ht="15.5" x14ac:dyDescent="0.35">
      <c r="A4" s="1"/>
    </row>
    <row r="5" spans="1:9" ht="15" thickBot="1" x14ac:dyDescent="0.4">
      <c r="A5" s="461"/>
      <c r="B5" s="461"/>
      <c r="C5" s="461"/>
      <c r="D5" s="461"/>
      <c r="E5" s="461"/>
    </row>
    <row r="6" spans="1:9" ht="67" customHeight="1" x14ac:dyDescent="0.35">
      <c r="A6" s="502" t="s">
        <v>560</v>
      </c>
      <c r="B6" s="492" t="s">
        <v>1</v>
      </c>
      <c r="C6" s="492" t="s">
        <v>2</v>
      </c>
      <c r="D6" s="492" t="s">
        <v>123</v>
      </c>
      <c r="E6" s="492" t="s">
        <v>4</v>
      </c>
      <c r="F6" s="493" t="s">
        <v>3</v>
      </c>
      <c r="G6" s="493" t="s">
        <v>222</v>
      </c>
      <c r="H6" s="493" t="s">
        <v>223</v>
      </c>
      <c r="I6" s="494" t="s">
        <v>51</v>
      </c>
    </row>
    <row r="7" spans="1:9" ht="15.5" x14ac:dyDescent="0.35">
      <c r="A7" s="482" t="s">
        <v>53</v>
      </c>
      <c r="B7" s="498">
        <v>2346</v>
      </c>
      <c r="C7" s="503">
        <v>1088</v>
      </c>
      <c r="D7" s="504">
        <f>SUM(B7:C7)</f>
        <v>3434</v>
      </c>
      <c r="E7" s="503">
        <v>130</v>
      </c>
      <c r="F7" s="505">
        <v>432</v>
      </c>
      <c r="G7" s="504">
        <f>SUM(E7:F7)</f>
        <v>562</v>
      </c>
      <c r="H7" s="504">
        <f>SUM(D7+G7)</f>
        <v>3996</v>
      </c>
      <c r="I7" s="106">
        <f>+H7/H9</f>
        <v>0.94736842105263153</v>
      </c>
    </row>
    <row r="8" spans="1:9" ht="16" thickBot="1" x14ac:dyDescent="0.4">
      <c r="A8" s="289" t="s">
        <v>54</v>
      </c>
      <c r="B8" s="290">
        <v>154</v>
      </c>
      <c r="C8" s="290">
        <v>3</v>
      </c>
      <c r="D8" s="107">
        <f>SUM(B8:C8)</f>
        <v>157</v>
      </c>
      <c r="E8" s="290"/>
      <c r="F8" s="291">
        <v>65</v>
      </c>
      <c r="G8" s="107">
        <f>SUM(E8:F8)</f>
        <v>65</v>
      </c>
      <c r="H8" s="107">
        <f>SUM(D8+G8)</f>
        <v>222</v>
      </c>
      <c r="I8" s="106">
        <f>+H8/H9</f>
        <v>5.2631578947368418E-2</v>
      </c>
    </row>
    <row r="9" spans="1:9" ht="16" thickBot="1" x14ac:dyDescent="0.4">
      <c r="A9" s="38" t="s">
        <v>55</v>
      </c>
      <c r="B9" s="292">
        <v>2500</v>
      </c>
      <c r="C9" s="293">
        <f t="shared" ref="C9:F9" si="0">SUM(C7:C8)</f>
        <v>1091</v>
      </c>
      <c r="D9" s="293">
        <f>SUM(D7:D8)</f>
        <v>3591</v>
      </c>
      <c r="E9" s="293">
        <f t="shared" si="0"/>
        <v>130</v>
      </c>
      <c r="F9" s="293">
        <f t="shared" si="0"/>
        <v>497</v>
      </c>
      <c r="G9" s="294">
        <f>SUM(G7:G8)</f>
        <v>627</v>
      </c>
      <c r="H9" s="295">
        <f>SUM(H7:H8)</f>
        <v>4218</v>
      </c>
      <c r="I9" s="10"/>
    </row>
    <row r="12" spans="1:9" ht="15.5" x14ac:dyDescent="0.35">
      <c r="A12" s="2" t="s">
        <v>392</v>
      </c>
    </row>
    <row r="13" spans="1:9" ht="15" thickBot="1" x14ac:dyDescent="0.4"/>
    <row r="14" spans="1:9" ht="63" customHeight="1" thickBot="1" x14ac:dyDescent="0.4">
      <c r="A14" s="500" t="s">
        <v>559</v>
      </c>
      <c r="B14" s="4" t="s">
        <v>1</v>
      </c>
      <c r="C14" s="4" t="s">
        <v>2</v>
      </c>
      <c r="D14" s="4" t="s">
        <v>123</v>
      </c>
      <c r="E14" s="4" t="s">
        <v>4</v>
      </c>
      <c r="F14" s="501" t="s">
        <v>3</v>
      </c>
      <c r="G14" s="501" t="s">
        <v>222</v>
      </c>
      <c r="H14" s="501" t="s">
        <v>223</v>
      </c>
      <c r="I14" s="253" t="s">
        <v>51</v>
      </c>
    </row>
    <row r="15" spans="1:9" ht="15.5" x14ac:dyDescent="0.35">
      <c r="A15" s="296" t="s">
        <v>53</v>
      </c>
      <c r="B15" s="297">
        <v>2096</v>
      </c>
      <c r="C15" s="297">
        <v>906</v>
      </c>
      <c r="D15" s="297">
        <f>SUM(B15:C15)</f>
        <v>3002</v>
      </c>
      <c r="E15" s="297">
        <v>91</v>
      </c>
      <c r="F15" s="297">
        <v>364</v>
      </c>
      <c r="G15" s="299">
        <f>SUM(E15:F15)</f>
        <v>455</v>
      </c>
      <c r="H15" s="299">
        <f>SUM(D15+G15)</f>
        <v>3457</v>
      </c>
      <c r="I15" s="298">
        <f>+H15/H17</f>
        <v>0.81958274063537218</v>
      </c>
    </row>
    <row r="16" spans="1:9" ht="15.5" x14ac:dyDescent="0.35">
      <c r="A16" s="482" t="s">
        <v>54</v>
      </c>
      <c r="B16" s="498">
        <v>404</v>
      </c>
      <c r="C16" s="498">
        <v>185</v>
      </c>
      <c r="D16" s="498">
        <f>SUM(B16:C16)</f>
        <v>589</v>
      </c>
      <c r="E16" s="498">
        <v>39</v>
      </c>
      <c r="F16" s="498">
        <v>133</v>
      </c>
      <c r="G16" s="499">
        <f>SUM(E16:F16)</f>
        <v>172</v>
      </c>
      <c r="H16" s="499">
        <f>SUM(D16+G16)</f>
        <v>761</v>
      </c>
      <c r="I16" s="106">
        <f>+H16/H17</f>
        <v>0.1804172593646278</v>
      </c>
    </row>
    <row r="17" spans="1:9" ht="16" thickBot="1" x14ac:dyDescent="0.4">
      <c r="A17" s="495" t="s">
        <v>55</v>
      </c>
      <c r="B17" s="496">
        <f t="shared" ref="B17:H17" si="1">SUM(B15:B16)</f>
        <v>2500</v>
      </c>
      <c r="C17" s="496">
        <f t="shared" si="1"/>
        <v>1091</v>
      </c>
      <c r="D17" s="496">
        <f>SUM(D15:D16)</f>
        <v>3591</v>
      </c>
      <c r="E17" s="496">
        <f t="shared" si="1"/>
        <v>130</v>
      </c>
      <c r="F17" s="496">
        <f t="shared" si="1"/>
        <v>497</v>
      </c>
      <c r="G17" s="496">
        <f>SUM(G15:G16)</f>
        <v>627</v>
      </c>
      <c r="H17" s="497">
        <f t="shared" si="1"/>
        <v>4218</v>
      </c>
      <c r="I17" s="10"/>
    </row>
    <row r="19" spans="1:9" ht="15.5" x14ac:dyDescent="0.35">
      <c r="A19" s="316" t="s">
        <v>561</v>
      </c>
    </row>
    <row r="20" spans="1:9" ht="15.5" x14ac:dyDescent="0.35">
      <c r="A20" s="460"/>
      <c r="B20" s="442"/>
      <c r="C20" s="442"/>
      <c r="D20" s="442"/>
      <c r="E20" s="442"/>
      <c r="F20" s="442"/>
      <c r="G20" s="442"/>
      <c r="H20" s="442"/>
      <c r="I20" s="442"/>
    </row>
    <row r="21" spans="1:9" ht="15.5" x14ac:dyDescent="0.35">
      <c r="A21" s="316" t="s">
        <v>455</v>
      </c>
    </row>
    <row r="22" spans="1:9" ht="15.5" x14ac:dyDescent="0.35">
      <c r="A22" s="460"/>
      <c r="B22" s="442"/>
      <c r="C22" s="442"/>
      <c r="D22" s="442"/>
      <c r="E22" s="442"/>
      <c r="F22" s="442"/>
      <c r="G22" s="442"/>
      <c r="H22" s="442"/>
      <c r="I22" s="442"/>
    </row>
    <row r="23" spans="1:9" ht="15.5" x14ac:dyDescent="0.35">
      <c r="A23" s="460"/>
      <c r="B23" s="442"/>
      <c r="C23" s="442"/>
      <c r="D23" s="442"/>
      <c r="E23" s="442"/>
      <c r="F23" s="442"/>
      <c r="G23" s="442"/>
      <c r="H23" s="442"/>
      <c r="I23" s="442"/>
    </row>
    <row r="24" spans="1:9" ht="15.5" x14ac:dyDescent="0.35">
      <c r="A24" s="460"/>
      <c r="B24" s="442"/>
      <c r="C24" s="442"/>
      <c r="D24" s="442"/>
      <c r="E24" s="442"/>
      <c r="F24" s="442"/>
      <c r="G24" s="442"/>
      <c r="H24" s="442"/>
      <c r="I24" s="442"/>
    </row>
    <row r="25" spans="1:9" ht="15.5" x14ac:dyDescent="0.35">
      <c r="A25" s="460"/>
      <c r="B25" s="442"/>
      <c r="C25" s="442"/>
      <c r="D25" s="442"/>
      <c r="E25" s="442"/>
      <c r="F25" s="442"/>
      <c r="G25" s="442"/>
      <c r="H25" s="442"/>
      <c r="I25" s="442"/>
    </row>
    <row r="26" spans="1:9" ht="15.5" x14ac:dyDescent="0.35">
      <c r="A26" s="316"/>
      <c r="B26" s="491"/>
      <c r="C26" s="491"/>
      <c r="D26" s="491"/>
      <c r="E26" s="491"/>
      <c r="F26" s="491"/>
      <c r="G26" s="491"/>
      <c r="H26" s="491"/>
      <c r="I26" s="491"/>
    </row>
    <row r="27" spans="1:9" x14ac:dyDescent="0.35">
      <c r="A27" s="491"/>
      <c r="B27" s="491"/>
      <c r="C27" s="491"/>
      <c r="D27" s="491"/>
      <c r="E27" s="491"/>
      <c r="F27" s="491"/>
      <c r="G27" s="491"/>
      <c r="H27" s="491"/>
      <c r="I27" s="491"/>
    </row>
    <row r="28" spans="1:9" x14ac:dyDescent="0.35">
      <c r="A28" s="491"/>
      <c r="B28" s="491"/>
      <c r="C28" s="491"/>
      <c r="D28" s="491"/>
      <c r="E28" s="491"/>
      <c r="F28" s="491"/>
      <c r="G28" s="491"/>
      <c r="H28" s="491"/>
      <c r="I28" s="491"/>
    </row>
    <row r="29" spans="1:9" x14ac:dyDescent="0.35">
      <c r="A29" s="491"/>
      <c r="B29" s="491"/>
      <c r="C29" s="491"/>
      <c r="D29" s="491"/>
      <c r="E29" s="491"/>
      <c r="F29" s="491"/>
      <c r="G29" s="491"/>
      <c r="H29" s="491"/>
      <c r="I29" s="491"/>
    </row>
    <row r="30" spans="1:9" x14ac:dyDescent="0.35">
      <c r="A30" s="491"/>
      <c r="B30" s="491"/>
      <c r="C30" s="491"/>
      <c r="D30" s="491"/>
      <c r="E30" s="491"/>
      <c r="F30" s="491"/>
      <c r="G30" s="491"/>
      <c r="H30" s="491"/>
      <c r="I30" s="491"/>
    </row>
    <row r="31" spans="1:9" x14ac:dyDescent="0.35">
      <c r="A31" s="491"/>
      <c r="B31" s="491"/>
      <c r="C31" s="491"/>
      <c r="D31" s="491"/>
      <c r="E31" s="491"/>
      <c r="F31" s="491"/>
      <c r="G31" s="491"/>
      <c r="H31" s="491"/>
      <c r="I31" s="491"/>
    </row>
    <row r="32" spans="1:9" x14ac:dyDescent="0.35">
      <c r="A32" s="491"/>
      <c r="B32" s="491"/>
      <c r="C32" s="491"/>
      <c r="D32" s="491"/>
      <c r="E32" s="491"/>
      <c r="F32" s="491"/>
      <c r="G32" s="491"/>
      <c r="H32" s="491"/>
      <c r="I32" s="491"/>
    </row>
    <row r="33" spans="1:9" x14ac:dyDescent="0.35">
      <c r="A33" s="491"/>
      <c r="B33" s="491"/>
      <c r="C33" s="491"/>
      <c r="D33" s="491"/>
      <c r="E33" s="491"/>
      <c r="F33" s="491"/>
      <c r="G33" s="491"/>
      <c r="H33" s="491"/>
      <c r="I33" s="491"/>
    </row>
    <row r="34" spans="1:9" x14ac:dyDescent="0.35">
      <c r="A34" s="491"/>
      <c r="B34" s="491"/>
      <c r="C34" s="491"/>
      <c r="D34" s="491"/>
      <c r="E34" s="491"/>
      <c r="F34" s="491"/>
      <c r="G34" s="491"/>
      <c r="H34" s="491"/>
      <c r="I34" s="491"/>
    </row>
    <row r="35" spans="1:9" x14ac:dyDescent="0.35">
      <c r="A35" s="491"/>
      <c r="B35" s="491"/>
      <c r="C35" s="491"/>
      <c r="D35" s="491"/>
      <c r="E35" s="491"/>
      <c r="F35" s="491"/>
      <c r="G35" s="491"/>
      <c r="H35" s="491"/>
      <c r="I35" s="491"/>
    </row>
    <row r="36" spans="1:9" x14ac:dyDescent="0.35">
      <c r="A36" s="491"/>
      <c r="B36" s="491"/>
      <c r="C36" s="491"/>
      <c r="D36" s="491"/>
      <c r="E36" s="491"/>
      <c r="F36" s="491"/>
      <c r="G36" s="491"/>
      <c r="H36" s="491"/>
      <c r="I36" s="491"/>
    </row>
    <row r="37" spans="1:9" x14ac:dyDescent="0.35">
      <c r="A37" s="491"/>
      <c r="B37" s="491"/>
      <c r="C37" s="491"/>
      <c r="D37" s="491"/>
      <c r="E37" s="491"/>
      <c r="F37" s="491"/>
      <c r="G37" s="491"/>
      <c r="H37" s="491"/>
      <c r="I37" s="491"/>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topLeftCell="A3" workbookViewId="0">
      <selection activeCell="F15" sqref="F15"/>
    </sheetView>
  </sheetViews>
  <sheetFormatPr defaultColWidth="9.1796875" defaultRowHeight="15.5" x14ac:dyDescent="0.35"/>
  <cols>
    <col min="1" max="1" width="17.81640625" style="39" customWidth="1"/>
    <col min="2" max="5" width="12.7265625" style="39" customWidth="1"/>
    <col min="6" max="6" width="16.36328125" style="39" customWidth="1"/>
    <col min="7" max="7" width="17.08984375" style="39" customWidth="1"/>
    <col min="8" max="16384" width="9.1796875" style="39"/>
  </cols>
  <sheetData>
    <row r="1" spans="1:8" x14ac:dyDescent="0.35">
      <c r="A1" s="39" t="s">
        <v>393</v>
      </c>
    </row>
    <row r="2" spans="1:8" x14ac:dyDescent="0.35">
      <c r="A2" s="39" t="s">
        <v>52</v>
      </c>
    </row>
    <row r="5" spans="1:8" ht="16" thickBot="1" x14ac:dyDescent="0.4"/>
    <row r="6" spans="1:8" ht="75.5" customHeight="1" thickBot="1" x14ac:dyDescent="0.4">
      <c r="A6" s="506" t="s">
        <v>562</v>
      </c>
      <c r="B6" s="507" t="s">
        <v>1</v>
      </c>
      <c r="C6" s="507" t="s">
        <v>2</v>
      </c>
      <c r="D6" s="507" t="s">
        <v>123</v>
      </c>
      <c r="E6" s="508" t="s">
        <v>3</v>
      </c>
      <c r="F6" s="508" t="s">
        <v>222</v>
      </c>
      <c r="G6" s="508" t="s">
        <v>223</v>
      </c>
      <c r="H6" s="509" t="s">
        <v>51</v>
      </c>
    </row>
    <row r="7" spans="1:8" ht="15" customHeight="1" x14ac:dyDescent="0.35">
      <c r="A7" s="300" t="s">
        <v>53</v>
      </c>
      <c r="B7" s="307">
        <v>2467</v>
      </c>
      <c r="C7" s="307">
        <v>1499</v>
      </c>
      <c r="D7" s="307">
        <f>SUM(B7:C7)</f>
        <v>3966</v>
      </c>
      <c r="E7" s="303">
        <v>536</v>
      </c>
      <c r="F7" s="303">
        <f>E7</f>
        <v>536</v>
      </c>
      <c r="G7" s="303">
        <f>D7+F7</f>
        <v>4502</v>
      </c>
      <c r="H7" s="298">
        <f>G7/$G$9</f>
        <v>0.81322254335260113</v>
      </c>
    </row>
    <row r="8" spans="1:8" ht="16" thickBot="1" x14ac:dyDescent="0.4">
      <c r="A8" s="302" t="s">
        <v>54</v>
      </c>
      <c r="B8" s="308">
        <v>314</v>
      </c>
      <c r="C8" s="308">
        <v>695</v>
      </c>
      <c r="D8" s="308">
        <f t="shared" ref="D8" si="0">SUM(B8:C8)</f>
        <v>1009</v>
      </c>
      <c r="E8" s="304">
        <v>25</v>
      </c>
      <c r="F8" s="304">
        <f t="shared" ref="F8:F9" si="1">E8</f>
        <v>25</v>
      </c>
      <c r="G8" s="304">
        <f t="shared" ref="G8" si="2">D8+F8</f>
        <v>1034</v>
      </c>
      <c r="H8" s="106">
        <f>G8/$G$9</f>
        <v>0.18677745664739884</v>
      </c>
    </row>
    <row r="9" spans="1:8" ht="16" thickBot="1" x14ac:dyDescent="0.4">
      <c r="A9" s="40" t="s">
        <v>5</v>
      </c>
      <c r="B9" s="305">
        <f>SUM(B7:B8)</f>
        <v>2781</v>
      </c>
      <c r="C9" s="305">
        <f>SUM(C7:C8)</f>
        <v>2194</v>
      </c>
      <c r="D9" s="305">
        <f>SUM(B9:C9)</f>
        <v>4975</v>
      </c>
      <c r="E9" s="305">
        <f>SUM(E7:E8)</f>
        <v>561</v>
      </c>
      <c r="F9" s="305">
        <f t="shared" si="1"/>
        <v>561</v>
      </c>
      <c r="G9" s="306">
        <f>D9+F9</f>
        <v>5536</v>
      </c>
      <c r="H9" s="301"/>
    </row>
  </sheetData>
  <pageMargins left="0.7" right="0.7" top="0.75" bottom="0.75" header="0.3" footer="0.3"/>
  <pageSetup paperSize="9" orientation="portrait" r:id="rId1"/>
  <ignoredErrors>
    <ignoredError sqref="D9"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showGridLines="0" workbookViewId="0">
      <selection activeCell="F15" sqref="F15"/>
    </sheetView>
  </sheetViews>
  <sheetFormatPr defaultRowHeight="14.5" x14ac:dyDescent="0.35"/>
  <cols>
    <col min="1" max="1" width="56.1796875" customWidth="1"/>
    <col min="2" max="2" width="15.6328125" style="84" customWidth="1"/>
    <col min="3" max="3" width="8.7265625" style="510"/>
    <col min="4" max="4" width="8.7265625" style="491"/>
  </cols>
  <sheetData>
    <row r="1" spans="1:4" ht="15.5" x14ac:dyDescent="0.35">
      <c r="A1" s="462" t="s">
        <v>397</v>
      </c>
      <c r="B1" s="462"/>
    </row>
    <row r="2" spans="1:4" ht="15.5" x14ac:dyDescent="0.35">
      <c r="A2" s="462" t="s">
        <v>398</v>
      </c>
      <c r="B2" s="462"/>
    </row>
    <row r="3" spans="1:4" ht="15.5" x14ac:dyDescent="0.35">
      <c r="A3" s="235"/>
      <c r="B3" s="235"/>
    </row>
    <row r="4" spans="1:4" ht="15" thickBot="1" x14ac:dyDescent="0.4"/>
    <row r="5" spans="1:4" ht="16" thickBot="1" x14ac:dyDescent="0.4">
      <c r="A5" s="114" t="s">
        <v>38</v>
      </c>
      <c r="B5" s="431" t="s">
        <v>39</v>
      </c>
    </row>
    <row r="6" spans="1:4" ht="15.5" x14ac:dyDescent="0.35">
      <c r="A6" s="429" t="s">
        <v>224</v>
      </c>
      <c r="B6" s="430">
        <v>3.2629999999999999</v>
      </c>
    </row>
    <row r="7" spans="1:4" ht="15.5" x14ac:dyDescent="0.35">
      <c r="A7" s="426" t="s">
        <v>225</v>
      </c>
      <c r="B7" s="428">
        <v>5.702</v>
      </c>
    </row>
    <row r="8" spans="1:4" ht="15.5" x14ac:dyDescent="0.35">
      <c r="A8" s="426" t="s">
        <v>226</v>
      </c>
      <c r="B8" s="427">
        <v>0.23300000000000001</v>
      </c>
    </row>
    <row r="9" spans="1:4" ht="15.5" x14ac:dyDescent="0.35">
      <c r="A9" s="426" t="s">
        <v>227</v>
      </c>
      <c r="B9" s="427">
        <v>3.5779999999999998</v>
      </c>
      <c r="C9" s="463"/>
      <c r="D9" s="464"/>
    </row>
    <row r="10" spans="1:4" ht="15.5" x14ac:dyDescent="0.35">
      <c r="A10" s="426" t="s">
        <v>228</v>
      </c>
      <c r="B10" s="427">
        <v>3.3000000000000002E-2</v>
      </c>
    </row>
    <row r="11" spans="1:4" ht="15.5" x14ac:dyDescent="0.35">
      <c r="A11" s="426" t="s">
        <v>229</v>
      </c>
      <c r="B11" s="427">
        <v>0.67200000000000004</v>
      </c>
    </row>
    <row r="12" spans="1:4" ht="15.5" x14ac:dyDescent="0.35">
      <c r="A12" s="426" t="s">
        <v>230</v>
      </c>
      <c r="B12" s="427">
        <v>0.248</v>
      </c>
    </row>
    <row r="13" spans="1:4" ht="15.5" x14ac:dyDescent="0.35">
      <c r="A13" s="426" t="s">
        <v>231</v>
      </c>
      <c r="B13" s="427">
        <v>0.247</v>
      </c>
    </row>
    <row r="14" spans="1:4" ht="15.5" x14ac:dyDescent="0.35">
      <c r="A14" s="426" t="s">
        <v>232</v>
      </c>
      <c r="B14" s="427">
        <v>1.3440000000000001</v>
      </c>
    </row>
    <row r="15" spans="1:4" ht="15.5" x14ac:dyDescent="0.35">
      <c r="A15" s="426" t="s">
        <v>233</v>
      </c>
      <c r="B15" s="427">
        <v>0.63800000000000001</v>
      </c>
    </row>
    <row r="16" spans="1:4" ht="15.5" x14ac:dyDescent="0.35">
      <c r="A16" s="426" t="s">
        <v>234</v>
      </c>
      <c r="B16" s="427">
        <v>1.8260000000000001</v>
      </c>
    </row>
    <row r="17" spans="1:4" ht="15.5" x14ac:dyDescent="0.35">
      <c r="A17" s="426" t="s">
        <v>235</v>
      </c>
      <c r="B17" s="427">
        <v>1.905</v>
      </c>
    </row>
    <row r="18" spans="1:4" ht="15.5" x14ac:dyDescent="0.35">
      <c r="A18" s="426" t="s">
        <v>236</v>
      </c>
      <c r="B18" s="427">
        <v>7.1999999999999995E-2</v>
      </c>
    </row>
    <row r="19" spans="1:4" ht="15.5" x14ac:dyDescent="0.35">
      <c r="A19" s="426" t="s">
        <v>237</v>
      </c>
      <c r="B19" s="427">
        <v>4.2999999999999997E-2</v>
      </c>
    </row>
    <row r="20" spans="1:4" ht="15.5" x14ac:dyDescent="0.35">
      <c r="A20" s="426" t="s">
        <v>238</v>
      </c>
      <c r="B20" s="427">
        <v>1.6E-2</v>
      </c>
    </row>
    <row r="21" spans="1:4" ht="15.5" x14ac:dyDescent="0.35">
      <c r="A21" s="426" t="s">
        <v>239</v>
      </c>
      <c r="B21" s="427">
        <v>3.5670000000000002</v>
      </c>
    </row>
    <row r="22" spans="1:4" ht="15.5" x14ac:dyDescent="0.35">
      <c r="A22" s="426" t="s">
        <v>240</v>
      </c>
      <c r="B22" s="427">
        <v>1.4999999999999999E-2</v>
      </c>
    </row>
    <row r="23" spans="1:4" ht="15.5" x14ac:dyDescent="0.35">
      <c r="A23" s="426" t="s">
        <v>241</v>
      </c>
      <c r="B23" s="427">
        <v>9.4809999999999999</v>
      </c>
    </row>
    <row r="24" spans="1:4" ht="15.5" x14ac:dyDescent="0.35">
      <c r="A24" s="426" t="s">
        <v>242</v>
      </c>
      <c r="B24" s="427">
        <v>10.776999999999999</v>
      </c>
    </row>
    <row r="25" spans="1:4" ht="15.5" x14ac:dyDescent="0.35">
      <c r="A25" s="426" t="s">
        <v>243</v>
      </c>
      <c r="B25" s="427">
        <v>0.192</v>
      </c>
    </row>
    <row r="26" spans="1:4" ht="15.5" x14ac:dyDescent="0.35">
      <c r="A26" s="426" t="s">
        <v>244</v>
      </c>
      <c r="B26" s="427">
        <v>3.8260000000000001</v>
      </c>
    </row>
    <row r="27" spans="1:4" ht="15.5" x14ac:dyDescent="0.35">
      <c r="A27" s="426" t="s">
        <v>245</v>
      </c>
      <c r="B27" s="427">
        <v>9.14</v>
      </c>
      <c r="C27" s="463"/>
      <c r="D27" s="464"/>
    </row>
    <row r="28" spans="1:4" ht="15.5" x14ac:dyDescent="0.35">
      <c r="A28" s="426" t="s">
        <v>246</v>
      </c>
      <c r="B28" s="427">
        <v>1.0660000000000001</v>
      </c>
    </row>
    <row r="29" spans="1:4" ht="15.5" x14ac:dyDescent="0.35">
      <c r="A29" s="426" t="s">
        <v>247</v>
      </c>
      <c r="B29" s="427">
        <v>0.34</v>
      </c>
    </row>
    <row r="30" spans="1:4" ht="15.5" x14ac:dyDescent="0.35">
      <c r="A30" s="426" t="s">
        <v>248</v>
      </c>
      <c r="B30" s="427">
        <v>2.4E-2</v>
      </c>
      <c r="C30" s="463"/>
      <c r="D30" s="464"/>
    </row>
    <row r="31" spans="1:4" ht="15.5" x14ac:dyDescent="0.35">
      <c r="A31" s="426" t="s">
        <v>249</v>
      </c>
      <c r="B31" s="427">
        <v>1.579</v>
      </c>
    </row>
    <row r="32" spans="1:4" ht="15.5" x14ac:dyDescent="0.35">
      <c r="A32" s="426" t="s">
        <v>250</v>
      </c>
      <c r="B32" s="427">
        <v>16.077999999999999</v>
      </c>
      <c r="C32" s="463"/>
      <c r="D32" s="464"/>
    </row>
    <row r="33" spans="1:2" ht="15.5" x14ac:dyDescent="0.35">
      <c r="A33" s="426" t="s">
        <v>251</v>
      </c>
      <c r="B33" s="427">
        <v>3.2</v>
      </c>
    </row>
    <row r="34" spans="1:2" ht="15.5" x14ac:dyDescent="0.35">
      <c r="A34" s="426" t="s">
        <v>252</v>
      </c>
      <c r="B34" s="427">
        <v>1.2999999999999999E-2</v>
      </c>
    </row>
    <row r="35" spans="1:2" ht="15.5" x14ac:dyDescent="0.35">
      <c r="A35" s="426" t="s">
        <v>253</v>
      </c>
      <c r="B35" s="427">
        <v>8.6999999999999994E-2</v>
      </c>
    </row>
    <row r="36" spans="1:2" ht="15.5" x14ac:dyDescent="0.35">
      <c r="A36" s="426" t="s">
        <v>254</v>
      </c>
      <c r="B36" s="427">
        <v>6.5140000000000002</v>
      </c>
    </row>
    <row r="37" spans="1:2" ht="15.5" x14ac:dyDescent="0.35">
      <c r="A37" s="426" t="s">
        <v>255</v>
      </c>
      <c r="B37" s="427">
        <v>18.600999999999999</v>
      </c>
    </row>
    <row r="38" spans="1:2" ht="15.5" x14ac:dyDescent="0.35">
      <c r="A38" s="426" t="s">
        <v>256</v>
      </c>
      <c r="B38" s="427">
        <v>2.7E-2</v>
      </c>
    </row>
    <row r="39" spans="1:2" ht="15.5" x14ac:dyDescent="0.35">
      <c r="A39" s="426" t="s">
        <v>257</v>
      </c>
      <c r="B39" s="427">
        <v>4.4009999999999998</v>
      </c>
    </row>
    <row r="40" spans="1:2" ht="15.5" x14ac:dyDescent="0.35">
      <c r="A40" s="426" t="s">
        <v>258</v>
      </c>
      <c r="B40" s="427">
        <v>0.28699999999999998</v>
      </c>
    </row>
    <row r="41" spans="1:2" ht="15.5" x14ac:dyDescent="0.35">
      <c r="A41" s="426" t="s">
        <v>259</v>
      </c>
      <c r="B41" s="427">
        <v>8.4209999999999994</v>
      </c>
    </row>
    <row r="42" spans="1:2" ht="15.5" x14ac:dyDescent="0.35">
      <c r="A42" s="426" t="s">
        <v>260</v>
      </c>
      <c r="B42" s="427">
        <v>0.627</v>
      </c>
    </row>
    <row r="43" spans="1:2" ht="15.5" x14ac:dyDescent="0.35">
      <c r="A43" s="426" t="s">
        <v>261</v>
      </c>
      <c r="B43" s="427">
        <v>2.5000000000000001E-2</v>
      </c>
    </row>
    <row r="44" spans="1:2" ht="15.5" x14ac:dyDescent="0.35">
      <c r="A44" s="426" t="s">
        <v>262</v>
      </c>
      <c r="B44" s="427">
        <v>12.143000000000001</v>
      </c>
    </row>
    <row r="45" spans="1:2" ht="15.5" x14ac:dyDescent="0.35">
      <c r="A45" s="426" t="s">
        <v>263</v>
      </c>
      <c r="B45" s="427">
        <v>5.8000000000000003E-2</v>
      </c>
    </row>
    <row r="46" spans="1:2" ht="15.5" x14ac:dyDescent="0.35">
      <c r="A46" s="426" t="s">
        <v>264</v>
      </c>
      <c r="B46" s="427">
        <v>0.27</v>
      </c>
    </row>
    <row r="47" spans="1:2" ht="15.5" x14ac:dyDescent="0.35">
      <c r="A47" s="426" t="s">
        <v>265</v>
      </c>
      <c r="B47" s="427">
        <v>1.4670000000000001</v>
      </c>
    </row>
    <row r="48" spans="1:2" ht="15.5" x14ac:dyDescent="0.35">
      <c r="A48" s="426" t="s">
        <v>266</v>
      </c>
      <c r="B48" s="427">
        <v>0.14099999999999999</v>
      </c>
    </row>
    <row r="49" spans="1:3" ht="15.5" x14ac:dyDescent="0.35">
      <c r="A49" s="426" t="s">
        <v>267</v>
      </c>
      <c r="B49" s="427">
        <v>4.1000000000000002E-2</v>
      </c>
    </row>
    <row r="50" spans="1:3" ht="15.5" x14ac:dyDescent="0.35">
      <c r="A50" s="426" t="s">
        <v>268</v>
      </c>
      <c r="B50" s="427">
        <v>1.0889999999999986</v>
      </c>
    </row>
    <row r="51" spans="1:3" ht="15.5" x14ac:dyDescent="0.35">
      <c r="A51" s="426" t="s">
        <v>269</v>
      </c>
      <c r="B51" s="427">
        <v>1.0669999999999999</v>
      </c>
    </row>
    <row r="52" spans="1:3" ht="15.5" x14ac:dyDescent="0.35">
      <c r="A52" s="426" t="s">
        <v>270</v>
      </c>
      <c r="B52" s="427">
        <v>0.22700000000000001</v>
      </c>
    </row>
    <row r="53" spans="1:3" ht="15.5" x14ac:dyDescent="0.35">
      <c r="A53" s="426" t="s">
        <v>271</v>
      </c>
      <c r="B53" s="427">
        <v>1.294</v>
      </c>
    </row>
    <row r="54" spans="1:3" ht="15.5" x14ac:dyDescent="0.35">
      <c r="A54" s="426" t="s">
        <v>272</v>
      </c>
      <c r="B54" s="427">
        <v>6.24</v>
      </c>
    </row>
    <row r="55" spans="1:3" ht="15.5" x14ac:dyDescent="0.35">
      <c r="A55" s="426" t="s">
        <v>273</v>
      </c>
      <c r="B55" s="427">
        <v>9.0779999999999994</v>
      </c>
    </row>
    <row r="56" spans="1:3" ht="15.5" x14ac:dyDescent="0.35">
      <c r="A56" s="426" t="s">
        <v>274</v>
      </c>
      <c r="B56" s="427">
        <v>3.609</v>
      </c>
    </row>
    <row r="57" spans="1:3" ht="15.5" x14ac:dyDescent="0.35">
      <c r="A57" s="426" t="s">
        <v>275</v>
      </c>
      <c r="B57" s="427">
        <v>5.0000000000000001E-3</v>
      </c>
    </row>
    <row r="58" spans="1:3" ht="15.5" x14ac:dyDescent="0.35">
      <c r="A58" s="426" t="s">
        <v>276</v>
      </c>
      <c r="B58" s="427">
        <v>10.241999999999999</v>
      </c>
    </row>
    <row r="59" spans="1:3" ht="15.5" x14ac:dyDescent="0.35">
      <c r="A59" s="426" t="s">
        <v>277</v>
      </c>
      <c r="B59" s="427">
        <v>28.682000000000002</v>
      </c>
    </row>
    <row r="60" spans="1:3" ht="15.5" x14ac:dyDescent="0.35">
      <c r="A60" s="426" t="s">
        <v>278</v>
      </c>
      <c r="B60" s="427">
        <v>3.5819999999999999</v>
      </c>
    </row>
    <row r="61" spans="1:3" ht="15.5" x14ac:dyDescent="0.35">
      <c r="A61" s="426" t="s">
        <v>279</v>
      </c>
      <c r="B61" s="427">
        <v>8.9960000000000004</v>
      </c>
      <c r="C61" s="96"/>
    </row>
    <row r="62" spans="1:3" ht="15.5" x14ac:dyDescent="0.35">
      <c r="A62" s="426" t="s">
        <v>280</v>
      </c>
      <c r="B62" s="427">
        <v>2.7E-2</v>
      </c>
    </row>
    <row r="63" spans="1:3" ht="15.5" x14ac:dyDescent="0.35">
      <c r="A63" s="426" t="s">
        <v>281</v>
      </c>
      <c r="B63" s="427">
        <v>1.804</v>
      </c>
    </row>
    <row r="64" spans="1:3" ht="15.5" x14ac:dyDescent="0.35">
      <c r="A64" s="426" t="s">
        <v>282</v>
      </c>
      <c r="B64" s="427">
        <v>0.01</v>
      </c>
    </row>
    <row r="65" spans="1:3" ht="15.5" x14ac:dyDescent="0.35">
      <c r="A65" s="426" t="s">
        <v>283</v>
      </c>
      <c r="B65" s="427">
        <v>4.0000000000000001E-3</v>
      </c>
    </row>
    <row r="66" spans="1:3" ht="15.5" x14ac:dyDescent="0.35">
      <c r="A66" s="426" t="s">
        <v>284</v>
      </c>
      <c r="B66" s="427">
        <v>31.450000000000003</v>
      </c>
    </row>
    <row r="67" spans="1:3" ht="15.5" x14ac:dyDescent="0.35">
      <c r="A67" s="426" t="s">
        <v>285</v>
      </c>
      <c r="B67" s="427">
        <v>8.9999999999999993E-3</v>
      </c>
    </row>
    <row r="68" spans="1:3" ht="15.5" x14ac:dyDescent="0.35">
      <c r="A68" s="426" t="s">
        <v>49</v>
      </c>
      <c r="B68" s="427">
        <v>41.052</v>
      </c>
    </row>
    <row r="69" spans="1:3" ht="15.5" x14ac:dyDescent="0.35">
      <c r="A69" s="426" t="s">
        <v>286</v>
      </c>
      <c r="B69" s="427">
        <v>0.152</v>
      </c>
      <c r="C69" s="96"/>
    </row>
    <row r="70" spans="1:3" ht="15.5" x14ac:dyDescent="0.35">
      <c r="A70" s="426" t="s">
        <v>287</v>
      </c>
      <c r="B70" s="427">
        <v>2.5630000000000002</v>
      </c>
    </row>
    <row r="71" spans="1:3" ht="15.5" x14ac:dyDescent="0.35">
      <c r="A71" s="426" t="s">
        <v>288</v>
      </c>
      <c r="B71" s="427">
        <v>7.0000000000000001E-3</v>
      </c>
    </row>
    <row r="72" spans="1:3" ht="15.5" x14ac:dyDescent="0.35">
      <c r="A72" s="426" t="s">
        <v>289</v>
      </c>
      <c r="B72" s="427">
        <v>2.0350000000000001</v>
      </c>
    </row>
    <row r="73" spans="1:3" ht="15.5" x14ac:dyDescent="0.35">
      <c r="A73" s="426" t="s">
        <v>290</v>
      </c>
      <c r="B73" s="427">
        <v>5.0819999999999999</v>
      </c>
    </row>
    <row r="74" spans="1:3" ht="15.5" x14ac:dyDescent="0.35">
      <c r="A74" s="426" t="s">
        <v>291</v>
      </c>
      <c r="B74" s="427">
        <v>6.94</v>
      </c>
    </row>
    <row r="75" spans="1:3" ht="15.5" x14ac:dyDescent="0.35">
      <c r="A75" s="426" t="s">
        <v>292</v>
      </c>
      <c r="B75" s="427">
        <v>2.5339999999999998</v>
      </c>
    </row>
    <row r="76" spans="1:3" ht="15.5" x14ac:dyDescent="0.35">
      <c r="A76" s="426" t="s">
        <v>293</v>
      </c>
      <c r="B76" s="427">
        <v>6.3E-2</v>
      </c>
    </row>
    <row r="77" spans="1:3" ht="15.5" x14ac:dyDescent="0.35">
      <c r="A77" s="426" t="s">
        <v>294</v>
      </c>
      <c r="B77" s="427">
        <v>2.8170000000000002</v>
      </c>
    </row>
    <row r="78" spans="1:3" ht="15.5" x14ac:dyDescent="0.35">
      <c r="A78" s="426" t="s">
        <v>295</v>
      </c>
      <c r="B78" s="427">
        <v>0.33400000000000002</v>
      </c>
    </row>
    <row r="79" spans="1:3" ht="15.5" x14ac:dyDescent="0.35">
      <c r="A79" s="426" t="s">
        <v>296</v>
      </c>
      <c r="B79" s="427">
        <v>1.0999999999999999E-2</v>
      </c>
    </row>
    <row r="80" spans="1:3" ht="15.5" x14ac:dyDescent="0.35">
      <c r="A80" s="426" t="s">
        <v>297</v>
      </c>
      <c r="B80" s="427">
        <v>1.4999999999999999E-2</v>
      </c>
    </row>
    <row r="81" spans="1:2" ht="15.5" x14ac:dyDescent="0.35">
      <c r="A81" s="426" t="s">
        <v>298</v>
      </c>
      <c r="B81" s="427">
        <v>6.0890000000000004</v>
      </c>
    </row>
    <row r="82" spans="1:2" ht="15.5" x14ac:dyDescent="0.35">
      <c r="A82" s="426" t="s">
        <v>299</v>
      </c>
      <c r="B82" s="427">
        <v>0.41000000000000014</v>
      </c>
    </row>
    <row r="83" spans="1:2" ht="15.5" x14ac:dyDescent="0.35">
      <c r="A83" s="426" t="s">
        <v>300</v>
      </c>
      <c r="B83" s="427">
        <v>0.90300000000000002</v>
      </c>
    </row>
    <row r="84" spans="1:2" ht="15.5" x14ac:dyDescent="0.35">
      <c r="A84" s="426" t="s">
        <v>394</v>
      </c>
      <c r="B84" s="427">
        <v>0.12</v>
      </c>
    </row>
    <row r="85" spans="1:2" ht="15.5" x14ac:dyDescent="0.35">
      <c r="A85" s="426" t="s">
        <v>301</v>
      </c>
      <c r="B85" s="427">
        <v>4.0000000000000036E-2</v>
      </c>
    </row>
    <row r="86" spans="1:2" ht="15.5" x14ac:dyDescent="0.35">
      <c r="A86" s="426" t="s">
        <v>302</v>
      </c>
      <c r="B86" s="427">
        <v>1.619</v>
      </c>
    </row>
    <row r="87" spans="1:2" ht="15.5" x14ac:dyDescent="0.35">
      <c r="A87" s="426" t="s">
        <v>303</v>
      </c>
      <c r="B87" s="427">
        <v>1.383</v>
      </c>
    </row>
    <row r="88" spans="1:2" ht="15.5" x14ac:dyDescent="0.35">
      <c r="A88" s="426" t="s">
        <v>304</v>
      </c>
      <c r="B88" s="427">
        <v>0.85799999999999998</v>
      </c>
    </row>
    <row r="89" spans="1:2" ht="15.5" x14ac:dyDescent="0.35">
      <c r="A89" s="426" t="s">
        <v>305</v>
      </c>
      <c r="B89" s="427">
        <v>2.7789999999999999</v>
      </c>
    </row>
    <row r="90" spans="1:2" ht="15.5" x14ac:dyDescent="0.35">
      <c r="A90" s="426" t="s">
        <v>306</v>
      </c>
      <c r="B90" s="427">
        <v>0.21</v>
      </c>
    </row>
    <row r="91" spans="1:2" ht="15.5" x14ac:dyDescent="0.35">
      <c r="A91" s="426" t="s">
        <v>307</v>
      </c>
      <c r="B91" s="427">
        <v>1.3420000000000001</v>
      </c>
    </row>
    <row r="92" spans="1:2" ht="15.5" x14ac:dyDescent="0.35">
      <c r="A92" s="426" t="s">
        <v>308</v>
      </c>
      <c r="B92" s="427">
        <v>1.1180000000000001</v>
      </c>
    </row>
    <row r="93" spans="1:2" ht="15.5" x14ac:dyDescent="0.35">
      <c r="A93" s="426" t="s">
        <v>309</v>
      </c>
      <c r="B93" s="427">
        <v>3.9E-2</v>
      </c>
    </row>
    <row r="94" spans="1:2" ht="15.5" x14ac:dyDescent="0.35">
      <c r="A94" s="426" t="s">
        <v>311</v>
      </c>
      <c r="B94" s="427">
        <v>1.7950000000000002</v>
      </c>
    </row>
    <row r="95" spans="1:2" ht="15.5" x14ac:dyDescent="0.35">
      <c r="A95" s="426" t="s">
        <v>312</v>
      </c>
      <c r="B95" s="427">
        <v>1.2999999999999999E-2</v>
      </c>
    </row>
    <row r="96" spans="1:2" ht="15.5" x14ac:dyDescent="0.35">
      <c r="A96" s="426" t="s">
        <v>313</v>
      </c>
      <c r="B96" s="427">
        <v>3.2000000000000001E-2</v>
      </c>
    </row>
    <row r="97" spans="1:3" ht="15.5" x14ac:dyDescent="0.35">
      <c r="A97" s="426" t="s">
        <v>56</v>
      </c>
      <c r="B97" s="427">
        <v>3.274</v>
      </c>
    </row>
    <row r="98" spans="1:3" ht="15.5" x14ac:dyDescent="0.35">
      <c r="A98" s="426" t="s">
        <v>314</v>
      </c>
      <c r="B98" s="427">
        <v>7.6999999999999999E-2</v>
      </c>
    </row>
    <row r="99" spans="1:3" ht="15.5" x14ac:dyDescent="0.35">
      <c r="A99" s="426" t="s">
        <v>315</v>
      </c>
      <c r="B99" s="427">
        <v>3.702</v>
      </c>
      <c r="C99" s="96"/>
    </row>
    <row r="100" spans="1:3" ht="15.5" x14ac:dyDescent="0.35">
      <c r="A100" s="426" t="s">
        <v>316</v>
      </c>
      <c r="B100" s="427">
        <v>6.9000000000000006E-2</v>
      </c>
    </row>
    <row r="101" spans="1:3" ht="15.5" x14ac:dyDescent="0.35">
      <c r="A101" s="426" t="s">
        <v>317</v>
      </c>
      <c r="B101" s="427">
        <v>1.7999999999999999E-2</v>
      </c>
    </row>
    <row r="102" spans="1:3" ht="15.5" x14ac:dyDescent="0.35">
      <c r="A102" s="426" t="s">
        <v>318</v>
      </c>
      <c r="B102" s="427">
        <v>5.2519999999999998</v>
      </c>
    </row>
    <row r="103" spans="1:3" ht="15.5" x14ac:dyDescent="0.35">
      <c r="A103" s="426" t="s">
        <v>319</v>
      </c>
      <c r="B103" s="427">
        <v>0.08</v>
      </c>
    </row>
    <row r="104" spans="1:3" ht="15.5" x14ac:dyDescent="0.35">
      <c r="A104" s="426" t="s">
        <v>320</v>
      </c>
      <c r="B104" s="427">
        <v>19.175000000000001</v>
      </c>
    </row>
    <row r="105" spans="1:3" ht="15.5" x14ac:dyDescent="0.35">
      <c r="A105" s="426" t="s">
        <v>321</v>
      </c>
      <c r="B105" s="427">
        <v>0.122</v>
      </c>
    </row>
    <row r="106" spans="1:3" ht="15.5" x14ac:dyDescent="0.35">
      <c r="A106" s="426" t="s">
        <v>322</v>
      </c>
      <c r="B106" s="427">
        <v>3.0659999999999998</v>
      </c>
    </row>
    <row r="107" spans="1:3" ht="15.5" x14ac:dyDescent="0.35">
      <c r="A107" s="426" t="s">
        <v>323</v>
      </c>
      <c r="B107" s="427">
        <v>1.4810000000000001</v>
      </c>
    </row>
    <row r="108" spans="1:3" ht="15.5" x14ac:dyDescent="0.35">
      <c r="A108" s="426" t="s">
        <v>324</v>
      </c>
      <c r="B108" s="427">
        <v>5.7110000000000003</v>
      </c>
    </row>
    <row r="109" spans="1:3" ht="15.5" x14ac:dyDescent="0.35">
      <c r="A109" s="426" t="s">
        <v>325</v>
      </c>
      <c r="B109" s="427">
        <v>0.93799999999999994</v>
      </c>
    </row>
    <row r="110" spans="1:3" ht="15.5" x14ac:dyDescent="0.35">
      <c r="A110" s="426" t="s">
        <v>326</v>
      </c>
      <c r="B110" s="427">
        <v>5.0999999999999997E-2</v>
      </c>
      <c r="C110" s="96"/>
    </row>
    <row r="111" spans="1:3" ht="15.5" x14ac:dyDescent="0.35">
      <c r="A111" s="426" t="s">
        <v>327</v>
      </c>
      <c r="B111" s="427">
        <v>0.14499999999999999</v>
      </c>
    </row>
    <row r="112" spans="1:3" ht="15.5" x14ac:dyDescent="0.35">
      <c r="A112" s="426" t="s">
        <v>328</v>
      </c>
      <c r="B112" s="427">
        <v>0.14299999999999999</v>
      </c>
    </row>
    <row r="113" spans="1:3" ht="15.5" x14ac:dyDescent="0.35">
      <c r="A113" s="426" t="s">
        <v>329</v>
      </c>
      <c r="B113" s="427">
        <v>2E-3</v>
      </c>
    </row>
    <row r="114" spans="1:3" ht="15.5" x14ac:dyDescent="0.35">
      <c r="A114" s="426" t="s">
        <v>330</v>
      </c>
      <c r="B114" s="427">
        <v>1.631</v>
      </c>
    </row>
    <row r="115" spans="1:3" ht="15.5" x14ac:dyDescent="0.35">
      <c r="A115" s="426" t="s">
        <v>331</v>
      </c>
      <c r="B115" s="427">
        <v>2.5189999999999997</v>
      </c>
    </row>
    <row r="116" spans="1:3" ht="15.5" x14ac:dyDescent="0.35">
      <c r="A116" s="426" t="s">
        <v>332</v>
      </c>
      <c r="B116" s="427">
        <v>7.4910000000000005</v>
      </c>
    </row>
    <row r="117" spans="1:3" ht="15.5" x14ac:dyDescent="0.35">
      <c r="A117" s="426" t="s">
        <v>333</v>
      </c>
      <c r="B117" s="427">
        <v>3.2000000000000001E-2</v>
      </c>
    </row>
    <row r="118" spans="1:3" ht="15.5" x14ac:dyDescent="0.35">
      <c r="A118" s="426" t="s">
        <v>334</v>
      </c>
      <c r="B118" s="427">
        <v>0.754</v>
      </c>
    </row>
    <row r="119" spans="1:3" ht="15.5" x14ac:dyDescent="0.35">
      <c r="A119" s="426" t="s">
        <v>335</v>
      </c>
      <c r="B119" s="427">
        <v>0.41899999999999998</v>
      </c>
    </row>
    <row r="120" spans="1:3" ht="16" thickBot="1" x14ac:dyDescent="0.4">
      <c r="A120" s="432" t="s">
        <v>336</v>
      </c>
      <c r="B120" s="433">
        <v>5.0000000000000001E-3</v>
      </c>
    </row>
    <row r="121" spans="1:3" ht="16" thickBot="1" x14ac:dyDescent="0.4">
      <c r="A121" s="114" t="s">
        <v>55</v>
      </c>
      <c r="B121" s="115" t="s">
        <v>519</v>
      </c>
      <c r="C121" s="511"/>
    </row>
    <row r="123" spans="1:3" ht="15.5" x14ac:dyDescent="0.35">
      <c r="A123" s="2" t="s">
        <v>454</v>
      </c>
    </row>
    <row r="124" spans="1:3" ht="15.5" x14ac:dyDescent="0.35">
      <c r="A124" s="2" t="s">
        <v>452</v>
      </c>
    </row>
    <row r="125" spans="1:3" ht="15.5" x14ac:dyDescent="0.35">
      <c r="A125" s="2"/>
    </row>
    <row r="126" spans="1:3" ht="15.5" x14ac:dyDescent="0.35">
      <c r="A126" s="346" t="s">
        <v>453</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topLeftCell="A12" workbookViewId="0">
      <selection activeCell="F15" sqref="F15"/>
    </sheetView>
  </sheetViews>
  <sheetFormatPr defaultRowHeight="14.5" x14ac:dyDescent="0.35"/>
  <cols>
    <col min="1" max="1" width="56.1796875" customWidth="1"/>
    <col min="2" max="2" width="15.6328125" customWidth="1"/>
  </cols>
  <sheetData>
    <row r="1" spans="1:2" ht="15.5" x14ac:dyDescent="0.35">
      <c r="A1" s="8" t="s">
        <v>396</v>
      </c>
      <c r="B1" s="8"/>
    </row>
    <row r="2" spans="1:2" ht="15.5" x14ac:dyDescent="0.35">
      <c r="A2" s="8" t="s">
        <v>395</v>
      </c>
      <c r="B2" s="8"/>
    </row>
    <row r="3" spans="1:2" ht="16" thickBot="1" x14ac:dyDescent="0.4">
      <c r="A3" s="8"/>
      <c r="B3" s="8"/>
    </row>
    <row r="4" spans="1:2" ht="16" thickBot="1" x14ac:dyDescent="0.4">
      <c r="A4" s="17" t="s">
        <v>57</v>
      </c>
      <c r="B4" s="309" t="s">
        <v>39</v>
      </c>
    </row>
    <row r="5" spans="1:2" ht="15.5" x14ac:dyDescent="0.35">
      <c r="A5" s="67" t="s">
        <v>58</v>
      </c>
      <c r="B5" s="77">
        <v>39.421999999999997</v>
      </c>
    </row>
    <row r="6" spans="1:2" ht="15.5" x14ac:dyDescent="0.35">
      <c r="A6" s="63" t="s">
        <v>59</v>
      </c>
      <c r="B6" s="64">
        <v>4.3129999999999997</v>
      </c>
    </row>
    <row r="7" spans="1:2" ht="15.5" x14ac:dyDescent="0.35">
      <c r="A7" s="63" t="s">
        <v>60</v>
      </c>
      <c r="B7" s="64">
        <v>4.6219999999999999</v>
      </c>
    </row>
    <row r="8" spans="1:2" ht="15.5" x14ac:dyDescent="0.35">
      <c r="A8" s="63" t="s">
        <v>61</v>
      </c>
      <c r="B8" s="64">
        <v>1.0309999999999999</v>
      </c>
    </row>
    <row r="9" spans="1:2" ht="15.5" x14ac:dyDescent="0.35">
      <c r="A9" s="63" t="s">
        <v>62</v>
      </c>
      <c r="B9" s="64">
        <v>3.569</v>
      </c>
    </row>
    <row r="10" spans="1:2" ht="15.5" x14ac:dyDescent="0.35">
      <c r="A10" s="63" t="s">
        <v>63</v>
      </c>
      <c r="B10" s="64">
        <v>7.7679999999999998</v>
      </c>
    </row>
    <row r="11" spans="1:2" ht="15.5" x14ac:dyDescent="0.35">
      <c r="A11" s="63" t="s">
        <v>64</v>
      </c>
      <c r="B11" s="64">
        <v>2.4860000000000002</v>
      </c>
    </row>
    <row r="12" spans="1:2" ht="15.5" x14ac:dyDescent="0.35">
      <c r="A12" s="63" t="s">
        <v>65</v>
      </c>
      <c r="B12" s="64">
        <v>17.623000000000001</v>
      </c>
    </row>
    <row r="13" spans="1:2" ht="15.5" x14ac:dyDescent="0.35">
      <c r="A13" s="63" t="s">
        <v>66</v>
      </c>
      <c r="B13" s="64">
        <v>4.0330000000000004</v>
      </c>
    </row>
    <row r="14" spans="1:2" ht="15.5" x14ac:dyDescent="0.35">
      <c r="A14" s="63" t="s">
        <v>67</v>
      </c>
      <c r="B14" s="64">
        <v>14.134</v>
      </c>
    </row>
    <row r="15" spans="1:2" ht="15.5" x14ac:dyDescent="0.35">
      <c r="A15" s="63" t="s">
        <v>68</v>
      </c>
      <c r="B15" s="64">
        <v>20.681000000000001</v>
      </c>
    </row>
    <row r="16" spans="1:2" ht="15.5" x14ac:dyDescent="0.35">
      <c r="A16" s="63" t="s">
        <v>69</v>
      </c>
      <c r="B16" s="64">
        <v>9.3439999999999994</v>
      </c>
    </row>
    <row r="17" spans="1:3" ht="15.5" x14ac:dyDescent="0.35">
      <c r="A17" s="63" t="s">
        <v>70</v>
      </c>
      <c r="B17" s="64">
        <v>2.1960000000000002</v>
      </c>
    </row>
    <row r="18" spans="1:3" ht="15.5" x14ac:dyDescent="0.35">
      <c r="A18" s="63" t="s">
        <v>71</v>
      </c>
      <c r="B18" s="64">
        <v>15.768000000000001</v>
      </c>
    </row>
    <row r="19" spans="1:3" ht="15.5" x14ac:dyDescent="0.35">
      <c r="A19" s="63" t="s">
        <v>72</v>
      </c>
      <c r="B19" s="64">
        <v>9.6669999999999998</v>
      </c>
    </row>
    <row r="20" spans="1:3" ht="15.5" x14ac:dyDescent="0.35">
      <c r="A20" s="63" t="s">
        <v>73</v>
      </c>
      <c r="B20" s="64">
        <v>0.751</v>
      </c>
    </row>
    <row r="21" spans="1:3" ht="15.5" x14ac:dyDescent="0.35">
      <c r="A21" s="63" t="s">
        <v>74</v>
      </c>
      <c r="B21" s="64">
        <v>2.5670000000000002</v>
      </c>
    </row>
    <row r="22" spans="1:3" ht="15.5" x14ac:dyDescent="0.35">
      <c r="A22" s="63" t="s">
        <v>75</v>
      </c>
      <c r="B22" s="64">
        <v>1.387</v>
      </c>
    </row>
    <row r="23" spans="1:3" ht="15.5" x14ac:dyDescent="0.35">
      <c r="A23" s="63" t="s">
        <v>76</v>
      </c>
      <c r="B23" s="64">
        <v>5.7000000000000002E-2</v>
      </c>
    </row>
    <row r="24" spans="1:3" ht="15.5" x14ac:dyDescent="0.35">
      <c r="A24" s="63" t="s">
        <v>77</v>
      </c>
      <c r="B24" s="64">
        <v>3.9609999999999999</v>
      </c>
    </row>
    <row r="25" spans="1:3" ht="15.5" x14ac:dyDescent="0.35">
      <c r="A25" s="63" t="s">
        <v>78</v>
      </c>
      <c r="B25" s="64">
        <v>17.443000000000001</v>
      </c>
    </row>
    <row r="26" spans="1:3" ht="15.5" x14ac:dyDescent="0.35">
      <c r="A26" s="63" t="s">
        <v>79</v>
      </c>
      <c r="B26" s="64">
        <v>7.2229999999999999</v>
      </c>
    </row>
    <row r="27" spans="1:3" ht="15.5" x14ac:dyDescent="0.35">
      <c r="A27" s="63" t="s">
        <v>80</v>
      </c>
      <c r="B27" s="64">
        <v>4.4109999999999996</v>
      </c>
    </row>
    <row r="28" spans="1:3" ht="16" thickBot="1" x14ac:dyDescent="0.4">
      <c r="A28" s="73" t="s">
        <v>81</v>
      </c>
      <c r="B28" s="225">
        <v>6.5129999999999999</v>
      </c>
      <c r="C28" s="42"/>
    </row>
    <row r="29" spans="1:3" ht="16" thickBot="1" x14ac:dyDescent="0.4">
      <c r="A29" s="17" t="s">
        <v>465</v>
      </c>
      <c r="B29" s="227" t="s">
        <v>500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topLeftCell="A12" workbookViewId="0">
      <selection activeCell="F15" sqref="F15"/>
    </sheetView>
  </sheetViews>
  <sheetFormatPr defaultColWidth="9.1796875" defaultRowHeight="15.5" x14ac:dyDescent="0.35"/>
  <cols>
    <col min="1" max="1" width="50.7265625" style="2" customWidth="1"/>
    <col min="2" max="2" width="15.7265625" style="2" customWidth="1"/>
    <col min="3" max="16384" width="9.1796875" style="2"/>
  </cols>
  <sheetData>
    <row r="1" spans="1:3" x14ac:dyDescent="0.35">
      <c r="A1" s="119" t="s">
        <v>411</v>
      </c>
    </row>
    <row r="2" spans="1:3" x14ac:dyDescent="0.35">
      <c r="A2" s="119" t="s">
        <v>412</v>
      </c>
    </row>
    <row r="3" spans="1:3" x14ac:dyDescent="0.35">
      <c r="A3" s="116"/>
      <c r="B3" s="117"/>
      <c r="C3" s="118"/>
    </row>
    <row r="4" spans="1:3" ht="16" thickBot="1" x14ac:dyDescent="0.4">
      <c r="A4" s="119"/>
      <c r="B4" s="117"/>
      <c r="C4" s="118"/>
    </row>
    <row r="5" spans="1:3" ht="20.149999999999999" customHeight="1" thickBot="1" x14ac:dyDescent="0.4">
      <c r="A5" s="114" t="s">
        <v>38</v>
      </c>
      <c r="B5" s="310" t="s">
        <v>39</v>
      </c>
      <c r="C5" s="118"/>
    </row>
    <row r="6" spans="1:3" x14ac:dyDescent="0.35">
      <c r="A6" s="102" t="s">
        <v>225</v>
      </c>
      <c r="B6" s="78">
        <v>0.879</v>
      </c>
    </row>
    <row r="7" spans="1:3" x14ac:dyDescent="0.35">
      <c r="A7" s="100" t="s">
        <v>245</v>
      </c>
      <c r="B7" s="101">
        <v>3.375</v>
      </c>
    </row>
    <row r="8" spans="1:3" x14ac:dyDescent="0.35">
      <c r="A8" s="100" t="s">
        <v>250</v>
      </c>
      <c r="B8" s="101">
        <v>0.29499999999999998</v>
      </c>
    </row>
    <row r="9" spans="1:3" x14ac:dyDescent="0.35">
      <c r="A9" s="100" t="s">
        <v>259</v>
      </c>
      <c r="B9" s="101">
        <v>2.9350000000000001</v>
      </c>
    </row>
    <row r="10" spans="1:3" x14ac:dyDescent="0.35">
      <c r="A10" s="100" t="s">
        <v>268</v>
      </c>
      <c r="B10" s="101">
        <v>10.412000000000001</v>
      </c>
    </row>
    <row r="11" spans="1:3" x14ac:dyDescent="0.35">
      <c r="A11" s="100" t="s">
        <v>271</v>
      </c>
      <c r="B11" s="101">
        <v>0.30399999999999999</v>
      </c>
    </row>
    <row r="12" spans="1:3" x14ac:dyDescent="0.35">
      <c r="A12" s="100" t="s">
        <v>277</v>
      </c>
      <c r="B12" s="101">
        <v>6.0359999999999996</v>
      </c>
    </row>
    <row r="13" spans="1:3" x14ac:dyDescent="0.35">
      <c r="A13" s="100" t="s">
        <v>279</v>
      </c>
      <c r="B13" s="101">
        <v>3.71</v>
      </c>
    </row>
    <row r="14" spans="1:3" x14ac:dyDescent="0.35">
      <c r="A14" s="100" t="s">
        <v>284</v>
      </c>
      <c r="B14" s="101">
        <v>2.1709999999999998</v>
      </c>
    </row>
    <row r="15" spans="1:3" x14ac:dyDescent="0.35">
      <c r="A15" s="100" t="s">
        <v>440</v>
      </c>
      <c r="B15" s="101">
        <v>1.788</v>
      </c>
    </row>
    <row r="16" spans="1:3" x14ac:dyDescent="0.35">
      <c r="A16" s="100" t="s">
        <v>49</v>
      </c>
      <c r="B16" s="101">
        <v>0.55500000000000005</v>
      </c>
    </row>
    <row r="17" spans="1:3" x14ac:dyDescent="0.35">
      <c r="A17" s="100" t="s">
        <v>294</v>
      </c>
      <c r="B17" s="101">
        <v>0.4</v>
      </c>
    </row>
    <row r="18" spans="1:3" x14ac:dyDescent="0.35">
      <c r="A18" s="100" t="s">
        <v>299</v>
      </c>
      <c r="B18" s="101">
        <v>2.0880000000000001</v>
      </c>
    </row>
    <row r="19" spans="1:3" x14ac:dyDescent="0.35">
      <c r="A19" s="100" t="s">
        <v>301</v>
      </c>
      <c r="B19" s="101">
        <v>1.514</v>
      </c>
    </row>
    <row r="20" spans="1:3" x14ac:dyDescent="0.35">
      <c r="A20" s="100" t="s">
        <v>311</v>
      </c>
      <c r="B20" s="101">
        <v>1.857</v>
      </c>
    </row>
    <row r="21" spans="1:3" x14ac:dyDescent="0.35">
      <c r="A21" s="100" t="s">
        <v>320</v>
      </c>
      <c r="B21" s="101">
        <v>8.109</v>
      </c>
    </row>
    <row r="22" spans="1:3" x14ac:dyDescent="0.35">
      <c r="A22" s="100" t="s">
        <v>322</v>
      </c>
      <c r="B22" s="101">
        <v>0.90700000000000003</v>
      </c>
    </row>
    <row r="23" spans="1:3" x14ac:dyDescent="0.35">
      <c r="A23" s="100" t="s">
        <v>43</v>
      </c>
      <c r="B23" s="101">
        <v>1.3169999999999999</v>
      </c>
    </row>
    <row r="24" spans="1:3" x14ac:dyDescent="0.35">
      <c r="A24" s="100" t="s">
        <v>331</v>
      </c>
      <c r="B24" s="101">
        <v>0.317</v>
      </c>
    </row>
    <row r="25" spans="1:3" ht="16" thickBot="1" x14ac:dyDescent="0.4">
      <c r="A25" s="223" t="s">
        <v>332</v>
      </c>
      <c r="B25" s="224">
        <v>0.51100000000000001</v>
      </c>
    </row>
    <row r="26" spans="1:3" ht="20.149999999999999" customHeight="1" thickBot="1" x14ac:dyDescent="0.4">
      <c r="A26" s="38" t="s">
        <v>55</v>
      </c>
      <c r="B26" s="438" t="s">
        <v>518</v>
      </c>
      <c r="C26" s="41"/>
    </row>
    <row r="28" spans="1:3" x14ac:dyDescent="0.35">
      <c r="A28" s="36" t="s">
        <v>346</v>
      </c>
    </row>
    <row r="29" spans="1:3" x14ac:dyDescent="0.35">
      <c r="A29" s="120"/>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F15" sqref="F15"/>
    </sheetView>
  </sheetViews>
  <sheetFormatPr defaultRowHeight="14.5" x14ac:dyDescent="0.35"/>
  <cols>
    <col min="1" max="1" width="56.1796875" customWidth="1"/>
    <col min="2" max="2" width="15.6328125" customWidth="1"/>
  </cols>
  <sheetData>
    <row r="1" spans="1:2" ht="15.5" x14ac:dyDescent="0.35">
      <c r="A1" s="8" t="s">
        <v>413</v>
      </c>
    </row>
    <row r="2" spans="1:2" ht="15.5" x14ac:dyDescent="0.35">
      <c r="A2" s="8" t="s">
        <v>414</v>
      </c>
    </row>
    <row r="3" spans="1:2" ht="15.5" x14ac:dyDescent="0.35">
      <c r="B3" s="8"/>
    </row>
    <row r="4" spans="1:2" ht="16" thickBot="1" x14ac:dyDescent="0.4">
      <c r="A4" s="8"/>
      <c r="B4" s="8"/>
    </row>
    <row r="5" spans="1:2" ht="16" thickBot="1" x14ac:dyDescent="0.4">
      <c r="A5" s="17" t="s">
        <v>57</v>
      </c>
      <c r="B5" s="309" t="s">
        <v>39</v>
      </c>
    </row>
    <row r="6" spans="1:2" ht="16" thickBot="1" x14ac:dyDescent="0.4">
      <c r="A6" s="123" t="s">
        <v>79</v>
      </c>
      <c r="B6" s="420">
        <v>3.4220000000000002</v>
      </c>
    </row>
    <row r="7" spans="1:2" ht="16" thickBot="1" x14ac:dyDescent="0.4">
      <c r="A7" s="38" t="s">
        <v>55</v>
      </c>
      <c r="B7" s="226" t="s">
        <v>497</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opLeftCell="A3" workbookViewId="0">
      <selection activeCell="F15" sqref="F15"/>
    </sheetView>
  </sheetViews>
  <sheetFormatPr defaultColWidth="9.1796875" defaultRowHeight="15.5" x14ac:dyDescent="0.35"/>
  <cols>
    <col min="1" max="1" width="50.7265625" style="2" customWidth="1"/>
    <col min="2" max="2" width="15.7265625" style="2" customWidth="1"/>
    <col min="3" max="16384" width="9.1796875" style="2"/>
  </cols>
  <sheetData>
    <row r="1" spans="1:3" x14ac:dyDescent="0.35">
      <c r="A1" s="119" t="s">
        <v>415</v>
      </c>
    </row>
    <row r="2" spans="1:3" x14ac:dyDescent="0.35">
      <c r="A2" s="119" t="s">
        <v>416</v>
      </c>
    </row>
    <row r="3" spans="1:3" x14ac:dyDescent="0.35">
      <c r="B3" s="117"/>
      <c r="C3" s="118"/>
    </row>
    <row r="4" spans="1:3" ht="16" thickBot="1" x14ac:dyDescent="0.4">
      <c r="A4" s="119"/>
      <c r="B4" s="117"/>
      <c r="C4" s="118"/>
    </row>
    <row r="5" spans="1:3" ht="16" thickBot="1" x14ac:dyDescent="0.4">
      <c r="A5" s="114" t="s">
        <v>38</v>
      </c>
      <c r="B5" s="310" t="s">
        <v>39</v>
      </c>
      <c r="C5" s="118"/>
    </row>
    <row r="6" spans="1:3" x14ac:dyDescent="0.35">
      <c r="A6" s="102" t="s">
        <v>225</v>
      </c>
      <c r="B6" s="78">
        <v>0.36199999999999999</v>
      </c>
    </row>
    <row r="7" spans="1:3" x14ac:dyDescent="0.35">
      <c r="A7" s="100" t="s">
        <v>227</v>
      </c>
      <c r="B7" s="101">
        <v>0.38600000000000001</v>
      </c>
    </row>
    <row r="8" spans="1:3" x14ac:dyDescent="0.35">
      <c r="A8" s="100" t="s">
        <v>241</v>
      </c>
      <c r="B8" s="101">
        <v>8.5000000000000006E-2</v>
      </c>
    </row>
    <row r="9" spans="1:3" x14ac:dyDescent="0.35">
      <c r="A9" s="100" t="s">
        <v>242</v>
      </c>
      <c r="B9" s="101">
        <v>0.188</v>
      </c>
    </row>
    <row r="10" spans="1:3" x14ac:dyDescent="0.35">
      <c r="A10" s="100" t="s">
        <v>276</v>
      </c>
      <c r="B10" s="101">
        <v>0.78500000000000003</v>
      </c>
    </row>
    <row r="11" spans="1:3" x14ac:dyDescent="0.35">
      <c r="A11" s="100" t="s">
        <v>278</v>
      </c>
      <c r="B11" s="101">
        <v>7.4999999999999997E-2</v>
      </c>
    </row>
    <row r="12" spans="1:3" x14ac:dyDescent="0.35">
      <c r="A12" s="100" t="s">
        <v>279</v>
      </c>
      <c r="B12" s="101">
        <v>0.10100000000000001</v>
      </c>
    </row>
    <row r="13" spans="1:3" x14ac:dyDescent="0.35">
      <c r="A13" s="100" t="s">
        <v>49</v>
      </c>
      <c r="B13" s="101">
        <v>6.0999999999999999E-2</v>
      </c>
    </row>
    <row r="14" spans="1:3" x14ac:dyDescent="0.35">
      <c r="A14" s="100" t="s">
        <v>289</v>
      </c>
      <c r="B14" s="101">
        <v>0.371</v>
      </c>
    </row>
    <row r="15" spans="1:3" x14ac:dyDescent="0.35">
      <c r="A15" s="100" t="s">
        <v>294</v>
      </c>
      <c r="B15" s="101">
        <v>0.06</v>
      </c>
    </row>
    <row r="16" spans="1:3" x14ac:dyDescent="0.35">
      <c r="A16" s="100" t="s">
        <v>302</v>
      </c>
      <c r="B16" s="101">
        <v>0.215</v>
      </c>
    </row>
    <row r="17" spans="1:3" x14ac:dyDescent="0.35">
      <c r="A17" s="100" t="s">
        <v>310</v>
      </c>
      <c r="B17" s="101">
        <v>1.232</v>
      </c>
    </row>
    <row r="18" spans="1:3" x14ac:dyDescent="0.35">
      <c r="A18" s="100" t="s">
        <v>320</v>
      </c>
      <c r="B18" s="101">
        <v>3.609</v>
      </c>
    </row>
    <row r="19" spans="1:3" ht="16" thickBot="1" x14ac:dyDescent="0.4">
      <c r="A19" s="223" t="s">
        <v>330</v>
      </c>
      <c r="B19" s="224">
        <v>0.151</v>
      </c>
      <c r="C19" s="41"/>
    </row>
    <row r="20" spans="1:3" s="1" customFormat="1" ht="16" thickBot="1" x14ac:dyDescent="0.4">
      <c r="A20" s="38" t="s">
        <v>55</v>
      </c>
      <c r="B20" s="226" t="s">
        <v>504</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election activeCell="I23" sqref="I23"/>
    </sheetView>
  </sheetViews>
  <sheetFormatPr defaultRowHeight="14.5" x14ac:dyDescent="0.35"/>
  <cols>
    <col min="1" max="1" width="56.1796875" customWidth="1"/>
    <col min="2" max="2" width="15.6328125" customWidth="1"/>
  </cols>
  <sheetData>
    <row r="1" spans="1:3" ht="15.5" x14ac:dyDescent="0.35">
      <c r="A1" s="8" t="s">
        <v>399</v>
      </c>
      <c r="B1" s="8"/>
      <c r="C1" s="2"/>
    </row>
    <row r="2" spans="1:3" ht="15.5" x14ac:dyDescent="0.35">
      <c r="A2" s="8" t="s">
        <v>400</v>
      </c>
      <c r="B2" s="8"/>
      <c r="C2" s="2"/>
    </row>
    <row r="3" spans="1:3" ht="15.5" x14ac:dyDescent="0.35">
      <c r="A3" s="22"/>
      <c r="B3" s="8"/>
      <c r="C3" s="2"/>
    </row>
    <row r="4" spans="1:3" ht="16" thickBot="1" x14ac:dyDescent="0.4">
      <c r="A4" s="8"/>
      <c r="B4" s="8"/>
      <c r="C4" s="2"/>
    </row>
    <row r="5" spans="1:3" ht="16" thickBot="1" x14ac:dyDescent="0.4">
      <c r="A5" s="17" t="s">
        <v>57</v>
      </c>
      <c r="B5" s="309" t="s">
        <v>39</v>
      </c>
      <c r="C5" s="2"/>
    </row>
    <row r="6" spans="1:3" ht="15.5" x14ac:dyDescent="0.35">
      <c r="A6" s="124" t="s">
        <v>68</v>
      </c>
      <c r="B6" s="141">
        <v>0.34100000000000003</v>
      </c>
      <c r="C6" s="2"/>
    </row>
    <row r="7" spans="1:3" ht="16" thickBot="1" x14ac:dyDescent="0.4">
      <c r="A7" s="122" t="s">
        <v>75</v>
      </c>
      <c r="B7" s="422">
        <v>8.3000000000000004E-2</v>
      </c>
      <c r="C7" s="2"/>
    </row>
    <row r="8" spans="1:3" ht="16" thickBot="1" x14ac:dyDescent="0.4">
      <c r="A8" s="38" t="s">
        <v>55</v>
      </c>
      <c r="B8" s="226" t="s">
        <v>505</v>
      </c>
      <c r="C8" s="2"/>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election activeCell="I23" sqref="I23"/>
    </sheetView>
  </sheetViews>
  <sheetFormatPr defaultRowHeight="14.5" x14ac:dyDescent="0.35"/>
  <cols>
    <col min="1" max="1" width="56.1796875" style="37" customWidth="1"/>
    <col min="2" max="2" width="15.6328125" style="37" customWidth="1"/>
    <col min="3" max="16384" width="8.7265625" style="37"/>
  </cols>
  <sheetData>
    <row r="1" spans="1:10" ht="15.5" x14ac:dyDescent="0.35">
      <c r="A1" s="465" t="s">
        <v>418</v>
      </c>
      <c r="B1" s="465"/>
      <c r="C1" s="465"/>
      <c r="D1" s="465"/>
      <c r="E1" s="465"/>
      <c r="F1" s="465"/>
      <c r="G1" s="465"/>
      <c r="H1" s="465"/>
      <c r="I1" s="465"/>
      <c r="J1" s="465"/>
    </row>
    <row r="2" spans="1:10" ht="15.5" x14ac:dyDescent="0.35">
      <c r="A2" s="465" t="s">
        <v>417</v>
      </c>
      <c r="B2" s="465"/>
      <c r="C2" s="465"/>
      <c r="D2" s="465"/>
      <c r="E2" s="465"/>
      <c r="F2" s="465"/>
      <c r="G2" s="465"/>
      <c r="H2" s="465"/>
      <c r="I2" s="465"/>
      <c r="J2" s="465"/>
    </row>
    <row r="4" spans="1:10" ht="16" thickBot="1" x14ac:dyDescent="0.4">
      <c r="A4" s="2"/>
      <c r="B4" s="2"/>
      <c r="C4" s="2"/>
      <c r="D4" s="2"/>
      <c r="E4" s="2"/>
      <c r="F4" s="2"/>
      <c r="G4" s="2"/>
    </row>
    <row r="5" spans="1:10" ht="16" thickBot="1" x14ac:dyDescent="0.4">
      <c r="A5" s="38" t="s">
        <v>38</v>
      </c>
      <c r="B5" s="253" t="s">
        <v>39</v>
      </c>
      <c r="C5" s="2"/>
      <c r="D5" s="2"/>
      <c r="E5" s="2"/>
      <c r="F5" s="2"/>
      <c r="G5" s="2"/>
    </row>
    <row r="6" spans="1:10" ht="15.5" x14ac:dyDescent="0.35">
      <c r="A6" s="124" t="s">
        <v>40</v>
      </c>
      <c r="B6" s="423">
        <v>0.95499999999999996</v>
      </c>
      <c r="C6" s="2"/>
      <c r="D6" s="2"/>
      <c r="E6" s="2"/>
      <c r="F6" s="2"/>
      <c r="G6" s="2"/>
    </row>
    <row r="7" spans="1:10" ht="15.5" x14ac:dyDescent="0.35">
      <c r="A7" s="124" t="s">
        <v>41</v>
      </c>
      <c r="B7" s="423">
        <v>0.4</v>
      </c>
      <c r="C7" s="2"/>
      <c r="D7" s="2"/>
      <c r="E7" s="2"/>
      <c r="F7" s="2"/>
      <c r="G7" s="2"/>
    </row>
    <row r="8" spans="1:10" ht="15.5" x14ac:dyDescent="0.35">
      <c r="A8" s="421" t="s">
        <v>42</v>
      </c>
      <c r="B8" s="424">
        <v>1.5089999999999999</v>
      </c>
      <c r="C8" s="2"/>
      <c r="D8" s="2"/>
      <c r="E8" s="2"/>
      <c r="F8" s="2"/>
      <c r="G8" s="2"/>
    </row>
    <row r="9" spans="1:10" ht="16" thickBot="1" x14ac:dyDescent="0.4">
      <c r="A9" s="122" t="s">
        <v>43</v>
      </c>
      <c r="B9" s="425">
        <v>0.41</v>
      </c>
      <c r="C9" s="41"/>
      <c r="D9" s="2"/>
      <c r="E9" s="2"/>
      <c r="F9" s="2"/>
      <c r="G9" s="2"/>
    </row>
    <row r="10" spans="1:10" ht="16" thickBot="1" x14ac:dyDescent="0.4">
      <c r="A10" s="38" t="s">
        <v>55</v>
      </c>
      <c r="B10" s="419" t="s">
        <v>507</v>
      </c>
      <c r="C10" s="2"/>
      <c r="D10" s="2"/>
      <c r="E10" s="2"/>
      <c r="F10" s="2"/>
      <c r="G10"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election activeCell="A12" sqref="A12"/>
    </sheetView>
  </sheetViews>
  <sheetFormatPr defaultRowHeight="15.5" x14ac:dyDescent="0.35"/>
  <cols>
    <col min="1" max="1" width="47.1796875" style="146" customWidth="1"/>
    <col min="2" max="2" width="14.26953125" style="146" customWidth="1"/>
    <col min="3" max="3" width="13.54296875" style="146" customWidth="1"/>
    <col min="4" max="16384" width="8.7265625" style="146"/>
  </cols>
  <sheetData>
    <row r="1" spans="1:7" x14ac:dyDescent="0.35">
      <c r="A1" s="2" t="s">
        <v>367</v>
      </c>
    </row>
    <row r="2" spans="1:7" x14ac:dyDescent="0.35">
      <c r="A2" s="2" t="s">
        <v>371</v>
      </c>
    </row>
    <row r="3" spans="1:7" ht="16" thickBot="1" x14ac:dyDescent="0.4"/>
    <row r="4" spans="1:7" ht="31.5" thickBot="1" x14ac:dyDescent="0.4">
      <c r="A4" s="85" t="s">
        <v>368</v>
      </c>
      <c r="B4" s="473" t="s">
        <v>533</v>
      </c>
      <c r="C4" s="474" t="s">
        <v>534</v>
      </c>
    </row>
    <row r="5" spans="1:7" x14ac:dyDescent="0.35">
      <c r="A5" s="236" t="s">
        <v>83</v>
      </c>
      <c r="B5" s="220">
        <v>615</v>
      </c>
      <c r="C5" s="220">
        <v>567.70899999999995</v>
      </c>
    </row>
    <row r="6" spans="1:7" ht="32" customHeight="1" x14ac:dyDescent="0.35">
      <c r="A6" s="439" t="s">
        <v>84</v>
      </c>
      <c r="B6" s="440">
        <v>92.245000000000005</v>
      </c>
      <c r="C6" s="440">
        <v>92.245000000000005</v>
      </c>
    </row>
    <row r="7" spans="1:7" x14ac:dyDescent="0.35">
      <c r="A7" s="110" t="s">
        <v>85</v>
      </c>
      <c r="B7" s="219" t="s">
        <v>564</v>
      </c>
      <c r="C7" s="219" t="s">
        <v>474</v>
      </c>
    </row>
    <row r="8" spans="1:7" ht="16" thickBot="1" x14ac:dyDescent="0.4">
      <c r="A8" s="237" t="s">
        <v>86</v>
      </c>
      <c r="B8" s="238">
        <v>136</v>
      </c>
      <c r="C8" s="238">
        <v>94.543000000000006</v>
      </c>
    </row>
    <row r="9" spans="1:7" ht="16" thickBot="1" x14ac:dyDescent="0.4">
      <c r="A9" s="85" t="s">
        <v>55</v>
      </c>
      <c r="B9" s="475" t="s">
        <v>535</v>
      </c>
      <c r="C9" s="239" t="s">
        <v>476</v>
      </c>
    </row>
    <row r="11" spans="1:7" x14ac:dyDescent="0.35">
      <c r="A11" s="221"/>
    </row>
    <row r="12" spans="1:7" ht="132.5" customHeight="1" x14ac:dyDescent="0.35">
      <c r="A12" s="441" t="s">
        <v>460</v>
      </c>
      <c r="B12" s="442"/>
      <c r="C12" s="442"/>
      <c r="D12" s="442"/>
      <c r="E12" s="442"/>
      <c r="F12" s="442"/>
      <c r="G12" s="356"/>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election activeCell="I23" sqref="I23"/>
    </sheetView>
  </sheetViews>
  <sheetFormatPr defaultColWidth="9.1796875" defaultRowHeight="15.5" x14ac:dyDescent="0.35"/>
  <cols>
    <col min="1" max="1" width="56.1796875" style="2" customWidth="1"/>
    <col min="2" max="2" width="15.6328125" style="2" customWidth="1"/>
    <col min="3" max="16384" width="9.1796875" style="2"/>
  </cols>
  <sheetData>
    <row r="1" spans="1:4" x14ac:dyDescent="0.35">
      <c r="A1" s="465" t="s">
        <v>419</v>
      </c>
      <c r="B1" s="465"/>
      <c r="C1" s="465"/>
      <c r="D1" s="465"/>
    </row>
    <row r="2" spans="1:4" x14ac:dyDescent="0.35">
      <c r="A2" s="465" t="s">
        <v>420</v>
      </c>
      <c r="B2" s="465"/>
      <c r="C2" s="465"/>
      <c r="D2" s="465"/>
    </row>
    <row r="3" spans="1:4" x14ac:dyDescent="0.35">
      <c r="A3" s="466" t="s">
        <v>352</v>
      </c>
      <c r="B3" s="466"/>
      <c r="C3" s="466"/>
      <c r="D3" s="466"/>
    </row>
    <row r="4" spans="1:4" ht="16" thickBot="1" x14ac:dyDescent="0.4"/>
    <row r="5" spans="1:4" ht="16" thickBot="1" x14ac:dyDescent="0.4">
      <c r="A5" s="38" t="s">
        <v>38</v>
      </c>
      <c r="B5" s="253" t="s">
        <v>39</v>
      </c>
    </row>
    <row r="6" spans="1:4" x14ac:dyDescent="0.35">
      <c r="A6" s="102" t="s">
        <v>44</v>
      </c>
      <c r="B6" s="77">
        <v>2.5999999999999999E-2</v>
      </c>
    </row>
    <row r="7" spans="1:4" x14ac:dyDescent="0.35">
      <c r="A7" s="100" t="s">
        <v>45</v>
      </c>
      <c r="B7" s="64">
        <v>7.4999999999999997E-2</v>
      </c>
    </row>
    <row r="8" spans="1:4" x14ac:dyDescent="0.35">
      <c r="A8" s="100" t="s">
        <v>46</v>
      </c>
      <c r="B8" s="64">
        <v>0.65200000000000002</v>
      </c>
    </row>
    <row r="9" spans="1:4" x14ac:dyDescent="0.35">
      <c r="A9" s="100" t="s">
        <v>47</v>
      </c>
      <c r="B9" s="64">
        <v>5.3999999999999999E-2</v>
      </c>
    </row>
    <row r="10" spans="1:4" x14ac:dyDescent="0.35">
      <c r="A10" s="100" t="s">
        <v>48</v>
      </c>
      <c r="B10" s="64">
        <v>6</v>
      </c>
    </row>
    <row r="11" spans="1:4" x14ac:dyDescent="0.35">
      <c r="A11" s="100" t="s">
        <v>49</v>
      </c>
      <c r="B11" s="64">
        <v>1.6559999999999999</v>
      </c>
    </row>
    <row r="12" spans="1:4" x14ac:dyDescent="0.35">
      <c r="A12" s="100" t="s">
        <v>56</v>
      </c>
      <c r="B12" s="64">
        <v>2.0939999999999999</v>
      </c>
    </row>
    <row r="13" spans="1:4" ht="16" thickBot="1" x14ac:dyDescent="0.4">
      <c r="A13" s="223" t="s">
        <v>50</v>
      </c>
      <c r="B13" s="225">
        <v>1.488</v>
      </c>
      <c r="C13" s="41"/>
    </row>
    <row r="14" spans="1:4" ht="16" thickBot="1" x14ac:dyDescent="0.4">
      <c r="A14" s="38" t="s">
        <v>55</v>
      </c>
      <c r="B14" s="227" t="s">
        <v>509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opLeftCell="A46" workbookViewId="0">
      <selection activeCell="A12" sqref="A12"/>
    </sheetView>
  </sheetViews>
  <sheetFormatPr defaultColWidth="9.1796875" defaultRowHeight="15.5" x14ac:dyDescent="0.35"/>
  <cols>
    <col min="1" max="1" width="54.6328125" style="113" customWidth="1"/>
    <col min="2" max="2" width="22" style="113" customWidth="1"/>
    <col min="3" max="3" width="20.1796875" style="361" bestFit="1" customWidth="1"/>
    <col min="4" max="16384" width="9.1796875" style="113"/>
  </cols>
  <sheetData>
    <row r="1" spans="1:3" s="112" customFormat="1" x14ac:dyDescent="0.35">
      <c r="A1" s="113" t="s">
        <v>87</v>
      </c>
    </row>
    <row r="2" spans="1:3" ht="19.5" customHeight="1" x14ac:dyDescent="0.35">
      <c r="A2" s="443" t="s">
        <v>462</v>
      </c>
      <c r="B2" s="442"/>
      <c r="C2" s="442"/>
    </row>
    <row r="3" spans="1:3" x14ac:dyDescent="0.35">
      <c r="C3" s="358"/>
    </row>
    <row r="4" spans="1:3" s="359" customFormat="1" ht="31.5" thickBot="1" x14ac:dyDescent="0.4">
      <c r="A4" s="43" t="s">
        <v>88</v>
      </c>
      <c r="B4" s="44" t="s">
        <v>89</v>
      </c>
      <c r="C4" s="44" t="s">
        <v>461</v>
      </c>
    </row>
    <row r="5" spans="1:3" x14ac:dyDescent="0.35">
      <c r="A5" s="45" t="s">
        <v>58</v>
      </c>
      <c r="B5" s="46">
        <v>20.658000000000001</v>
      </c>
      <c r="C5" s="46">
        <v>55.25</v>
      </c>
    </row>
    <row r="6" spans="1:3" x14ac:dyDescent="0.35">
      <c r="A6" s="47" t="s">
        <v>59</v>
      </c>
      <c r="B6" s="46">
        <v>32.625999999999998</v>
      </c>
      <c r="C6" s="46">
        <v>13.534000000000001</v>
      </c>
    </row>
    <row r="7" spans="1:3" x14ac:dyDescent="0.35">
      <c r="A7" s="47" t="s">
        <v>60</v>
      </c>
      <c r="B7" s="46">
        <v>9.6809999999999992</v>
      </c>
      <c r="C7" s="46">
        <v>8.5039999999999996</v>
      </c>
    </row>
    <row r="8" spans="1:3" x14ac:dyDescent="0.35">
      <c r="A8" s="48" t="s">
        <v>90</v>
      </c>
      <c r="B8" s="46">
        <v>19.527000000000001</v>
      </c>
      <c r="C8" s="46">
        <v>9.8369999999999997</v>
      </c>
    </row>
    <row r="9" spans="1:3" s="360" customFormat="1" x14ac:dyDescent="0.35">
      <c r="A9" s="47" t="s">
        <v>91</v>
      </c>
      <c r="B9" s="46">
        <v>6.5410000000000004</v>
      </c>
      <c r="C9" s="46">
        <v>8.0510000000000002</v>
      </c>
    </row>
    <row r="10" spans="1:3" s="360" customFormat="1" x14ac:dyDescent="0.35">
      <c r="A10" s="48" t="s">
        <v>92</v>
      </c>
      <c r="B10" s="46">
        <v>23.263999999999999</v>
      </c>
      <c r="C10" s="46">
        <v>24.047999999999998</v>
      </c>
    </row>
    <row r="11" spans="1:3" s="360" customFormat="1" x14ac:dyDescent="0.35">
      <c r="A11" s="47" t="s">
        <v>93</v>
      </c>
      <c r="B11" s="46">
        <v>19.279</v>
      </c>
      <c r="C11" s="46">
        <v>14.875</v>
      </c>
    </row>
    <row r="12" spans="1:3" s="360" customFormat="1" x14ac:dyDescent="0.35">
      <c r="A12" s="48" t="s">
        <v>61</v>
      </c>
      <c r="B12" s="46">
        <v>13.464</v>
      </c>
      <c r="C12" s="46">
        <v>2.734</v>
      </c>
    </row>
    <row r="13" spans="1:3" s="360" customFormat="1" x14ac:dyDescent="0.35">
      <c r="A13" s="48" t="s">
        <v>62</v>
      </c>
      <c r="B13" s="46">
        <v>8.3849999999999998</v>
      </c>
      <c r="C13" s="46">
        <v>8.6379999999999999</v>
      </c>
    </row>
    <row r="14" spans="1:3" s="360" customFormat="1" x14ac:dyDescent="0.35">
      <c r="A14" s="49" t="s">
        <v>63</v>
      </c>
      <c r="B14" s="46">
        <v>11.48</v>
      </c>
      <c r="C14" s="46">
        <v>11.561</v>
      </c>
    </row>
    <row r="15" spans="1:3" s="360" customFormat="1" x14ac:dyDescent="0.35">
      <c r="A15" s="48" t="s">
        <v>64</v>
      </c>
      <c r="B15" s="46">
        <v>6.7320000000000002</v>
      </c>
      <c r="C15" s="46">
        <v>5.8159999999999998</v>
      </c>
    </row>
    <row r="16" spans="1:3" s="360" customFormat="1" x14ac:dyDescent="0.35">
      <c r="A16" s="48" t="s">
        <v>65</v>
      </c>
      <c r="B16" s="46">
        <v>54.99</v>
      </c>
      <c r="C16" s="46">
        <v>54.991</v>
      </c>
    </row>
    <row r="17" spans="1:9" s="360" customFormat="1" x14ac:dyDescent="0.35">
      <c r="A17" s="48" t="s">
        <v>94</v>
      </c>
      <c r="B17" s="46">
        <v>9.7089999999999996</v>
      </c>
      <c r="C17" s="46">
        <v>11.026999999999999</v>
      </c>
    </row>
    <row r="18" spans="1:9" s="361" customFormat="1" x14ac:dyDescent="0.35">
      <c r="A18" s="47" t="s">
        <v>66</v>
      </c>
      <c r="B18" s="46">
        <v>12.882</v>
      </c>
      <c r="C18" s="46">
        <v>11.141999999999999</v>
      </c>
      <c r="D18" s="113"/>
      <c r="E18" s="113"/>
      <c r="F18" s="113"/>
      <c r="G18" s="113"/>
      <c r="H18" s="113"/>
      <c r="I18" s="113"/>
    </row>
    <row r="19" spans="1:9" s="361" customFormat="1" x14ac:dyDescent="0.35">
      <c r="A19" s="49" t="s">
        <v>67</v>
      </c>
      <c r="B19" s="46">
        <v>36.826999999999998</v>
      </c>
      <c r="C19" s="46">
        <v>41.143999999999998</v>
      </c>
      <c r="D19" s="113"/>
      <c r="E19" s="113"/>
      <c r="F19" s="113"/>
      <c r="G19" s="113"/>
      <c r="H19" s="113"/>
      <c r="I19" s="113"/>
    </row>
    <row r="20" spans="1:9" s="360" customFormat="1" x14ac:dyDescent="0.35">
      <c r="A20" s="48" t="s">
        <v>95</v>
      </c>
      <c r="B20" s="46">
        <v>121.396</v>
      </c>
      <c r="C20" s="46">
        <v>91.692999999999998</v>
      </c>
    </row>
    <row r="21" spans="1:9" s="361" customFormat="1" x14ac:dyDescent="0.35">
      <c r="A21" s="49" t="s">
        <v>68</v>
      </c>
      <c r="B21" s="46">
        <v>48.387999999999998</v>
      </c>
      <c r="C21" s="46">
        <v>42.314999999999998</v>
      </c>
      <c r="D21" s="113"/>
      <c r="E21" s="113"/>
      <c r="F21" s="113"/>
      <c r="G21" s="113"/>
      <c r="H21" s="113"/>
      <c r="I21" s="113"/>
    </row>
    <row r="22" spans="1:9" s="359" customFormat="1" x14ac:dyDescent="0.35">
      <c r="A22" s="48" t="s">
        <v>96</v>
      </c>
      <c r="B22" s="46">
        <v>11.428000000000001</v>
      </c>
      <c r="C22" s="46">
        <v>10.708</v>
      </c>
    </row>
    <row r="23" spans="1:9" s="361" customFormat="1" x14ac:dyDescent="0.35">
      <c r="A23" s="49" t="s">
        <v>69</v>
      </c>
      <c r="B23" s="46">
        <v>9.8089999999999993</v>
      </c>
      <c r="C23" s="46">
        <v>11.91</v>
      </c>
      <c r="D23" s="113"/>
      <c r="E23" s="113"/>
      <c r="F23" s="113"/>
      <c r="G23" s="113"/>
      <c r="H23" s="113"/>
      <c r="I23" s="113"/>
    </row>
    <row r="24" spans="1:9" s="361" customFormat="1" x14ac:dyDescent="0.35">
      <c r="A24" s="49" t="s">
        <v>70</v>
      </c>
      <c r="B24" s="46">
        <v>9.6329999999999991</v>
      </c>
      <c r="C24" s="46">
        <v>7.3890000000000002</v>
      </c>
      <c r="D24" s="113"/>
      <c r="E24" s="113"/>
      <c r="F24" s="113"/>
      <c r="G24" s="113"/>
      <c r="H24" s="113"/>
      <c r="I24" s="113"/>
    </row>
    <row r="25" spans="1:9" s="361" customFormat="1" x14ac:dyDescent="0.35">
      <c r="A25" s="48" t="s">
        <v>71</v>
      </c>
      <c r="B25" s="46">
        <v>17.093</v>
      </c>
      <c r="C25" s="46">
        <v>21.402999999999999</v>
      </c>
      <c r="D25" s="113"/>
      <c r="E25" s="113"/>
      <c r="F25" s="113"/>
      <c r="G25" s="113"/>
      <c r="H25" s="113"/>
      <c r="I25" s="113"/>
    </row>
    <row r="26" spans="1:9" x14ac:dyDescent="0.35">
      <c r="A26" s="48" t="s">
        <v>72</v>
      </c>
      <c r="B26" s="46">
        <v>34.634999999999998</v>
      </c>
      <c r="C26" s="46">
        <v>34.655000000000001</v>
      </c>
    </row>
    <row r="27" spans="1:9" x14ac:dyDescent="0.35">
      <c r="A27" s="49" t="s">
        <v>73</v>
      </c>
      <c r="B27" s="46">
        <v>3.4550000000000001</v>
      </c>
      <c r="C27" s="46">
        <v>2.585</v>
      </c>
    </row>
    <row r="28" spans="1:9" x14ac:dyDescent="0.35">
      <c r="A28" s="47" t="s">
        <v>97</v>
      </c>
      <c r="B28" s="46">
        <v>18.483000000000001</v>
      </c>
      <c r="C28" s="46">
        <v>12.76</v>
      </c>
    </row>
    <row r="29" spans="1:9" x14ac:dyDescent="0.35">
      <c r="A29" s="48" t="s">
        <v>75</v>
      </c>
      <c r="B29" s="46">
        <v>17.846</v>
      </c>
      <c r="C29" s="46">
        <v>21.077000000000002</v>
      </c>
    </row>
    <row r="30" spans="1:9" x14ac:dyDescent="0.35">
      <c r="A30" s="49" t="s">
        <v>76</v>
      </c>
      <c r="B30" s="46">
        <v>5.5309999999999997</v>
      </c>
      <c r="C30" s="46">
        <v>3.7149999999999999</v>
      </c>
    </row>
    <row r="31" spans="1:9" s="360" customFormat="1" x14ac:dyDescent="0.35">
      <c r="A31" s="48" t="s">
        <v>77</v>
      </c>
      <c r="B31" s="46">
        <v>13.538</v>
      </c>
      <c r="C31" s="46">
        <v>8.7379999999999995</v>
      </c>
    </row>
    <row r="32" spans="1:9" x14ac:dyDescent="0.35">
      <c r="A32" s="48" t="s">
        <v>98</v>
      </c>
      <c r="B32" s="46">
        <v>30.408000000000001</v>
      </c>
      <c r="C32" s="46">
        <v>25.11</v>
      </c>
    </row>
    <row r="33" spans="1:4" x14ac:dyDescent="0.35">
      <c r="A33" s="47" t="s">
        <v>79</v>
      </c>
      <c r="B33" s="46">
        <v>10.266</v>
      </c>
      <c r="C33" s="46">
        <v>18.193999999999999</v>
      </c>
    </row>
    <row r="34" spans="1:4" x14ac:dyDescent="0.35">
      <c r="A34" s="49" t="s">
        <v>99</v>
      </c>
      <c r="B34" s="46">
        <v>16.972000000000001</v>
      </c>
      <c r="C34" s="46">
        <v>14.117000000000001</v>
      </c>
    </row>
    <row r="35" spans="1:4" s="359" customFormat="1" x14ac:dyDescent="0.35">
      <c r="A35" s="48" t="s">
        <v>80</v>
      </c>
      <c r="B35" s="46">
        <v>11.128</v>
      </c>
      <c r="C35" s="46">
        <v>18.972000000000001</v>
      </c>
    </row>
    <row r="36" spans="1:4" s="359" customFormat="1" ht="16" thickBot="1" x14ac:dyDescent="0.4">
      <c r="A36" s="50" t="s">
        <v>81</v>
      </c>
      <c r="B36" s="46">
        <v>17.132000000000001</v>
      </c>
      <c r="C36" s="46">
        <v>13.489000000000001</v>
      </c>
    </row>
    <row r="37" spans="1:4" s="362" customFormat="1" ht="16" thickBot="1" x14ac:dyDescent="0.4">
      <c r="A37" s="51" t="s">
        <v>100</v>
      </c>
      <c r="B37" s="394" t="s">
        <v>467</v>
      </c>
      <c r="C37" s="52" t="s">
        <v>472</v>
      </c>
      <c r="D37" s="367"/>
    </row>
    <row r="38" spans="1:4" s="362" customFormat="1" x14ac:dyDescent="0.35">
      <c r="A38" s="53" t="s">
        <v>101</v>
      </c>
      <c r="B38" s="54"/>
      <c r="C38" s="54"/>
    </row>
    <row r="39" spans="1:4" s="57" customFormat="1" x14ac:dyDescent="0.35">
      <c r="A39" s="55" t="s">
        <v>102</v>
      </c>
      <c r="B39" s="56">
        <v>0.61599999999999999</v>
      </c>
      <c r="C39" s="46">
        <v>3.1E-2</v>
      </c>
    </row>
    <row r="40" spans="1:4" s="57" customFormat="1" x14ac:dyDescent="0.35">
      <c r="A40" s="48" t="s">
        <v>103</v>
      </c>
      <c r="B40" s="46">
        <v>10</v>
      </c>
      <c r="C40" s="46">
        <v>12.045</v>
      </c>
    </row>
    <row r="41" spans="1:4" s="57" customFormat="1" ht="31" x14ac:dyDescent="0.35">
      <c r="A41" s="48" t="s">
        <v>104</v>
      </c>
      <c r="B41" s="46">
        <v>2</v>
      </c>
      <c r="C41" s="46">
        <v>0.30299999999999999</v>
      </c>
    </row>
    <row r="42" spans="1:4" s="57" customFormat="1" x14ac:dyDescent="0.35">
      <c r="A42" s="48" t="s">
        <v>221</v>
      </c>
      <c r="B42" s="46">
        <v>5</v>
      </c>
      <c r="C42" s="46">
        <v>4.7960000000000003</v>
      </c>
    </row>
    <row r="43" spans="1:4" s="57" customFormat="1" x14ac:dyDescent="0.35">
      <c r="A43" s="59" t="s">
        <v>105</v>
      </c>
      <c r="B43" s="58">
        <v>0</v>
      </c>
      <c r="C43" s="58">
        <v>2.4969999999999999</v>
      </c>
    </row>
    <row r="44" spans="1:4" s="57" customFormat="1" x14ac:dyDescent="0.35">
      <c r="A44" s="59" t="s">
        <v>463</v>
      </c>
      <c r="B44" s="58">
        <v>0</v>
      </c>
      <c r="C44" s="58">
        <v>0.188</v>
      </c>
    </row>
    <row r="45" spans="1:4" s="57" customFormat="1" x14ac:dyDescent="0.35">
      <c r="A45" s="59" t="s">
        <v>353</v>
      </c>
      <c r="B45" s="58">
        <v>0</v>
      </c>
      <c r="C45" s="58">
        <v>0.114</v>
      </c>
    </row>
    <row r="46" spans="1:4" s="57" customFormat="1" x14ac:dyDescent="0.35">
      <c r="A46" s="59" t="s">
        <v>106</v>
      </c>
      <c r="B46" s="58">
        <v>3.5</v>
      </c>
      <c r="C46" s="58">
        <v>0</v>
      </c>
    </row>
    <row r="47" spans="1:4" s="57" customFormat="1" ht="16" thickBot="1" x14ac:dyDescent="0.4">
      <c r="A47" s="59" t="s">
        <v>107</v>
      </c>
      <c r="B47" s="58">
        <v>0.94299999999999995</v>
      </c>
      <c r="C47" s="58">
        <v>0</v>
      </c>
    </row>
    <row r="48" spans="1:4" s="57" customFormat="1" ht="16" thickBot="1" x14ac:dyDescent="0.4">
      <c r="A48" s="51" t="s">
        <v>108</v>
      </c>
      <c r="B48" s="394" t="s">
        <v>468</v>
      </c>
      <c r="C48" s="52" t="s">
        <v>473</v>
      </c>
      <c r="D48" s="368"/>
    </row>
    <row r="49" spans="1:4" s="57" customFormat="1" ht="16" thickBot="1" x14ac:dyDescent="0.4">
      <c r="A49" s="51" t="s">
        <v>109</v>
      </c>
      <c r="B49" s="394" t="s">
        <v>469</v>
      </c>
      <c r="C49" s="52" t="s">
        <v>474</v>
      </c>
      <c r="D49" s="368"/>
    </row>
    <row r="50" spans="1:4" s="57" customFormat="1" x14ac:dyDescent="0.35">
      <c r="A50" s="53" t="s">
        <v>110</v>
      </c>
      <c r="B50" s="363"/>
      <c r="C50" s="363"/>
    </row>
    <row r="51" spans="1:4" s="57" customFormat="1" x14ac:dyDescent="0.35">
      <c r="A51" s="48" t="s">
        <v>111</v>
      </c>
      <c r="B51" s="46">
        <v>70</v>
      </c>
      <c r="C51" s="46">
        <v>35.034999999999997</v>
      </c>
    </row>
    <row r="52" spans="1:4" s="112" customFormat="1" x14ac:dyDescent="0.35">
      <c r="A52" s="48" t="s">
        <v>112</v>
      </c>
      <c r="B52" s="46">
        <v>26</v>
      </c>
      <c r="C52" s="62">
        <v>19.619</v>
      </c>
    </row>
    <row r="53" spans="1:4" s="57" customFormat="1" ht="16.5" customHeight="1" x14ac:dyDescent="0.35">
      <c r="A53" s="48" t="s">
        <v>221</v>
      </c>
      <c r="B53" s="46">
        <v>0</v>
      </c>
      <c r="C53" s="46">
        <v>0.12</v>
      </c>
    </row>
    <row r="54" spans="1:4" s="112" customFormat="1" ht="16" thickBot="1" x14ac:dyDescent="0.4">
      <c r="A54" s="48" t="s">
        <v>113</v>
      </c>
      <c r="B54" s="56">
        <v>40</v>
      </c>
      <c r="C54" s="56">
        <v>39.768999999999998</v>
      </c>
    </row>
    <row r="55" spans="1:4" s="112" customFormat="1" ht="16" thickBot="1" x14ac:dyDescent="0.4">
      <c r="A55" s="51" t="s">
        <v>114</v>
      </c>
      <c r="B55" s="364" t="s">
        <v>470</v>
      </c>
      <c r="C55" s="52" t="s">
        <v>475</v>
      </c>
      <c r="D55" s="369"/>
    </row>
    <row r="56" spans="1:4" s="57" customFormat="1" ht="16" thickBot="1" x14ac:dyDescent="0.4">
      <c r="A56" s="51" t="s">
        <v>115</v>
      </c>
      <c r="B56" s="394" t="s">
        <v>471</v>
      </c>
      <c r="C56" s="52" t="s">
        <v>476</v>
      </c>
      <c r="D56" s="368"/>
    </row>
    <row r="57" spans="1:4" x14ac:dyDescent="0.35">
      <c r="A57" s="365"/>
    </row>
    <row r="59" spans="1:4" x14ac:dyDescent="0.35">
      <c r="A59" s="113" t="s">
        <v>464</v>
      </c>
    </row>
    <row r="60" spans="1:4" x14ac:dyDescent="0.35">
      <c r="A60" s="357" t="s">
        <v>466</v>
      </c>
    </row>
    <row r="61" spans="1:4" x14ac:dyDescent="0.35">
      <c r="A61" s="366"/>
    </row>
    <row r="62" spans="1:4" x14ac:dyDescent="0.35">
      <c r="A62" s="366"/>
    </row>
    <row r="63" spans="1:4" x14ac:dyDescent="0.35">
      <c r="A63" s="36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election activeCell="A12" sqref="A12"/>
    </sheetView>
  </sheetViews>
  <sheetFormatPr defaultColWidth="9.1796875" defaultRowHeight="15.5" x14ac:dyDescent="0.35"/>
  <cols>
    <col min="1" max="1" width="70" style="8" bestFit="1" customWidth="1"/>
    <col min="2" max="2" width="18" style="8" customWidth="1"/>
    <col min="3" max="3" width="11.7265625" style="8" customWidth="1"/>
    <col min="4" max="4" width="56.81640625" style="66" bestFit="1" customWidth="1"/>
    <col min="5" max="16384" width="9.1796875" style="8"/>
  </cols>
  <sheetData>
    <row r="1" spans="1:5" x14ac:dyDescent="0.35">
      <c r="A1" s="113" t="s">
        <v>477</v>
      </c>
      <c r="B1" s="112"/>
      <c r="C1" s="112"/>
    </row>
    <row r="2" spans="1:5" x14ac:dyDescent="0.35">
      <c r="A2" s="443" t="s">
        <v>478</v>
      </c>
      <c r="B2" s="442"/>
      <c r="C2" s="442"/>
    </row>
    <row r="4" spans="1:5" x14ac:dyDescent="0.35">
      <c r="A4" s="370" t="s">
        <v>116</v>
      </c>
      <c r="D4" s="371"/>
      <c r="E4" s="22"/>
    </row>
    <row r="5" spans="1:5" ht="16" thickBot="1" x14ac:dyDescent="0.4">
      <c r="A5" s="22"/>
    </row>
    <row r="6" spans="1:5" x14ac:dyDescent="0.35">
      <c r="A6" s="372" t="s">
        <v>117</v>
      </c>
      <c r="B6" s="373" t="s">
        <v>82</v>
      </c>
    </row>
    <row r="7" spans="1:5" x14ac:dyDescent="0.35">
      <c r="A7" s="374" t="s">
        <v>118</v>
      </c>
      <c r="B7" s="375">
        <v>309.71699999999998</v>
      </c>
      <c r="D7" s="376"/>
    </row>
    <row r="8" spans="1:5" x14ac:dyDescent="0.35">
      <c r="A8" s="374" t="s">
        <v>119</v>
      </c>
      <c r="B8" s="375">
        <v>68.087000000000003</v>
      </c>
      <c r="D8" s="376"/>
    </row>
    <row r="9" spans="1:5" x14ac:dyDescent="0.35">
      <c r="A9" s="374" t="s">
        <v>120</v>
      </c>
      <c r="B9" s="375">
        <v>163.44300000000001</v>
      </c>
      <c r="D9" s="376"/>
    </row>
    <row r="10" spans="1:5" x14ac:dyDescent="0.35">
      <c r="A10" s="374" t="s">
        <v>121</v>
      </c>
      <c r="B10" s="375">
        <v>37.527999999999999</v>
      </c>
      <c r="D10" s="376"/>
    </row>
    <row r="11" spans="1:5" ht="16" thickBot="1" x14ac:dyDescent="0.4">
      <c r="A11" s="377" t="s">
        <v>122</v>
      </c>
      <c r="B11" s="378">
        <v>0.30299999999999999</v>
      </c>
      <c r="D11" s="376"/>
    </row>
    <row r="12" spans="1:5" ht="16" thickBot="1" x14ac:dyDescent="0.4">
      <c r="A12" s="17" t="s">
        <v>123</v>
      </c>
      <c r="B12" s="227" t="s">
        <v>372</v>
      </c>
      <c r="C12" s="387"/>
      <c r="D12" s="376"/>
    </row>
    <row r="13" spans="1:5" ht="16" thickBot="1" x14ac:dyDescent="0.4">
      <c r="A13" s="60"/>
      <c r="B13" s="60"/>
      <c r="D13" s="376"/>
    </row>
    <row r="14" spans="1:5" x14ac:dyDescent="0.35">
      <c r="A14" s="372" t="s">
        <v>124</v>
      </c>
      <c r="B14" s="373" t="s">
        <v>82</v>
      </c>
      <c r="D14" s="376"/>
    </row>
    <row r="15" spans="1:5" x14ac:dyDescent="0.35">
      <c r="A15" s="374" t="s">
        <v>125</v>
      </c>
      <c r="B15" s="375">
        <v>19.619</v>
      </c>
      <c r="D15" s="376"/>
    </row>
    <row r="16" spans="1:5" x14ac:dyDescent="0.35">
      <c r="A16" s="374" t="s">
        <v>340</v>
      </c>
      <c r="B16" s="375">
        <v>4.42</v>
      </c>
      <c r="D16" s="376"/>
    </row>
    <row r="17" spans="1:4" x14ac:dyDescent="0.35">
      <c r="A17" s="379" t="s">
        <v>126</v>
      </c>
      <c r="B17" s="378">
        <v>41.054000000000002</v>
      </c>
      <c r="D17" s="376"/>
    </row>
    <row r="18" spans="1:4" x14ac:dyDescent="0.35">
      <c r="A18" s="374" t="s">
        <v>127</v>
      </c>
      <c r="B18" s="375">
        <v>8.0340000000000007</v>
      </c>
      <c r="D18" s="376"/>
    </row>
    <row r="19" spans="1:4" ht="16" thickBot="1" x14ac:dyDescent="0.4">
      <c r="A19" s="380" t="s">
        <v>159</v>
      </c>
      <c r="B19" s="381">
        <v>3.4220000000000002</v>
      </c>
      <c r="D19" s="376"/>
    </row>
    <row r="20" spans="1:4" ht="16" thickBot="1" x14ac:dyDescent="0.4">
      <c r="A20" s="17" t="s">
        <v>128</v>
      </c>
      <c r="B20" s="227" t="s">
        <v>373</v>
      </c>
      <c r="C20" s="387"/>
      <c r="D20" s="376"/>
    </row>
    <row r="21" spans="1:4" x14ac:dyDescent="0.35">
      <c r="A21" s="60"/>
      <c r="B21" s="61"/>
      <c r="D21" s="376"/>
    </row>
    <row r="22" spans="1:4" x14ac:dyDescent="0.35">
      <c r="A22" s="382" t="s">
        <v>129</v>
      </c>
      <c r="B22" s="60"/>
      <c r="D22" s="376"/>
    </row>
    <row r="23" spans="1:4" ht="16" thickBot="1" x14ac:dyDescent="0.4">
      <c r="A23" s="60"/>
      <c r="B23" s="60"/>
      <c r="D23" s="376"/>
    </row>
    <row r="24" spans="1:4" x14ac:dyDescent="0.35">
      <c r="A24" s="372" t="s">
        <v>130</v>
      </c>
      <c r="B24" s="373" t="s">
        <v>82</v>
      </c>
      <c r="D24" s="376"/>
    </row>
    <row r="25" spans="1:4" x14ac:dyDescent="0.35">
      <c r="A25" s="383" t="s">
        <v>131</v>
      </c>
      <c r="B25" s="384">
        <v>7.4770000000000003</v>
      </c>
      <c r="D25" s="376"/>
    </row>
    <row r="26" spans="1:4" x14ac:dyDescent="0.35">
      <c r="A26" s="383" t="s">
        <v>132</v>
      </c>
      <c r="B26" s="384">
        <v>0.20399999999999999</v>
      </c>
      <c r="D26" s="376"/>
    </row>
    <row r="27" spans="1:4" x14ac:dyDescent="0.35">
      <c r="A27" s="374" t="s">
        <v>160</v>
      </c>
      <c r="B27" s="375">
        <v>0.42399999999999999</v>
      </c>
      <c r="D27" s="376"/>
    </row>
    <row r="28" spans="1:4" x14ac:dyDescent="0.35">
      <c r="A28" s="374" t="s">
        <v>133</v>
      </c>
      <c r="B28" s="375">
        <v>35.034999999999997</v>
      </c>
      <c r="D28" s="376"/>
    </row>
    <row r="29" spans="1:4" x14ac:dyDescent="0.35">
      <c r="A29" s="374" t="s">
        <v>134</v>
      </c>
      <c r="B29" s="375">
        <v>3.0609999999999999</v>
      </c>
      <c r="D29" s="376"/>
    </row>
    <row r="30" spans="1:4" x14ac:dyDescent="0.35">
      <c r="A30" s="374" t="s">
        <v>135</v>
      </c>
      <c r="B30" s="375">
        <v>0.21299999999999999</v>
      </c>
      <c r="D30" s="376"/>
    </row>
    <row r="31" spans="1:4" ht="16" thickBot="1" x14ac:dyDescent="0.4">
      <c r="A31" s="374" t="s">
        <v>340</v>
      </c>
      <c r="B31" s="375">
        <v>0.376</v>
      </c>
      <c r="D31" s="376"/>
    </row>
    <row r="32" spans="1:4" ht="16" thickBot="1" x14ac:dyDescent="0.4">
      <c r="A32" s="17" t="s">
        <v>136</v>
      </c>
      <c r="B32" s="227" t="s">
        <v>374</v>
      </c>
      <c r="C32" s="387"/>
      <c r="D32" s="376"/>
    </row>
    <row r="33" spans="1:4" x14ac:dyDescent="0.35">
      <c r="A33" s="60"/>
      <c r="B33" s="60"/>
      <c r="D33" s="376"/>
    </row>
    <row r="34" spans="1:4" x14ac:dyDescent="0.35">
      <c r="A34" s="382" t="s">
        <v>137</v>
      </c>
      <c r="B34" s="60"/>
      <c r="D34" s="376"/>
    </row>
    <row r="35" spans="1:4" ht="16" thickBot="1" x14ac:dyDescent="0.4">
      <c r="A35" s="382"/>
      <c r="B35" s="60"/>
      <c r="D35" s="376"/>
    </row>
    <row r="36" spans="1:4" x14ac:dyDescent="0.35">
      <c r="A36" s="385" t="s">
        <v>138</v>
      </c>
      <c r="B36" s="373" t="s">
        <v>82</v>
      </c>
      <c r="D36" s="376"/>
    </row>
    <row r="37" spans="1:4" x14ac:dyDescent="0.35">
      <c r="A37" s="374" t="s">
        <v>139</v>
      </c>
      <c r="B37" s="375">
        <v>39.768999999999998</v>
      </c>
      <c r="D37" s="376"/>
    </row>
    <row r="38" spans="1:4" x14ac:dyDescent="0.35">
      <c r="A38" s="374" t="s">
        <v>140</v>
      </c>
      <c r="B38" s="375">
        <v>11.775</v>
      </c>
      <c r="D38" s="376"/>
    </row>
    <row r="39" spans="1:4" x14ac:dyDescent="0.35">
      <c r="A39" s="374" t="s">
        <v>141</v>
      </c>
      <c r="B39" s="378">
        <v>0.27</v>
      </c>
      <c r="D39" s="376"/>
    </row>
    <row r="40" spans="1:4" x14ac:dyDescent="0.35">
      <c r="A40" s="374" t="s">
        <v>341</v>
      </c>
      <c r="B40" s="378">
        <v>0.12</v>
      </c>
      <c r="D40" s="376"/>
    </row>
    <row r="41" spans="1:4" ht="16" thickBot="1" x14ac:dyDescent="0.4">
      <c r="A41" s="379" t="s">
        <v>102</v>
      </c>
      <c r="B41" s="378">
        <v>0.14599999999999999</v>
      </c>
      <c r="D41" s="376"/>
    </row>
    <row r="42" spans="1:4" ht="16" thickBot="1" x14ac:dyDescent="0.4">
      <c r="A42" s="17" t="s">
        <v>142</v>
      </c>
      <c r="B42" s="227" t="s">
        <v>375</v>
      </c>
      <c r="C42" s="387"/>
      <c r="D42" s="376"/>
    </row>
    <row r="43" spans="1:4" ht="16" thickBot="1" x14ac:dyDescent="0.4">
      <c r="A43" s="60"/>
      <c r="B43" s="60"/>
      <c r="D43" s="376"/>
    </row>
    <row r="44" spans="1:4" ht="16" thickBot="1" x14ac:dyDescent="0.4">
      <c r="A44" s="17" t="s">
        <v>351</v>
      </c>
      <c r="B44" s="227" t="s">
        <v>476</v>
      </c>
      <c r="C44" s="387"/>
      <c r="D44" s="376"/>
    </row>
    <row r="45" spans="1:4" x14ac:dyDescent="0.35">
      <c r="A45" s="386"/>
      <c r="B45" s="66"/>
      <c r="D45" s="376"/>
    </row>
    <row r="46" spans="1:4" x14ac:dyDescent="0.35">
      <c r="A46" s="113" t="s">
        <v>464</v>
      </c>
    </row>
    <row r="47" spans="1:4" x14ac:dyDescent="0.35">
      <c r="A47" s="357" t="s">
        <v>466</v>
      </c>
    </row>
    <row r="48" spans="1:4" x14ac:dyDescent="0.35">
      <c r="A48" s="35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showGridLines="0" topLeftCell="D1" workbookViewId="0">
      <selection activeCell="A12" sqref="A12"/>
    </sheetView>
  </sheetViews>
  <sheetFormatPr defaultColWidth="9.1796875" defaultRowHeight="15.5" x14ac:dyDescent="0.35"/>
  <cols>
    <col min="1" max="1" width="35.26953125" style="2" customWidth="1"/>
    <col min="2" max="3" width="11.7265625" style="387" customWidth="1"/>
    <col min="4" max="4" width="13.7265625" style="387" customWidth="1"/>
    <col min="5" max="5" width="13.54296875" style="388" customWidth="1"/>
    <col min="6" max="6" width="12.1796875" style="387" customWidth="1"/>
    <col min="7" max="7" width="11.1796875" style="387" customWidth="1"/>
    <col min="8" max="8" width="16.26953125" style="387" bestFit="1" customWidth="1"/>
    <col min="9" max="9" width="12.7265625" style="387" customWidth="1"/>
    <col min="10" max="10" width="12.453125" style="387" customWidth="1"/>
    <col min="11" max="11" width="11.453125" style="387" customWidth="1"/>
    <col min="12" max="12" width="13.36328125" style="387" customWidth="1"/>
    <col min="13" max="13" width="14.7265625" style="387" customWidth="1"/>
    <col min="14" max="14" width="12.1796875" style="387" customWidth="1"/>
    <col min="15" max="15" width="15.453125" style="387" customWidth="1"/>
    <col min="16" max="16" width="11.7265625" style="387" customWidth="1"/>
    <col min="17" max="17" width="12.7265625" style="387" customWidth="1"/>
    <col min="18" max="18" width="16.90625" style="387" customWidth="1"/>
    <col min="19" max="19" width="11.7265625" style="388" customWidth="1"/>
    <col min="20" max="20" width="15.26953125" style="2" bestFit="1" customWidth="1"/>
    <col min="21" max="21" width="11.26953125" style="2" bestFit="1" customWidth="1"/>
    <col min="22" max="24" width="8.7265625" style="2" customWidth="1"/>
    <col min="25" max="16384" width="9.1796875" style="8"/>
  </cols>
  <sheetData>
    <row r="1" spans="1:24" x14ac:dyDescent="0.35">
      <c r="A1" s="354" t="s">
        <v>158</v>
      </c>
    </row>
    <row r="2" spans="1:24" x14ac:dyDescent="0.35">
      <c r="A2" s="2" t="s">
        <v>403</v>
      </c>
    </row>
    <row r="4" spans="1:24" ht="16" thickBot="1" x14ac:dyDescent="0.4"/>
    <row r="5" spans="1:24" ht="94.5" customHeight="1" thickBot="1" x14ac:dyDescent="0.4">
      <c r="A5" s="434" t="s">
        <v>143</v>
      </c>
      <c r="B5" s="243" t="s">
        <v>144</v>
      </c>
      <c r="C5" s="243" t="s">
        <v>147</v>
      </c>
      <c r="D5" s="243" t="s">
        <v>432</v>
      </c>
      <c r="E5" s="243" t="s">
        <v>148</v>
      </c>
      <c r="F5" s="243" t="s">
        <v>3</v>
      </c>
      <c r="G5" s="243" t="s">
        <v>161</v>
      </c>
      <c r="H5" s="243" t="s">
        <v>149</v>
      </c>
      <c r="I5" s="243" t="s">
        <v>434</v>
      </c>
      <c r="J5" s="243" t="s">
        <v>151</v>
      </c>
      <c r="K5" s="243" t="s">
        <v>479</v>
      </c>
      <c r="L5" s="243" t="s">
        <v>152</v>
      </c>
      <c r="M5" s="243" t="s">
        <v>153</v>
      </c>
      <c r="N5" s="243" t="s">
        <v>154</v>
      </c>
      <c r="O5" s="243" t="s">
        <v>155</v>
      </c>
      <c r="P5" s="243" t="s">
        <v>156</v>
      </c>
      <c r="Q5" s="243" t="s">
        <v>498</v>
      </c>
      <c r="R5" s="243" t="s">
        <v>102</v>
      </c>
      <c r="S5" s="397" t="s">
        <v>513</v>
      </c>
      <c r="T5" s="8"/>
      <c r="U5" s="8"/>
      <c r="V5" s="8"/>
      <c r="W5" s="8"/>
      <c r="X5" s="8"/>
    </row>
    <row r="6" spans="1:24" x14ac:dyDescent="0.35">
      <c r="A6" s="67" t="s">
        <v>58</v>
      </c>
      <c r="B6" s="77">
        <v>14.388999999999999</v>
      </c>
      <c r="C6" s="77">
        <v>39.421999999999997</v>
      </c>
      <c r="D6" s="77">
        <v>2.9000000000000001E-2</v>
      </c>
      <c r="E6" s="396">
        <v>53.84</v>
      </c>
      <c r="F6" s="77">
        <v>1.4390000000000001</v>
      </c>
      <c r="G6" s="77"/>
      <c r="H6" s="77"/>
      <c r="I6" s="77"/>
      <c r="J6" s="77" t="s">
        <v>352</v>
      </c>
      <c r="K6" s="77"/>
      <c r="L6" s="77">
        <v>4.117</v>
      </c>
      <c r="M6" s="77"/>
      <c r="N6" s="77">
        <v>5.556</v>
      </c>
      <c r="O6" s="77"/>
      <c r="P6" s="77"/>
      <c r="Q6" s="77"/>
      <c r="R6" s="77"/>
      <c r="S6" s="396">
        <v>59.396000000000001</v>
      </c>
    </row>
    <row r="7" spans="1:24" x14ac:dyDescent="0.35">
      <c r="A7" s="63" t="s">
        <v>59</v>
      </c>
      <c r="B7" s="64">
        <v>7.4950000000000001</v>
      </c>
      <c r="C7" s="64">
        <v>4.3129999999999997</v>
      </c>
      <c r="D7" s="64">
        <v>-1E-3</v>
      </c>
      <c r="E7" s="395">
        <v>11.808</v>
      </c>
      <c r="F7" s="64">
        <v>1.06</v>
      </c>
      <c r="G7" s="64"/>
      <c r="H7" s="64"/>
      <c r="I7" s="64"/>
      <c r="J7" s="64">
        <v>0.66500000000000004</v>
      </c>
      <c r="K7" s="64"/>
      <c r="L7" s="64">
        <v>7.0540000000000003</v>
      </c>
      <c r="M7" s="64"/>
      <c r="N7" s="64">
        <v>8.7789999999999999</v>
      </c>
      <c r="O7" s="64"/>
      <c r="P7" s="64"/>
      <c r="Q7" s="64"/>
      <c r="R7" s="64"/>
      <c r="S7" s="395">
        <v>20.585999999999999</v>
      </c>
    </row>
    <row r="8" spans="1:24" x14ac:dyDescent="0.35">
      <c r="A8" s="63" t="s">
        <v>60</v>
      </c>
      <c r="B8" s="64">
        <v>3.496</v>
      </c>
      <c r="C8" s="64">
        <v>4.6219999999999999</v>
      </c>
      <c r="D8" s="64"/>
      <c r="E8" s="395">
        <v>8.1180000000000003</v>
      </c>
      <c r="F8" s="64"/>
      <c r="G8" s="64"/>
      <c r="H8" s="64"/>
      <c r="I8" s="64">
        <v>0.53300000000000003</v>
      </c>
      <c r="J8" s="64">
        <v>0.38600000000000001</v>
      </c>
      <c r="K8" s="64"/>
      <c r="L8" s="64">
        <v>0.44500000000000001</v>
      </c>
      <c r="M8" s="64"/>
      <c r="N8" s="64">
        <v>1.3640000000000001</v>
      </c>
      <c r="O8" s="64"/>
      <c r="P8" s="64"/>
      <c r="Q8" s="64"/>
      <c r="R8" s="64"/>
      <c r="S8" s="395">
        <v>9.4819999999999993</v>
      </c>
    </row>
    <row r="9" spans="1:24" x14ac:dyDescent="0.35">
      <c r="A9" s="63" t="s">
        <v>90</v>
      </c>
      <c r="B9" s="64">
        <v>9.6859999999999999</v>
      </c>
      <c r="C9" s="64">
        <v>0</v>
      </c>
      <c r="D9" s="64"/>
      <c r="E9" s="395">
        <v>9.6859999999999999</v>
      </c>
      <c r="F9" s="64"/>
      <c r="G9" s="64"/>
      <c r="H9" s="64"/>
      <c r="I9" s="64">
        <v>0.77800000000000002</v>
      </c>
      <c r="J9" s="64">
        <v>0.151</v>
      </c>
      <c r="K9" s="64"/>
      <c r="L9" s="64">
        <v>0.113</v>
      </c>
      <c r="M9" s="64"/>
      <c r="N9" s="64">
        <v>1.042</v>
      </c>
      <c r="O9" s="64">
        <v>2.5999999999999999E-2</v>
      </c>
      <c r="P9" s="64"/>
      <c r="Q9" s="64"/>
      <c r="R9" s="64"/>
      <c r="S9" s="395">
        <v>10.754</v>
      </c>
    </row>
    <row r="10" spans="1:24" x14ac:dyDescent="0.35">
      <c r="A10" s="63" t="s">
        <v>91</v>
      </c>
      <c r="B10" s="64">
        <v>7.2809999999999997</v>
      </c>
      <c r="C10" s="64">
        <v>0</v>
      </c>
      <c r="D10" s="64"/>
      <c r="E10" s="395">
        <v>7.2809999999999997</v>
      </c>
      <c r="F10" s="64">
        <v>0.76900000000000002</v>
      </c>
      <c r="G10" s="64"/>
      <c r="H10" s="64"/>
      <c r="I10" s="64" t="s">
        <v>352</v>
      </c>
      <c r="J10" s="64"/>
      <c r="K10" s="64"/>
      <c r="L10" s="64" t="s">
        <v>352</v>
      </c>
      <c r="M10" s="64"/>
      <c r="N10" s="64">
        <v>0.76900000000000002</v>
      </c>
      <c r="O10" s="64"/>
      <c r="P10" s="64"/>
      <c r="Q10" s="64"/>
      <c r="R10" s="64"/>
      <c r="S10" s="395">
        <v>8.0510000000000002</v>
      </c>
    </row>
    <row r="11" spans="1:24" x14ac:dyDescent="0.35">
      <c r="A11" s="63" t="s">
        <v>92</v>
      </c>
      <c r="B11" s="64">
        <v>23.093</v>
      </c>
      <c r="C11" s="64">
        <v>0</v>
      </c>
      <c r="D11" s="64"/>
      <c r="E11" s="395">
        <v>23.093</v>
      </c>
      <c r="F11" s="64" t="s">
        <v>352</v>
      </c>
      <c r="G11" s="64"/>
      <c r="H11" s="64"/>
      <c r="I11" s="64">
        <v>0.40899999999999997</v>
      </c>
      <c r="J11" s="64"/>
      <c r="K11" s="64"/>
      <c r="L11" s="64">
        <v>0.50600000000000001</v>
      </c>
      <c r="M11" s="64">
        <v>0.95499999999999996</v>
      </c>
      <c r="N11" s="64">
        <v>1.87</v>
      </c>
      <c r="O11" s="64"/>
      <c r="P11" s="64"/>
      <c r="Q11" s="64"/>
      <c r="R11" s="64"/>
      <c r="S11" s="395">
        <v>24.963000000000001</v>
      </c>
    </row>
    <row r="12" spans="1:24" x14ac:dyDescent="0.35">
      <c r="A12" s="63" t="s">
        <v>93</v>
      </c>
      <c r="B12" s="64">
        <v>11.997</v>
      </c>
      <c r="C12" s="64">
        <v>0</v>
      </c>
      <c r="D12" s="64"/>
      <c r="E12" s="395">
        <v>11.997</v>
      </c>
      <c r="F12" s="64">
        <v>2.8780000000000001</v>
      </c>
      <c r="G12" s="64"/>
      <c r="H12" s="64"/>
      <c r="I12" s="64"/>
      <c r="J12" s="64"/>
      <c r="K12" s="64"/>
      <c r="L12" s="64">
        <v>0.27900000000000003</v>
      </c>
      <c r="M12" s="64"/>
      <c r="N12" s="64">
        <v>3.157</v>
      </c>
      <c r="O12" s="64"/>
      <c r="P12" s="64"/>
      <c r="Q12" s="64"/>
      <c r="R12" s="64"/>
      <c r="S12" s="395">
        <v>15.154</v>
      </c>
    </row>
    <row r="13" spans="1:24" x14ac:dyDescent="0.35">
      <c r="A13" s="63" t="s">
        <v>61</v>
      </c>
      <c r="B13" s="64">
        <v>1.7030000000000001</v>
      </c>
      <c r="C13" s="64">
        <v>1.0309999999999999</v>
      </c>
      <c r="D13" s="64">
        <v>5.1999999999999998E-2</v>
      </c>
      <c r="E13" s="395">
        <v>2.786</v>
      </c>
      <c r="F13" s="64" t="s">
        <v>352</v>
      </c>
      <c r="G13" s="64"/>
      <c r="H13" s="64"/>
      <c r="I13" s="64"/>
      <c r="J13" s="64"/>
      <c r="K13" s="64"/>
      <c r="L13" s="64">
        <v>2.4E-2</v>
      </c>
      <c r="M13" s="64"/>
      <c r="N13" s="64">
        <v>2.4E-2</v>
      </c>
      <c r="O13" s="64"/>
      <c r="P13" s="64"/>
      <c r="Q13" s="64"/>
      <c r="R13" s="64"/>
      <c r="S13" s="395">
        <v>2.81</v>
      </c>
    </row>
    <row r="14" spans="1:24" x14ac:dyDescent="0.35">
      <c r="A14" s="63" t="s">
        <v>62</v>
      </c>
      <c r="B14" s="64">
        <v>4.6710000000000003</v>
      </c>
      <c r="C14" s="64">
        <v>3.569</v>
      </c>
      <c r="D14" s="64"/>
      <c r="E14" s="395">
        <v>8.24</v>
      </c>
      <c r="F14" s="64">
        <v>0.39100000000000001</v>
      </c>
      <c r="G14" s="64"/>
      <c r="H14" s="64"/>
      <c r="I14" s="64"/>
      <c r="J14" s="64">
        <v>7.0000000000000001E-3</v>
      </c>
      <c r="K14" s="64"/>
      <c r="L14" s="64">
        <v>0.104</v>
      </c>
      <c r="M14" s="64"/>
      <c r="N14" s="64">
        <v>0.501</v>
      </c>
      <c r="O14" s="64"/>
      <c r="P14" s="64"/>
      <c r="Q14" s="64"/>
      <c r="R14" s="64"/>
      <c r="S14" s="395">
        <v>8.7409999999999997</v>
      </c>
    </row>
    <row r="15" spans="1:24" x14ac:dyDescent="0.35">
      <c r="A15" s="63" t="s">
        <v>63</v>
      </c>
      <c r="B15" s="64">
        <v>3.1560000000000001</v>
      </c>
      <c r="C15" s="64">
        <v>7.7670000000000003</v>
      </c>
      <c r="D15" s="64"/>
      <c r="E15" s="395">
        <v>10.923999999999999</v>
      </c>
      <c r="F15" s="64">
        <v>0.63700000000000001</v>
      </c>
      <c r="G15" s="64"/>
      <c r="H15" s="64"/>
      <c r="I15" s="64"/>
      <c r="J15" s="64"/>
      <c r="K15" s="64"/>
      <c r="L15" s="64">
        <v>0.97299999999999998</v>
      </c>
      <c r="M15" s="64"/>
      <c r="N15" s="64">
        <v>1.61</v>
      </c>
      <c r="O15" s="64">
        <v>7.4999999999999997E-2</v>
      </c>
      <c r="P15" s="64"/>
      <c r="Q15" s="64"/>
      <c r="R15" s="64"/>
      <c r="S15" s="395">
        <v>12.609</v>
      </c>
    </row>
    <row r="16" spans="1:24" x14ac:dyDescent="0.35">
      <c r="A16" s="63" t="s">
        <v>64</v>
      </c>
      <c r="B16" s="64">
        <v>3.33</v>
      </c>
      <c r="C16" s="64">
        <v>2.4860000000000002</v>
      </c>
      <c r="D16" s="64"/>
      <c r="E16" s="395">
        <v>5.8159999999999998</v>
      </c>
      <c r="F16" s="64" t="s">
        <v>352</v>
      </c>
      <c r="G16" s="64"/>
      <c r="H16" s="64"/>
      <c r="I16" s="64"/>
      <c r="J16" s="64"/>
      <c r="K16" s="64"/>
      <c r="L16" s="64">
        <v>0.161</v>
      </c>
      <c r="M16" s="64"/>
      <c r="N16" s="64">
        <v>0.161</v>
      </c>
      <c r="O16" s="64" t="s">
        <v>352</v>
      </c>
      <c r="P16" s="64"/>
      <c r="Q16" s="64"/>
      <c r="R16" s="64"/>
      <c r="S16" s="395">
        <v>5.9779999999999998</v>
      </c>
    </row>
    <row r="17" spans="1:19" x14ac:dyDescent="0.35">
      <c r="A17" s="63" t="s">
        <v>65</v>
      </c>
      <c r="B17" s="64">
        <v>30.052</v>
      </c>
      <c r="C17" s="64">
        <v>17.623000000000001</v>
      </c>
      <c r="D17" s="64"/>
      <c r="E17" s="395">
        <v>47.674999999999997</v>
      </c>
      <c r="F17" s="64">
        <v>6.8849999999999998</v>
      </c>
      <c r="G17" s="64"/>
      <c r="H17" s="64">
        <v>17.047999999999998</v>
      </c>
      <c r="I17" s="64"/>
      <c r="J17" s="64">
        <v>0.43</v>
      </c>
      <c r="K17" s="64"/>
      <c r="L17" s="64">
        <v>9.2430000000000003</v>
      </c>
      <c r="M17" s="64"/>
      <c r="N17" s="64">
        <v>33.606000000000002</v>
      </c>
      <c r="O17" s="64">
        <v>0.65200000000000002</v>
      </c>
      <c r="P17" s="64"/>
      <c r="Q17" s="64"/>
      <c r="R17" s="64">
        <v>0.114</v>
      </c>
      <c r="S17" s="395">
        <v>82.048000000000002</v>
      </c>
    </row>
    <row r="18" spans="1:19" x14ac:dyDescent="0.35">
      <c r="A18" s="63" t="s">
        <v>94</v>
      </c>
      <c r="B18" s="64">
        <v>10.242000000000001</v>
      </c>
      <c r="C18" s="64">
        <v>0</v>
      </c>
      <c r="D18" s="64"/>
      <c r="E18" s="395">
        <v>10.242000000000001</v>
      </c>
      <c r="F18" s="64"/>
      <c r="G18" s="64"/>
      <c r="H18" s="64"/>
      <c r="I18" s="64">
        <v>2.5000000000000001E-2</v>
      </c>
      <c r="J18" s="64">
        <v>0.78500000000000003</v>
      </c>
      <c r="K18" s="64"/>
      <c r="L18" s="64"/>
      <c r="M18" s="64"/>
      <c r="N18" s="64">
        <v>0.81</v>
      </c>
      <c r="O18" s="64" t="s">
        <v>352</v>
      </c>
      <c r="P18" s="64"/>
      <c r="Q18" s="64"/>
      <c r="R18" s="64"/>
      <c r="S18" s="395">
        <v>11.052</v>
      </c>
    </row>
    <row r="19" spans="1:19" x14ac:dyDescent="0.35">
      <c r="A19" s="63" t="s">
        <v>66</v>
      </c>
      <c r="B19" s="64">
        <v>7.1079999999999997</v>
      </c>
      <c r="C19" s="64">
        <v>4.0330000000000004</v>
      </c>
      <c r="D19" s="64"/>
      <c r="E19" s="395">
        <v>11.141999999999999</v>
      </c>
      <c r="F19" s="64"/>
      <c r="G19" s="64"/>
      <c r="H19" s="64"/>
      <c r="I19" s="64"/>
      <c r="J19" s="64" t="s">
        <v>352</v>
      </c>
      <c r="K19" s="64"/>
      <c r="L19" s="64">
        <v>0.15</v>
      </c>
      <c r="M19" s="64"/>
      <c r="N19" s="64">
        <v>0.15</v>
      </c>
      <c r="O19" s="64">
        <v>5.3999999999999999E-2</v>
      </c>
      <c r="P19" s="64"/>
      <c r="Q19" s="64"/>
      <c r="R19" s="64"/>
      <c r="S19" s="395">
        <v>11.345000000000001</v>
      </c>
    </row>
    <row r="20" spans="1:19" x14ac:dyDescent="0.35">
      <c r="A20" s="63" t="s">
        <v>67</v>
      </c>
      <c r="B20" s="64">
        <v>24.036000000000001</v>
      </c>
      <c r="C20" s="64">
        <v>14.134</v>
      </c>
      <c r="D20" s="64"/>
      <c r="E20" s="395">
        <v>38.17</v>
      </c>
      <c r="F20" s="64">
        <v>2.9740000000000002</v>
      </c>
      <c r="G20" s="64"/>
      <c r="H20" s="64"/>
      <c r="I20" s="64"/>
      <c r="J20" s="64" t="s">
        <v>352</v>
      </c>
      <c r="K20" s="64"/>
      <c r="L20" s="64">
        <v>0.91800000000000004</v>
      </c>
      <c r="M20" s="64"/>
      <c r="N20" s="64">
        <v>3.8919999999999999</v>
      </c>
      <c r="O20" s="64" t="s">
        <v>352</v>
      </c>
      <c r="P20" s="64"/>
      <c r="Q20" s="64"/>
      <c r="R20" s="64"/>
      <c r="S20" s="395">
        <v>42.061</v>
      </c>
    </row>
    <row r="21" spans="1:19" x14ac:dyDescent="0.35">
      <c r="A21" s="63" t="s">
        <v>95</v>
      </c>
      <c r="B21" s="64">
        <v>63.384</v>
      </c>
      <c r="C21" s="64">
        <v>0</v>
      </c>
      <c r="D21" s="64">
        <v>0.11799999999999999</v>
      </c>
      <c r="E21" s="395">
        <v>63.502000000000002</v>
      </c>
      <c r="F21" s="64">
        <v>26.446000000000002</v>
      </c>
      <c r="G21" s="64"/>
      <c r="H21" s="64"/>
      <c r="I21" s="64"/>
      <c r="J21" s="64">
        <v>2.6389999999999998</v>
      </c>
      <c r="K21" s="64"/>
      <c r="L21" s="64">
        <v>0.38700000000000001</v>
      </c>
      <c r="M21" s="64">
        <v>1.909</v>
      </c>
      <c r="N21" s="64">
        <v>31.382000000000001</v>
      </c>
      <c r="O21" s="64">
        <v>2.0939999999999999</v>
      </c>
      <c r="P21" s="64"/>
      <c r="Q21" s="64"/>
      <c r="R21" s="64"/>
      <c r="S21" s="395">
        <v>96.977999999999994</v>
      </c>
    </row>
    <row r="22" spans="1:19" x14ac:dyDescent="0.35">
      <c r="A22" s="63" t="s">
        <v>68</v>
      </c>
      <c r="B22" s="64">
        <v>17.869</v>
      </c>
      <c r="C22" s="64">
        <v>20.681000000000001</v>
      </c>
      <c r="D22" s="64"/>
      <c r="E22" s="395">
        <v>38.549999999999997</v>
      </c>
      <c r="F22" s="64">
        <v>2.1960000000000002</v>
      </c>
      <c r="G22" s="64"/>
      <c r="H22" s="64"/>
      <c r="I22" s="64">
        <v>1.9159999999999999</v>
      </c>
      <c r="J22" s="64">
        <v>0.81899999999999995</v>
      </c>
      <c r="K22" s="64">
        <v>0.34100000000000003</v>
      </c>
      <c r="L22" s="64">
        <v>3.2650000000000001</v>
      </c>
      <c r="M22" s="64">
        <v>0.41</v>
      </c>
      <c r="N22" s="65">
        <v>8.9450000000000003</v>
      </c>
      <c r="O22" s="65">
        <v>6</v>
      </c>
      <c r="P22" s="65"/>
      <c r="Q22" s="65"/>
      <c r="R22" s="65"/>
      <c r="S22" s="395">
        <v>53.494999999999997</v>
      </c>
    </row>
    <row r="23" spans="1:19" x14ac:dyDescent="0.35">
      <c r="A23" s="63" t="s">
        <v>96</v>
      </c>
      <c r="B23" s="64">
        <v>10.708</v>
      </c>
      <c r="C23" s="64">
        <v>0</v>
      </c>
      <c r="D23" s="64"/>
      <c r="E23" s="395">
        <v>10.708</v>
      </c>
      <c r="F23" s="64" t="s">
        <v>352</v>
      </c>
      <c r="G23" s="64"/>
      <c r="H23" s="64"/>
      <c r="I23" s="64"/>
      <c r="J23" s="64"/>
      <c r="K23" s="64"/>
      <c r="L23" s="64" t="s">
        <v>352</v>
      </c>
      <c r="M23" s="64"/>
      <c r="N23" s="64"/>
      <c r="O23" s="64">
        <v>1.2310000000000001</v>
      </c>
      <c r="P23" s="64"/>
      <c r="Q23" s="64"/>
      <c r="R23" s="64"/>
      <c r="S23" s="395">
        <v>11.938000000000001</v>
      </c>
    </row>
    <row r="24" spans="1:19" x14ac:dyDescent="0.35">
      <c r="A24" s="63" t="s">
        <v>69</v>
      </c>
      <c r="B24" s="64">
        <v>1.8140000000000001</v>
      </c>
      <c r="C24" s="64">
        <v>9.3439999999999994</v>
      </c>
      <c r="D24" s="64"/>
      <c r="E24" s="395">
        <v>11.157999999999999</v>
      </c>
      <c r="F24" s="64">
        <v>0.752</v>
      </c>
      <c r="G24" s="64"/>
      <c r="H24" s="64">
        <v>0.622</v>
      </c>
      <c r="I24" s="64"/>
      <c r="J24" s="64"/>
      <c r="K24" s="64"/>
      <c r="L24" s="64">
        <v>0.59599999999999997</v>
      </c>
      <c r="M24" s="64"/>
      <c r="N24" s="64">
        <v>1.97</v>
      </c>
      <c r="O24" s="64"/>
      <c r="P24" s="64"/>
      <c r="Q24" s="64"/>
      <c r="R24" s="64"/>
      <c r="S24" s="395">
        <v>13.128</v>
      </c>
    </row>
    <row r="25" spans="1:19" x14ac:dyDescent="0.35">
      <c r="A25" s="63" t="s">
        <v>70</v>
      </c>
      <c r="B25" s="64">
        <v>5.1929999999999996</v>
      </c>
      <c r="C25" s="64">
        <v>2.1960000000000002</v>
      </c>
      <c r="D25" s="64"/>
      <c r="E25" s="395">
        <v>7.3890000000000002</v>
      </c>
      <c r="F25" s="64" t="s">
        <v>352</v>
      </c>
      <c r="G25" s="64"/>
      <c r="H25" s="64"/>
      <c r="I25" s="64">
        <v>0.57399999999999995</v>
      </c>
      <c r="J25" s="64"/>
      <c r="K25" s="64"/>
      <c r="L25" s="64">
        <v>0.42</v>
      </c>
      <c r="M25" s="64"/>
      <c r="N25" s="64">
        <v>0.99299999999999999</v>
      </c>
      <c r="O25" s="64"/>
      <c r="P25" s="64"/>
      <c r="Q25" s="64"/>
      <c r="R25" s="64"/>
      <c r="S25" s="395">
        <v>8.3819999999999997</v>
      </c>
    </row>
    <row r="26" spans="1:19" x14ac:dyDescent="0.35">
      <c r="A26" s="63" t="s">
        <v>71</v>
      </c>
      <c r="B26" s="64">
        <v>5.6349999999999998</v>
      </c>
      <c r="C26" s="64">
        <v>15.768000000000001</v>
      </c>
      <c r="D26" s="64"/>
      <c r="E26" s="395">
        <v>21.402999999999999</v>
      </c>
      <c r="F26" s="64" t="s">
        <v>352</v>
      </c>
      <c r="G26" s="64"/>
      <c r="H26" s="64"/>
      <c r="I26" s="64" t="s">
        <v>352</v>
      </c>
      <c r="J26" s="64"/>
      <c r="K26" s="64"/>
      <c r="L26" s="64" t="s">
        <v>352</v>
      </c>
      <c r="M26" s="64"/>
      <c r="N26" s="64" t="s">
        <v>352</v>
      </c>
      <c r="O26" s="64"/>
      <c r="P26" s="64"/>
      <c r="Q26" s="64"/>
      <c r="R26" s="64"/>
      <c r="S26" s="395">
        <v>21.402999999999999</v>
      </c>
    </row>
    <row r="27" spans="1:19" x14ac:dyDescent="0.35">
      <c r="A27" s="63" t="s">
        <v>72</v>
      </c>
      <c r="B27" s="64">
        <v>24.689</v>
      </c>
      <c r="C27" s="64">
        <v>9.6669999999999998</v>
      </c>
      <c r="D27" s="64">
        <v>2.5000000000000001E-2</v>
      </c>
      <c r="E27" s="395">
        <v>34.381999999999998</v>
      </c>
      <c r="F27" s="64">
        <v>0.29499999999999998</v>
      </c>
      <c r="G27" s="64"/>
      <c r="H27" s="64"/>
      <c r="I27" s="64" t="s">
        <v>352</v>
      </c>
      <c r="J27" s="64">
        <v>3.0000000000000001E-3</v>
      </c>
      <c r="K27" s="64"/>
      <c r="L27" s="64">
        <v>0.03</v>
      </c>
      <c r="M27" s="64"/>
      <c r="N27" s="64">
        <v>0.32900000000000001</v>
      </c>
      <c r="O27" s="64"/>
      <c r="P27" s="64"/>
      <c r="Q27" s="64"/>
      <c r="R27" s="64"/>
      <c r="S27" s="395">
        <v>34.710999999999999</v>
      </c>
    </row>
    <row r="28" spans="1:19" x14ac:dyDescent="0.35">
      <c r="A28" s="63" t="s">
        <v>73</v>
      </c>
      <c r="B28" s="64">
        <v>1.619</v>
      </c>
      <c r="C28" s="64">
        <v>0.751</v>
      </c>
      <c r="D28" s="64" t="s">
        <v>352</v>
      </c>
      <c r="E28" s="395">
        <v>2.37</v>
      </c>
      <c r="F28" s="64" t="s">
        <v>352</v>
      </c>
      <c r="G28" s="64"/>
      <c r="H28" s="64"/>
      <c r="I28" s="64">
        <v>0.51100000000000001</v>
      </c>
      <c r="J28" s="64">
        <v>0.215</v>
      </c>
      <c r="K28" s="64"/>
      <c r="L28" s="64">
        <v>0.12</v>
      </c>
      <c r="M28" s="64"/>
      <c r="N28" s="64">
        <v>0.84599999999999997</v>
      </c>
      <c r="O28" s="64"/>
      <c r="P28" s="64"/>
      <c r="Q28" s="64"/>
      <c r="R28" s="64"/>
      <c r="S28" s="395">
        <v>3.2160000000000002</v>
      </c>
    </row>
    <row r="29" spans="1:19" x14ac:dyDescent="0.35">
      <c r="A29" s="63" t="s">
        <v>97</v>
      </c>
      <c r="B29" s="64">
        <v>8.2750000000000004</v>
      </c>
      <c r="C29" s="64">
        <v>2.5670000000000002</v>
      </c>
      <c r="D29" s="64" t="s">
        <v>352</v>
      </c>
      <c r="E29" s="395">
        <v>10.842000000000001</v>
      </c>
      <c r="F29" s="64">
        <v>1.73</v>
      </c>
      <c r="G29" s="64"/>
      <c r="H29" s="64"/>
      <c r="I29" s="64">
        <v>5.0999999999999997E-2</v>
      </c>
      <c r="J29" s="64">
        <v>0.188</v>
      </c>
      <c r="K29" s="64"/>
      <c r="L29" s="64">
        <v>4.9400000000000004</v>
      </c>
      <c r="M29" s="64"/>
      <c r="N29" s="64">
        <v>6.9089999999999998</v>
      </c>
      <c r="O29" s="64"/>
      <c r="P29" s="64"/>
      <c r="Q29" s="64"/>
      <c r="R29" s="64"/>
      <c r="S29" s="395">
        <v>17.751000000000001</v>
      </c>
    </row>
    <row r="30" spans="1:19" x14ac:dyDescent="0.35">
      <c r="A30" s="63" t="s">
        <v>75</v>
      </c>
      <c r="B30" s="64">
        <v>18.616</v>
      </c>
      <c r="C30" s="64">
        <v>1.387</v>
      </c>
      <c r="D30" s="64" t="s">
        <v>352</v>
      </c>
      <c r="E30" s="395">
        <v>20.003</v>
      </c>
      <c r="F30" s="64">
        <v>-0.19800000000000001</v>
      </c>
      <c r="G30" s="64"/>
      <c r="H30" s="64">
        <v>1.9490000000000001</v>
      </c>
      <c r="I30" s="64"/>
      <c r="J30" s="64">
        <v>1.1879999999999999</v>
      </c>
      <c r="K30" s="64">
        <v>8.3000000000000004E-2</v>
      </c>
      <c r="L30" s="64">
        <v>2.1999999999999999E-2</v>
      </c>
      <c r="M30" s="64"/>
      <c r="N30" s="64">
        <v>3.044</v>
      </c>
      <c r="O30" s="64">
        <v>0.42599999999999999</v>
      </c>
      <c r="P30" s="64"/>
      <c r="Q30" s="64"/>
      <c r="R30" s="64"/>
      <c r="S30" s="395">
        <v>23.472999999999999</v>
      </c>
    </row>
    <row r="31" spans="1:19" x14ac:dyDescent="0.35">
      <c r="A31" s="63" t="s">
        <v>76</v>
      </c>
      <c r="B31" s="64">
        <v>3.5830000000000002</v>
      </c>
      <c r="C31" s="64">
        <v>5.7000000000000002E-2</v>
      </c>
      <c r="D31" s="64" t="s">
        <v>352</v>
      </c>
      <c r="E31" s="395">
        <v>3.64</v>
      </c>
      <c r="F31" s="64"/>
      <c r="G31" s="64"/>
      <c r="H31" s="64" t="s">
        <v>352</v>
      </c>
      <c r="I31" s="64"/>
      <c r="J31" s="64">
        <v>7.4999999999999997E-2</v>
      </c>
      <c r="K31" s="64"/>
      <c r="L31" s="64">
        <v>6.9000000000000006E-2</v>
      </c>
      <c r="M31" s="64"/>
      <c r="N31" s="64">
        <v>0.14399999999999999</v>
      </c>
      <c r="O31" s="64"/>
      <c r="P31" s="64"/>
      <c r="Q31" s="64"/>
      <c r="R31" s="64"/>
      <c r="S31" s="395">
        <v>3.7829999999999999</v>
      </c>
    </row>
    <row r="32" spans="1:19" x14ac:dyDescent="0.35">
      <c r="A32" s="63" t="s">
        <v>77</v>
      </c>
      <c r="B32" s="64">
        <v>4.7779999999999996</v>
      </c>
      <c r="C32" s="64">
        <v>3.9609999999999999</v>
      </c>
      <c r="D32" s="64">
        <v>1.2E-2</v>
      </c>
      <c r="E32" s="395">
        <v>8.75</v>
      </c>
      <c r="F32" s="64"/>
      <c r="G32" s="64"/>
      <c r="H32" s="64"/>
      <c r="I32" s="64"/>
      <c r="J32" s="64" t="s">
        <v>352</v>
      </c>
      <c r="K32" s="64"/>
      <c r="L32" s="64">
        <v>4.9000000000000002E-2</v>
      </c>
      <c r="M32" s="64"/>
      <c r="N32" s="64">
        <v>4.9000000000000002E-2</v>
      </c>
      <c r="O32" s="64"/>
      <c r="P32" s="64"/>
      <c r="Q32" s="64"/>
      <c r="R32" s="64"/>
      <c r="S32" s="395">
        <v>8.7989999999999995</v>
      </c>
    </row>
    <row r="33" spans="1:20" x14ac:dyDescent="0.35">
      <c r="A33" s="63" t="s">
        <v>78</v>
      </c>
      <c r="B33" s="64">
        <v>7.6669999999999998</v>
      </c>
      <c r="C33" s="64">
        <v>17.443000000000001</v>
      </c>
      <c r="D33" s="64">
        <v>4.8000000000000001E-2</v>
      </c>
      <c r="E33" s="395">
        <v>25.158000000000001</v>
      </c>
      <c r="F33" s="64"/>
      <c r="G33" s="64"/>
      <c r="H33" s="64"/>
      <c r="I33" s="64"/>
      <c r="J33" s="64" t="s">
        <v>352</v>
      </c>
      <c r="K33" s="64"/>
      <c r="L33" s="64">
        <v>0.159</v>
      </c>
      <c r="M33" s="64"/>
      <c r="N33" s="64">
        <v>0.159</v>
      </c>
      <c r="O33" s="64" t="s">
        <v>352</v>
      </c>
      <c r="P33" s="64"/>
      <c r="Q33" s="64"/>
      <c r="R33" s="64"/>
      <c r="S33" s="395">
        <v>25.315999999999999</v>
      </c>
    </row>
    <row r="34" spans="1:20" x14ac:dyDescent="0.35">
      <c r="A34" s="63" t="s">
        <v>79</v>
      </c>
      <c r="B34" s="64">
        <v>6.9020000000000001</v>
      </c>
      <c r="C34" s="64">
        <v>7.2229999999999999</v>
      </c>
      <c r="D34" s="64">
        <v>-6.2E-2</v>
      </c>
      <c r="E34" s="395">
        <v>14.064</v>
      </c>
      <c r="F34" s="64">
        <v>0.51700000000000002</v>
      </c>
      <c r="G34" s="64">
        <v>3.4220000000000002</v>
      </c>
      <c r="H34" s="64"/>
      <c r="I34" s="64"/>
      <c r="J34" s="64">
        <v>0.129</v>
      </c>
      <c r="K34" s="64"/>
      <c r="L34" s="64">
        <v>0.14399999999999999</v>
      </c>
      <c r="M34" s="64"/>
      <c r="N34" s="64">
        <v>4.2119999999999997</v>
      </c>
      <c r="O34" s="64">
        <v>1.488</v>
      </c>
      <c r="P34" s="64"/>
      <c r="Q34" s="64"/>
      <c r="R34" s="64"/>
      <c r="S34" s="395">
        <v>19.763999999999999</v>
      </c>
    </row>
    <row r="35" spans="1:20" x14ac:dyDescent="0.35">
      <c r="A35" s="63" t="s">
        <v>99</v>
      </c>
      <c r="B35" s="64">
        <v>14.117000000000001</v>
      </c>
      <c r="C35" s="64" t="s">
        <v>352</v>
      </c>
      <c r="D35" s="64" t="s">
        <v>352</v>
      </c>
      <c r="E35" s="395">
        <v>14.117000000000001</v>
      </c>
      <c r="F35" s="64" t="s">
        <v>352</v>
      </c>
      <c r="G35" s="64"/>
      <c r="H35" s="64"/>
      <c r="I35" s="64"/>
      <c r="J35" s="64"/>
      <c r="K35" s="64"/>
      <c r="L35" s="64">
        <v>0.35499999999999998</v>
      </c>
      <c r="M35" s="64"/>
      <c r="N35" s="64">
        <v>0.35499999999999998</v>
      </c>
      <c r="O35" s="64"/>
      <c r="P35" s="64"/>
      <c r="Q35" s="64"/>
      <c r="R35" s="64"/>
      <c r="S35" s="395">
        <v>14.472</v>
      </c>
    </row>
    <row r="36" spans="1:20" x14ac:dyDescent="0.35">
      <c r="A36" s="63" t="s">
        <v>80</v>
      </c>
      <c r="B36" s="64">
        <v>14.56</v>
      </c>
      <c r="C36" s="64">
        <v>4.4109999999999996</v>
      </c>
      <c r="D36" s="64" t="s">
        <v>352</v>
      </c>
      <c r="E36" s="395">
        <v>18.972000000000001</v>
      </c>
      <c r="F36" s="64" t="s">
        <v>352</v>
      </c>
      <c r="G36" s="64"/>
      <c r="H36" s="64"/>
      <c r="I36" s="64"/>
      <c r="J36" s="64"/>
      <c r="K36" s="64"/>
      <c r="L36" s="64" t="s">
        <v>352</v>
      </c>
      <c r="M36" s="64"/>
      <c r="N36" s="64" t="s">
        <v>352</v>
      </c>
      <c r="O36" s="64"/>
      <c r="P36" s="64"/>
      <c r="Q36" s="64"/>
      <c r="R36" s="64"/>
      <c r="S36" s="395">
        <v>18.972000000000001</v>
      </c>
    </row>
    <row r="37" spans="1:20" x14ac:dyDescent="0.35">
      <c r="A37" s="63" t="s">
        <v>81</v>
      </c>
      <c r="B37" s="64">
        <v>6.6589999999999998</v>
      </c>
      <c r="C37" s="64">
        <v>6.5129999999999999</v>
      </c>
      <c r="D37" s="64">
        <v>8.2000000000000003E-2</v>
      </c>
      <c r="E37" s="395">
        <v>13.254</v>
      </c>
      <c r="F37" s="64">
        <v>0.317</v>
      </c>
      <c r="G37" s="64"/>
      <c r="H37" s="64"/>
      <c r="I37" s="64"/>
      <c r="J37" s="64"/>
      <c r="K37" s="64"/>
      <c r="L37" s="64">
        <v>0.39300000000000002</v>
      </c>
      <c r="M37" s="64"/>
      <c r="N37" s="64">
        <v>0.71099999999999997</v>
      </c>
      <c r="O37" s="64"/>
      <c r="P37" s="64"/>
      <c r="Q37" s="64"/>
      <c r="R37" s="64"/>
      <c r="S37" s="395">
        <v>13.965</v>
      </c>
    </row>
    <row r="38" spans="1:20" ht="16" thickBot="1" x14ac:dyDescent="0.4">
      <c r="A38" s="73" t="s">
        <v>157</v>
      </c>
      <c r="B38" s="225" t="s">
        <v>352</v>
      </c>
      <c r="C38" s="225" t="s">
        <v>352</v>
      </c>
      <c r="D38" s="225" t="s">
        <v>352</v>
      </c>
      <c r="E38" s="398">
        <v>0</v>
      </c>
      <c r="F38" s="225" t="s">
        <v>352</v>
      </c>
      <c r="G38" s="225"/>
      <c r="H38" s="225"/>
      <c r="I38" s="225"/>
      <c r="J38" s="225"/>
      <c r="K38" s="225"/>
      <c r="L38" s="225" t="s">
        <v>352</v>
      </c>
      <c r="M38" s="225"/>
      <c r="N38" s="225" t="s">
        <v>352</v>
      </c>
      <c r="O38" s="225"/>
      <c r="P38" s="225">
        <v>39.768999999999998</v>
      </c>
      <c r="Q38" s="225">
        <v>0.12</v>
      </c>
      <c r="R38" s="225">
        <v>3.1E-2</v>
      </c>
      <c r="S38" s="398">
        <v>39.92</v>
      </c>
    </row>
    <row r="39" spans="1:20" s="390" customFormat="1" ht="25.5" customHeight="1" thickBot="1" x14ac:dyDescent="0.4">
      <c r="A39" s="315" t="s">
        <v>404</v>
      </c>
      <c r="B39" s="435" t="s">
        <v>499</v>
      </c>
      <c r="C39" s="435" t="s">
        <v>500</v>
      </c>
      <c r="D39" s="435" t="s">
        <v>482</v>
      </c>
      <c r="E39" s="435" t="s">
        <v>372</v>
      </c>
      <c r="F39" s="435" t="s">
        <v>501</v>
      </c>
      <c r="G39" s="435" t="s">
        <v>497</v>
      </c>
      <c r="H39" s="435" t="s">
        <v>502</v>
      </c>
      <c r="I39" s="435" t="s">
        <v>503</v>
      </c>
      <c r="J39" s="435" t="s">
        <v>504</v>
      </c>
      <c r="K39" s="435" t="s">
        <v>505</v>
      </c>
      <c r="L39" s="435" t="s">
        <v>506</v>
      </c>
      <c r="M39" s="435" t="s">
        <v>507</v>
      </c>
      <c r="N39" s="435" t="s">
        <v>508</v>
      </c>
      <c r="O39" s="435" t="s">
        <v>509</v>
      </c>
      <c r="P39" s="435" t="s">
        <v>510</v>
      </c>
      <c r="Q39" s="435" t="s">
        <v>511</v>
      </c>
      <c r="R39" s="435" t="s">
        <v>512</v>
      </c>
      <c r="S39" s="436" t="s">
        <v>476</v>
      </c>
      <c r="T39" s="389"/>
    </row>
    <row r="40" spans="1:20" x14ac:dyDescent="0.35">
      <c r="F40" s="391"/>
      <c r="G40" s="391"/>
      <c r="H40" s="391"/>
      <c r="I40" s="391"/>
      <c r="J40" s="391"/>
      <c r="K40" s="391"/>
      <c r="L40" s="391"/>
      <c r="M40" s="391"/>
      <c r="N40" s="391"/>
      <c r="S40" s="41"/>
    </row>
    <row r="41" spans="1:20" x14ac:dyDescent="0.35">
      <c r="A41" s="393" t="s">
        <v>517</v>
      </c>
      <c r="E41" s="387"/>
      <c r="S41" s="387"/>
    </row>
    <row r="42" spans="1:20" x14ac:dyDescent="0.35">
      <c r="A42" s="393"/>
      <c r="S42" s="41"/>
    </row>
    <row r="43" spans="1:20" x14ac:dyDescent="0.35">
      <c r="A43" s="113" t="s">
        <v>491</v>
      </c>
      <c r="E43" s="387"/>
      <c r="S43" s="387"/>
    </row>
    <row r="44" spans="1:20" x14ac:dyDescent="0.35">
      <c r="A44" s="392" t="s">
        <v>515</v>
      </c>
      <c r="E44" s="387"/>
      <c r="S44" s="387"/>
    </row>
    <row r="45" spans="1:20" x14ac:dyDescent="0.35">
      <c r="A45" s="357" t="s">
        <v>466</v>
      </c>
      <c r="E45" s="387"/>
      <c r="S45" s="387"/>
    </row>
    <row r="46" spans="1:20" x14ac:dyDescent="0.35">
      <c r="E46" s="387"/>
      <c r="S46" s="387"/>
    </row>
    <row r="47" spans="1:20" x14ac:dyDescent="0.35">
      <c r="E47" s="387"/>
      <c r="S47" s="387"/>
    </row>
    <row r="48" spans="1:20" x14ac:dyDescent="0.35">
      <c r="E48" s="387"/>
      <c r="S48" s="387"/>
    </row>
    <row r="49" spans="5:19" x14ac:dyDescent="0.35">
      <c r="E49" s="387"/>
      <c r="S49" s="387"/>
    </row>
    <row r="50" spans="5:19" x14ac:dyDescent="0.35">
      <c r="E50" s="387"/>
      <c r="S50" s="387"/>
    </row>
    <row r="51" spans="5:19" x14ac:dyDescent="0.35">
      <c r="E51" s="387"/>
      <c r="S51" s="387"/>
    </row>
    <row r="52" spans="5:19" x14ac:dyDescent="0.35">
      <c r="E52" s="387"/>
      <c r="S52" s="387"/>
    </row>
    <row r="53" spans="5:19" x14ac:dyDescent="0.35">
      <c r="E53" s="387"/>
      <c r="S53" s="387"/>
    </row>
    <row r="54" spans="5:19" x14ac:dyDescent="0.35">
      <c r="E54" s="387"/>
      <c r="S54" s="387"/>
    </row>
    <row r="55" spans="5:19" x14ac:dyDescent="0.35">
      <c r="E55" s="387"/>
      <c r="S55" s="387"/>
    </row>
    <row r="56" spans="5:19" x14ac:dyDescent="0.35">
      <c r="E56" s="387"/>
      <c r="S56" s="387"/>
    </row>
    <row r="57" spans="5:19" x14ac:dyDescent="0.35">
      <c r="E57" s="387"/>
      <c r="S57" s="387"/>
    </row>
    <row r="58" spans="5:19" x14ac:dyDescent="0.35">
      <c r="E58" s="387"/>
      <c r="S58" s="387"/>
    </row>
    <row r="59" spans="5:19" x14ac:dyDescent="0.35">
      <c r="E59" s="387"/>
      <c r="S59" s="387"/>
    </row>
    <row r="60" spans="5:19" x14ac:dyDescent="0.35">
      <c r="E60" s="387"/>
      <c r="S60" s="387"/>
    </row>
    <row r="61" spans="5:19" x14ac:dyDescent="0.35">
      <c r="E61" s="387"/>
      <c r="S61" s="387"/>
    </row>
    <row r="62" spans="5:19" x14ac:dyDescent="0.35">
      <c r="E62" s="387"/>
      <c r="S62" s="387"/>
    </row>
    <row r="63" spans="5:19" x14ac:dyDescent="0.35">
      <c r="E63" s="387"/>
      <c r="S63" s="387"/>
    </row>
    <row r="64" spans="5:19" x14ac:dyDescent="0.35">
      <c r="E64" s="387"/>
      <c r="S64" s="387"/>
    </row>
    <row r="65" spans="5:19" x14ac:dyDescent="0.35">
      <c r="E65" s="387"/>
      <c r="S65" s="387"/>
    </row>
    <row r="66" spans="5:19" x14ac:dyDescent="0.35">
      <c r="E66" s="387"/>
      <c r="S66" s="387"/>
    </row>
    <row r="67" spans="5:19" x14ac:dyDescent="0.35">
      <c r="E67" s="387"/>
      <c r="S67" s="387"/>
    </row>
    <row r="68" spans="5:19" x14ac:dyDescent="0.35">
      <c r="E68" s="387"/>
      <c r="S68" s="387"/>
    </row>
    <row r="69" spans="5:19" x14ac:dyDescent="0.35">
      <c r="E69" s="387"/>
      <c r="S69" s="387"/>
    </row>
    <row r="70" spans="5:19" x14ac:dyDescent="0.35">
      <c r="E70" s="387"/>
      <c r="S70" s="387"/>
    </row>
    <row r="71" spans="5:19" x14ac:dyDescent="0.35">
      <c r="E71" s="387"/>
      <c r="S71" s="387"/>
    </row>
    <row r="72" spans="5:19" x14ac:dyDescent="0.35">
      <c r="E72" s="387"/>
      <c r="S72" s="387"/>
    </row>
    <row r="73" spans="5:19" x14ac:dyDescent="0.35">
      <c r="E73" s="387"/>
      <c r="S73" s="387"/>
    </row>
    <row r="74" spans="5:19" x14ac:dyDescent="0.35">
      <c r="E74" s="387"/>
      <c r="S74" s="387"/>
    </row>
    <row r="75" spans="5:19" x14ac:dyDescent="0.35">
      <c r="E75" s="387"/>
      <c r="S75" s="387"/>
    </row>
    <row r="76" spans="5:19" x14ac:dyDescent="0.35">
      <c r="E76" s="387"/>
      <c r="S76" s="387"/>
    </row>
    <row r="77" spans="5:19" x14ac:dyDescent="0.35">
      <c r="E77" s="387"/>
      <c r="S77" s="387"/>
    </row>
    <row r="78" spans="5:19" x14ac:dyDescent="0.35">
      <c r="E78" s="387"/>
      <c r="S78" s="387"/>
    </row>
    <row r="79" spans="5:19" x14ac:dyDescent="0.35">
      <c r="E79" s="387"/>
      <c r="S79" s="387"/>
    </row>
    <row r="80" spans="5:19" x14ac:dyDescent="0.35">
      <c r="E80" s="387"/>
      <c r="S80" s="387"/>
    </row>
    <row r="81" spans="5:19" x14ac:dyDescent="0.35">
      <c r="E81" s="387"/>
      <c r="S81" s="387"/>
    </row>
    <row r="82" spans="5:19" x14ac:dyDescent="0.35">
      <c r="E82" s="387"/>
      <c r="S82" s="387"/>
    </row>
    <row r="83" spans="5:19" x14ac:dyDescent="0.35">
      <c r="E83" s="387"/>
      <c r="S83" s="387"/>
    </row>
    <row r="84" spans="5:19" x14ac:dyDescent="0.35">
      <c r="E84" s="387"/>
      <c r="S84" s="387"/>
    </row>
    <row r="85" spans="5:19" x14ac:dyDescent="0.35">
      <c r="E85" s="387"/>
      <c r="S85" s="387"/>
    </row>
    <row r="86" spans="5:19" x14ac:dyDescent="0.35">
      <c r="E86" s="387"/>
      <c r="S86" s="387"/>
    </row>
    <row r="87" spans="5:19" x14ac:dyDescent="0.35">
      <c r="E87" s="387"/>
      <c r="S87" s="387"/>
    </row>
    <row r="88" spans="5:19" x14ac:dyDescent="0.35">
      <c r="E88" s="387"/>
      <c r="S88" s="387"/>
    </row>
    <row r="89" spans="5:19" x14ac:dyDescent="0.35">
      <c r="E89" s="387"/>
      <c r="S89" s="387"/>
    </row>
    <row r="90" spans="5:19" x14ac:dyDescent="0.35">
      <c r="E90" s="387"/>
      <c r="S90" s="387"/>
    </row>
    <row r="91" spans="5:19" x14ac:dyDescent="0.35">
      <c r="E91" s="387"/>
      <c r="S91" s="387"/>
    </row>
    <row r="92" spans="5:19" x14ac:dyDescent="0.35">
      <c r="E92" s="387"/>
      <c r="S92" s="387"/>
    </row>
    <row r="93" spans="5:19" x14ac:dyDescent="0.35">
      <c r="E93" s="387"/>
      <c r="S93" s="387"/>
    </row>
    <row r="94" spans="5:19" x14ac:dyDescent="0.35">
      <c r="E94" s="387"/>
      <c r="S94" s="387"/>
    </row>
    <row r="95" spans="5:19" x14ac:dyDescent="0.35">
      <c r="E95" s="387"/>
      <c r="S95" s="387"/>
    </row>
    <row r="96" spans="5:19" x14ac:dyDescent="0.35">
      <c r="E96" s="387"/>
      <c r="S96" s="387"/>
    </row>
    <row r="97" spans="5:19" x14ac:dyDescent="0.35">
      <c r="E97" s="387"/>
      <c r="S97" s="387"/>
    </row>
    <row r="98" spans="5:19" x14ac:dyDescent="0.35">
      <c r="E98" s="387"/>
      <c r="S98" s="387"/>
    </row>
    <row r="99" spans="5:19" x14ac:dyDescent="0.35">
      <c r="E99" s="387"/>
      <c r="S99" s="387"/>
    </row>
    <row r="100" spans="5:19" x14ac:dyDescent="0.35">
      <c r="E100" s="387"/>
      <c r="S100" s="387"/>
    </row>
    <row r="101" spans="5:19" x14ac:dyDescent="0.35">
      <c r="E101" s="387"/>
      <c r="S101" s="387"/>
    </row>
    <row r="102" spans="5:19" x14ac:dyDescent="0.35">
      <c r="E102" s="387"/>
      <c r="S102" s="387"/>
    </row>
    <row r="103" spans="5:19" x14ac:dyDescent="0.35">
      <c r="E103" s="387"/>
      <c r="S103" s="387"/>
    </row>
    <row r="104" spans="5:19" x14ac:dyDescent="0.35">
      <c r="E104" s="387"/>
      <c r="S104" s="387"/>
    </row>
    <row r="105" spans="5:19" x14ac:dyDescent="0.35">
      <c r="E105" s="387"/>
      <c r="S105" s="387"/>
    </row>
    <row r="106" spans="5:19" x14ac:dyDescent="0.35">
      <c r="E106" s="387"/>
      <c r="S106" s="387"/>
    </row>
    <row r="107" spans="5:19" x14ac:dyDescent="0.35">
      <c r="E107" s="387"/>
      <c r="S107" s="387"/>
    </row>
    <row r="108" spans="5:19" x14ac:dyDescent="0.35">
      <c r="E108" s="387"/>
      <c r="S108" s="387"/>
    </row>
    <row r="109" spans="5:19" x14ac:dyDescent="0.35">
      <c r="E109" s="387"/>
      <c r="S109" s="387"/>
    </row>
    <row r="110" spans="5:19" x14ac:dyDescent="0.35">
      <c r="E110" s="387"/>
      <c r="S110" s="387"/>
    </row>
    <row r="111" spans="5:19" x14ac:dyDescent="0.35">
      <c r="E111" s="387"/>
      <c r="S111" s="38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election activeCell="A12" sqref="A12"/>
    </sheetView>
  </sheetViews>
  <sheetFormatPr defaultRowHeight="14.5" x14ac:dyDescent="0.35"/>
  <cols>
    <col min="1" max="1" width="40.7265625" customWidth="1"/>
    <col min="2" max="2" width="10.36328125" bestFit="1" customWidth="1"/>
    <col min="3" max="3" width="9.6328125" customWidth="1"/>
    <col min="4" max="4" width="11.1796875" customWidth="1"/>
    <col min="7" max="7" width="10.26953125" customWidth="1"/>
    <col min="8" max="8" width="13.26953125" customWidth="1"/>
    <col min="9" max="9" width="11.08984375" customWidth="1"/>
    <col min="11" max="11" width="9.81640625" customWidth="1"/>
    <col min="12" max="12" width="10.6328125" customWidth="1"/>
    <col min="13" max="13" width="15" customWidth="1"/>
    <col min="14" max="14" width="11.90625" customWidth="1"/>
    <col min="15" max="15" width="9.7265625" customWidth="1"/>
  </cols>
  <sheetData>
    <row r="1" spans="1:15" ht="15.5" x14ac:dyDescent="0.35">
      <c r="A1" s="2" t="s">
        <v>370</v>
      </c>
    </row>
    <row r="2" spans="1:15" ht="33" customHeight="1" x14ac:dyDescent="0.35">
      <c r="A2" s="444" t="s">
        <v>376</v>
      </c>
      <c r="B2" s="442"/>
    </row>
    <row r="3" spans="1:15" ht="33" customHeight="1" thickBot="1" x14ac:dyDescent="0.4">
      <c r="A3" s="233"/>
      <c r="B3" s="234"/>
    </row>
    <row r="4" spans="1:15" ht="105" customHeight="1" thickBot="1" x14ac:dyDescent="0.4">
      <c r="A4" s="242" t="s">
        <v>143</v>
      </c>
      <c r="B4" s="243" t="s">
        <v>144</v>
      </c>
      <c r="C4" s="243" t="s">
        <v>147</v>
      </c>
      <c r="D4" s="244" t="s">
        <v>432</v>
      </c>
      <c r="E4" s="245" t="s">
        <v>123</v>
      </c>
      <c r="F4" s="246" t="s">
        <v>3</v>
      </c>
      <c r="G4" s="243" t="s">
        <v>161</v>
      </c>
      <c r="H4" s="243" t="s">
        <v>150</v>
      </c>
      <c r="I4" s="243" t="s">
        <v>514</v>
      </c>
      <c r="J4" s="243" t="s">
        <v>151</v>
      </c>
      <c r="K4" s="243" t="s">
        <v>162</v>
      </c>
      <c r="L4" s="243" t="s">
        <v>152</v>
      </c>
      <c r="M4" s="244" t="s">
        <v>153</v>
      </c>
      <c r="N4" s="245" t="s">
        <v>163</v>
      </c>
      <c r="O4" s="245" t="s">
        <v>164</v>
      </c>
    </row>
    <row r="5" spans="1:15" ht="15.5" x14ac:dyDescent="0.35">
      <c r="A5" s="67" t="s">
        <v>58</v>
      </c>
      <c r="B5" s="68">
        <v>249</v>
      </c>
      <c r="C5" s="68">
        <v>820</v>
      </c>
      <c r="D5" s="69"/>
      <c r="E5" s="240">
        <f t="shared" ref="E5:E36" si="0">SUM(B5:D5)</f>
        <v>1069</v>
      </c>
      <c r="F5" s="241">
        <v>8</v>
      </c>
      <c r="G5" s="68"/>
      <c r="H5" s="68"/>
      <c r="I5" s="68"/>
      <c r="J5" s="68" t="s">
        <v>352</v>
      </c>
      <c r="K5" s="68"/>
      <c r="L5" s="68">
        <v>98</v>
      </c>
      <c r="M5" s="69"/>
      <c r="N5" s="98">
        <f t="shared" ref="N5:N36" si="1">SUM(F5:M5)</f>
        <v>106</v>
      </c>
      <c r="O5" s="240">
        <f t="shared" ref="O5:O36" si="2">+E5+N5</f>
        <v>1175</v>
      </c>
    </row>
    <row r="6" spans="1:15" ht="15.5" x14ac:dyDescent="0.35">
      <c r="A6" s="63" t="s">
        <v>59</v>
      </c>
      <c r="B6" s="70">
        <v>92</v>
      </c>
      <c r="C6" s="70">
        <v>91</v>
      </c>
      <c r="D6" s="71"/>
      <c r="E6" s="111">
        <f t="shared" si="0"/>
        <v>183</v>
      </c>
      <c r="F6" s="72">
        <v>30</v>
      </c>
      <c r="G6" s="70"/>
      <c r="H6" s="70"/>
      <c r="I6" s="70"/>
      <c r="J6" s="70">
        <v>8</v>
      </c>
      <c r="K6" s="70"/>
      <c r="L6" s="70">
        <v>117</v>
      </c>
      <c r="M6" s="71"/>
      <c r="N6" s="152">
        <f t="shared" si="1"/>
        <v>155</v>
      </c>
      <c r="O6" s="111">
        <f t="shared" si="2"/>
        <v>338</v>
      </c>
    </row>
    <row r="7" spans="1:15" ht="15.5" x14ac:dyDescent="0.35">
      <c r="A7" s="63" t="s">
        <v>60</v>
      </c>
      <c r="B7" s="70">
        <v>69</v>
      </c>
      <c r="C7" s="70">
        <v>71</v>
      </c>
      <c r="D7" s="71"/>
      <c r="E7" s="111">
        <f t="shared" si="0"/>
        <v>140</v>
      </c>
      <c r="F7" s="72"/>
      <c r="G7" s="70"/>
      <c r="H7" s="70"/>
      <c r="I7" s="70">
        <v>6</v>
      </c>
      <c r="J7" s="70"/>
      <c r="K7" s="70"/>
      <c r="L7" s="70">
        <v>11</v>
      </c>
      <c r="M7" s="71"/>
      <c r="N7" s="152">
        <f t="shared" si="1"/>
        <v>17</v>
      </c>
      <c r="O7" s="111">
        <f t="shared" si="2"/>
        <v>157</v>
      </c>
    </row>
    <row r="8" spans="1:15" ht="15.5" x14ac:dyDescent="0.35">
      <c r="A8" s="63" t="s">
        <v>90</v>
      </c>
      <c r="B8" s="70">
        <v>37</v>
      </c>
      <c r="C8" s="70"/>
      <c r="D8" s="71"/>
      <c r="E8" s="111">
        <f t="shared" si="0"/>
        <v>37</v>
      </c>
      <c r="F8" s="72"/>
      <c r="G8" s="70"/>
      <c r="H8" s="70"/>
      <c r="I8" s="70">
        <v>6</v>
      </c>
      <c r="J8" s="70"/>
      <c r="K8" s="70"/>
      <c r="L8" s="70">
        <v>2</v>
      </c>
      <c r="M8" s="71"/>
      <c r="N8" s="152">
        <f t="shared" si="1"/>
        <v>8</v>
      </c>
      <c r="O8" s="111">
        <f t="shared" si="2"/>
        <v>45</v>
      </c>
    </row>
    <row r="9" spans="1:15" ht="15.5" x14ac:dyDescent="0.35">
      <c r="A9" s="63" t="s">
        <v>91</v>
      </c>
      <c r="B9" s="70">
        <v>40</v>
      </c>
      <c r="C9" s="70">
        <v>10</v>
      </c>
      <c r="D9" s="71"/>
      <c r="E9" s="111">
        <f t="shared" si="0"/>
        <v>50</v>
      </c>
      <c r="F9" s="72"/>
      <c r="G9" s="70"/>
      <c r="H9" s="70"/>
      <c r="I9" s="70"/>
      <c r="J9" s="70"/>
      <c r="K9" s="70"/>
      <c r="L9" s="70" t="s">
        <v>352</v>
      </c>
      <c r="M9" s="71"/>
      <c r="N9" s="152">
        <f t="shared" si="1"/>
        <v>0</v>
      </c>
      <c r="O9" s="111">
        <f t="shared" si="2"/>
        <v>50</v>
      </c>
    </row>
    <row r="10" spans="1:15" ht="15.5" x14ac:dyDescent="0.35">
      <c r="A10" s="63" t="s">
        <v>92</v>
      </c>
      <c r="B10" s="70">
        <v>154</v>
      </c>
      <c r="C10" s="70"/>
      <c r="D10" s="71"/>
      <c r="E10" s="111">
        <f t="shared" si="0"/>
        <v>154</v>
      </c>
      <c r="F10" s="72"/>
      <c r="G10" s="70"/>
      <c r="H10" s="70"/>
      <c r="I10" s="70">
        <v>2</v>
      </c>
      <c r="J10" s="70"/>
      <c r="K10" s="70"/>
      <c r="L10" s="70">
        <v>16</v>
      </c>
      <c r="M10" s="71"/>
      <c r="N10" s="152">
        <f t="shared" si="1"/>
        <v>18</v>
      </c>
      <c r="O10" s="111">
        <f t="shared" si="2"/>
        <v>172</v>
      </c>
    </row>
    <row r="11" spans="1:15" ht="15.5" x14ac:dyDescent="0.35">
      <c r="A11" s="63" t="s">
        <v>93</v>
      </c>
      <c r="B11" s="70">
        <v>89</v>
      </c>
      <c r="C11" s="70"/>
      <c r="D11" s="71"/>
      <c r="E11" s="111">
        <f t="shared" si="0"/>
        <v>89</v>
      </c>
      <c r="F11" s="72"/>
      <c r="G11" s="70"/>
      <c r="H11" s="70"/>
      <c r="I11" s="70"/>
      <c r="J11" s="70"/>
      <c r="K11" s="70"/>
      <c r="L11" s="70">
        <v>9</v>
      </c>
      <c r="M11" s="71"/>
      <c r="N11" s="152">
        <f t="shared" si="1"/>
        <v>9</v>
      </c>
      <c r="O11" s="111">
        <f t="shared" si="2"/>
        <v>98</v>
      </c>
    </row>
    <row r="12" spans="1:15" ht="15.5" x14ac:dyDescent="0.35">
      <c r="A12" s="63" t="s">
        <v>61</v>
      </c>
      <c r="B12" s="70">
        <v>71</v>
      </c>
      <c r="C12" s="70">
        <v>51</v>
      </c>
      <c r="D12" s="71">
        <v>1</v>
      </c>
      <c r="E12" s="111">
        <f t="shared" si="0"/>
        <v>123</v>
      </c>
      <c r="F12" s="72"/>
      <c r="G12" s="70"/>
      <c r="H12" s="70"/>
      <c r="I12" s="70"/>
      <c r="J12" s="70"/>
      <c r="K12" s="70"/>
      <c r="L12" s="70">
        <v>1</v>
      </c>
      <c r="M12" s="71"/>
      <c r="N12" s="152">
        <f t="shared" si="1"/>
        <v>1</v>
      </c>
      <c r="O12" s="111">
        <f t="shared" si="2"/>
        <v>124</v>
      </c>
    </row>
    <row r="13" spans="1:15" ht="15.5" x14ac:dyDescent="0.35">
      <c r="A13" s="63" t="s">
        <v>62</v>
      </c>
      <c r="B13" s="70">
        <v>37</v>
      </c>
      <c r="C13" s="70">
        <v>2</v>
      </c>
      <c r="D13" s="71"/>
      <c r="E13" s="111">
        <f t="shared" si="0"/>
        <v>39</v>
      </c>
      <c r="F13" s="72"/>
      <c r="G13" s="70"/>
      <c r="H13" s="70"/>
      <c r="I13" s="70"/>
      <c r="J13" s="70"/>
      <c r="K13" s="70"/>
      <c r="L13" s="70">
        <v>2</v>
      </c>
      <c r="M13" s="71"/>
      <c r="N13" s="152">
        <f t="shared" si="1"/>
        <v>2</v>
      </c>
      <c r="O13" s="111">
        <f t="shared" si="2"/>
        <v>41</v>
      </c>
    </row>
    <row r="14" spans="1:15" ht="15.5" x14ac:dyDescent="0.35">
      <c r="A14" s="63" t="s">
        <v>63</v>
      </c>
      <c r="B14" s="70">
        <v>27</v>
      </c>
      <c r="C14" s="70">
        <v>154</v>
      </c>
      <c r="D14" s="71"/>
      <c r="E14" s="111">
        <f t="shared" si="0"/>
        <v>181</v>
      </c>
      <c r="F14" s="72"/>
      <c r="G14" s="70"/>
      <c r="H14" s="70"/>
      <c r="I14" s="70"/>
      <c r="J14" s="70"/>
      <c r="K14" s="70"/>
      <c r="L14" s="70">
        <v>22</v>
      </c>
      <c r="M14" s="71"/>
      <c r="N14" s="152">
        <f t="shared" si="1"/>
        <v>22</v>
      </c>
      <c r="O14" s="111">
        <f t="shared" si="2"/>
        <v>203</v>
      </c>
    </row>
    <row r="15" spans="1:15" ht="15.5" x14ac:dyDescent="0.35">
      <c r="A15" s="63" t="s">
        <v>64</v>
      </c>
      <c r="B15" s="70">
        <v>20</v>
      </c>
      <c r="C15" s="70">
        <v>77</v>
      </c>
      <c r="D15" s="71"/>
      <c r="E15" s="111">
        <f t="shared" si="0"/>
        <v>97</v>
      </c>
      <c r="F15" s="72"/>
      <c r="G15" s="70"/>
      <c r="H15" s="70"/>
      <c r="I15" s="70"/>
      <c r="J15" s="70"/>
      <c r="K15" s="70"/>
      <c r="L15" s="70">
        <v>5</v>
      </c>
      <c r="M15" s="71"/>
      <c r="N15" s="152">
        <f t="shared" si="1"/>
        <v>5</v>
      </c>
      <c r="O15" s="111">
        <f t="shared" si="2"/>
        <v>102</v>
      </c>
    </row>
    <row r="16" spans="1:15" ht="15.5" x14ac:dyDescent="0.35">
      <c r="A16" s="63" t="s">
        <v>65</v>
      </c>
      <c r="B16" s="70">
        <v>294</v>
      </c>
      <c r="C16" s="70">
        <v>88</v>
      </c>
      <c r="D16" s="71"/>
      <c r="E16" s="111">
        <f t="shared" si="0"/>
        <v>382</v>
      </c>
      <c r="F16" s="72">
        <v>123</v>
      </c>
      <c r="G16" s="70"/>
      <c r="H16" s="70"/>
      <c r="I16" s="70"/>
      <c r="J16" s="70">
        <v>10</v>
      </c>
      <c r="K16" s="70"/>
      <c r="L16" s="70">
        <v>169</v>
      </c>
      <c r="M16" s="71"/>
      <c r="N16" s="152">
        <f t="shared" si="1"/>
        <v>302</v>
      </c>
      <c r="O16" s="111">
        <f t="shared" si="2"/>
        <v>684</v>
      </c>
    </row>
    <row r="17" spans="1:15" ht="15.5" x14ac:dyDescent="0.35">
      <c r="A17" s="63" t="s">
        <v>94</v>
      </c>
      <c r="B17" s="70">
        <v>34</v>
      </c>
      <c r="C17" s="70" t="s">
        <v>352</v>
      </c>
      <c r="D17" s="71"/>
      <c r="E17" s="111">
        <f t="shared" si="0"/>
        <v>34</v>
      </c>
      <c r="F17" s="72"/>
      <c r="G17" s="70"/>
      <c r="H17" s="70"/>
      <c r="I17" s="70">
        <v>6</v>
      </c>
      <c r="J17" s="70"/>
      <c r="K17" s="70"/>
      <c r="L17" s="70"/>
      <c r="M17" s="71"/>
      <c r="N17" s="152">
        <f t="shared" si="1"/>
        <v>6</v>
      </c>
      <c r="O17" s="111">
        <f t="shared" si="2"/>
        <v>40</v>
      </c>
    </row>
    <row r="18" spans="1:15" ht="15.5" x14ac:dyDescent="0.35">
      <c r="A18" s="63" t="s">
        <v>66</v>
      </c>
      <c r="B18" s="70">
        <v>109</v>
      </c>
      <c r="C18" s="70">
        <v>84</v>
      </c>
      <c r="D18" s="71"/>
      <c r="E18" s="111">
        <f t="shared" si="0"/>
        <v>193</v>
      </c>
      <c r="F18" s="72"/>
      <c r="G18" s="70"/>
      <c r="H18" s="70">
        <v>13</v>
      </c>
      <c r="I18" s="70"/>
      <c r="J18" s="70"/>
      <c r="K18" s="70"/>
      <c r="L18" s="70">
        <v>5</v>
      </c>
      <c r="M18" s="71"/>
      <c r="N18" s="152">
        <f t="shared" si="1"/>
        <v>18</v>
      </c>
      <c r="O18" s="111">
        <f t="shared" si="2"/>
        <v>211</v>
      </c>
    </row>
    <row r="19" spans="1:15" ht="15.5" x14ac:dyDescent="0.35">
      <c r="A19" s="63" t="s">
        <v>67</v>
      </c>
      <c r="B19" s="70">
        <v>327</v>
      </c>
      <c r="C19" s="70">
        <v>227</v>
      </c>
      <c r="D19" s="71"/>
      <c r="E19" s="111">
        <f t="shared" si="0"/>
        <v>554</v>
      </c>
      <c r="F19" s="72">
        <v>59</v>
      </c>
      <c r="G19" s="70"/>
      <c r="H19" s="70"/>
      <c r="I19" s="70"/>
      <c r="J19" s="70"/>
      <c r="K19" s="70"/>
      <c r="L19" s="70">
        <v>31</v>
      </c>
      <c r="M19" s="71"/>
      <c r="N19" s="152">
        <f t="shared" si="1"/>
        <v>90</v>
      </c>
      <c r="O19" s="111">
        <f t="shared" si="2"/>
        <v>644</v>
      </c>
    </row>
    <row r="20" spans="1:15" ht="15.5" x14ac:dyDescent="0.35">
      <c r="A20" s="63" t="s">
        <v>95</v>
      </c>
      <c r="B20" s="70">
        <v>142</v>
      </c>
      <c r="C20" s="70" t="s">
        <v>352</v>
      </c>
      <c r="D20" s="71">
        <v>1</v>
      </c>
      <c r="E20" s="111">
        <f t="shared" si="0"/>
        <v>143</v>
      </c>
      <c r="F20" s="72">
        <v>288</v>
      </c>
      <c r="G20" s="70"/>
      <c r="H20" s="70">
        <v>24</v>
      </c>
      <c r="I20" s="70"/>
      <c r="J20" s="70"/>
      <c r="K20" s="70"/>
      <c r="L20" s="70">
        <v>11</v>
      </c>
      <c r="M20" s="71"/>
      <c r="N20" s="152">
        <f t="shared" si="1"/>
        <v>323</v>
      </c>
      <c r="O20" s="111">
        <f t="shared" si="2"/>
        <v>466</v>
      </c>
    </row>
    <row r="21" spans="1:15" ht="15.5" x14ac:dyDescent="0.35">
      <c r="A21" s="63" t="s">
        <v>68</v>
      </c>
      <c r="B21" s="70">
        <v>106</v>
      </c>
      <c r="C21" s="70">
        <v>120</v>
      </c>
      <c r="D21" s="71"/>
      <c r="E21" s="111">
        <f t="shared" si="0"/>
        <v>226</v>
      </c>
      <c r="F21" s="72">
        <v>26</v>
      </c>
      <c r="G21" s="70"/>
      <c r="H21" s="70"/>
      <c r="I21" s="70">
        <v>52</v>
      </c>
      <c r="J21" s="70">
        <v>14</v>
      </c>
      <c r="K21" s="70">
        <v>6</v>
      </c>
      <c r="L21" s="70">
        <v>68</v>
      </c>
      <c r="M21" s="71">
        <v>8</v>
      </c>
      <c r="N21" s="152">
        <f t="shared" si="1"/>
        <v>174</v>
      </c>
      <c r="O21" s="111">
        <f t="shared" si="2"/>
        <v>400</v>
      </c>
    </row>
    <row r="22" spans="1:15" ht="15.5" x14ac:dyDescent="0.35">
      <c r="A22" s="63" t="s">
        <v>96</v>
      </c>
      <c r="B22" s="70">
        <v>0</v>
      </c>
      <c r="C22" s="70" t="s">
        <v>352</v>
      </c>
      <c r="D22" s="71"/>
      <c r="E22" s="111">
        <f t="shared" si="0"/>
        <v>0</v>
      </c>
      <c r="F22" s="72"/>
      <c r="G22" s="70"/>
      <c r="H22" s="70"/>
      <c r="I22" s="70"/>
      <c r="J22" s="70"/>
      <c r="K22" s="70"/>
      <c r="L22" s="70" t="s">
        <v>352</v>
      </c>
      <c r="M22" s="71"/>
      <c r="N22" s="152">
        <f t="shared" si="1"/>
        <v>0</v>
      </c>
      <c r="O22" s="111">
        <f t="shared" si="2"/>
        <v>0</v>
      </c>
    </row>
    <row r="23" spans="1:15" ht="15.5" x14ac:dyDescent="0.35">
      <c r="A23" s="63" t="s">
        <v>69</v>
      </c>
      <c r="B23" s="70">
        <v>95</v>
      </c>
      <c r="C23" s="70">
        <v>154</v>
      </c>
      <c r="D23" s="71"/>
      <c r="E23" s="111">
        <f t="shared" si="0"/>
        <v>249</v>
      </c>
      <c r="F23" s="72"/>
      <c r="G23" s="70"/>
      <c r="H23" s="70"/>
      <c r="I23" s="70"/>
      <c r="J23" s="70"/>
      <c r="K23" s="70"/>
      <c r="L23" s="70">
        <v>14</v>
      </c>
      <c r="M23" s="71"/>
      <c r="N23" s="152">
        <f t="shared" si="1"/>
        <v>14</v>
      </c>
      <c r="O23" s="111">
        <f t="shared" si="2"/>
        <v>263</v>
      </c>
    </row>
    <row r="24" spans="1:15" ht="15.5" x14ac:dyDescent="0.35">
      <c r="A24" s="63" t="s">
        <v>70</v>
      </c>
      <c r="B24" s="70">
        <v>83</v>
      </c>
      <c r="C24" s="70" t="s">
        <v>352</v>
      </c>
      <c r="D24" s="71"/>
      <c r="E24" s="111">
        <f t="shared" si="0"/>
        <v>83</v>
      </c>
      <c r="F24" s="72"/>
      <c r="G24" s="70"/>
      <c r="H24" s="70"/>
      <c r="I24" s="70">
        <v>12</v>
      </c>
      <c r="J24" s="70"/>
      <c r="K24" s="70"/>
      <c r="L24" s="70">
        <v>11</v>
      </c>
      <c r="M24" s="71"/>
      <c r="N24" s="152">
        <f t="shared" si="1"/>
        <v>23</v>
      </c>
      <c r="O24" s="111">
        <f t="shared" si="2"/>
        <v>106</v>
      </c>
    </row>
    <row r="25" spans="1:15" ht="15.5" x14ac:dyDescent="0.35">
      <c r="A25" s="63" t="s">
        <v>71</v>
      </c>
      <c r="B25" s="70">
        <v>151</v>
      </c>
      <c r="C25" s="70">
        <v>171</v>
      </c>
      <c r="D25" s="71"/>
      <c r="E25" s="111">
        <f t="shared" si="0"/>
        <v>322</v>
      </c>
      <c r="F25" s="72"/>
      <c r="G25" s="70"/>
      <c r="H25" s="70"/>
      <c r="I25" s="70"/>
      <c r="J25" s="70"/>
      <c r="K25" s="70"/>
      <c r="L25" s="70" t="s">
        <v>352</v>
      </c>
      <c r="M25" s="71"/>
      <c r="N25" s="152">
        <f t="shared" si="1"/>
        <v>0</v>
      </c>
      <c r="O25" s="111">
        <f t="shared" si="2"/>
        <v>322</v>
      </c>
    </row>
    <row r="26" spans="1:15" ht="15.5" x14ac:dyDescent="0.35">
      <c r="A26" s="63" t="s">
        <v>72</v>
      </c>
      <c r="B26" s="70">
        <v>226</v>
      </c>
      <c r="C26" s="70">
        <v>160</v>
      </c>
      <c r="D26" s="71">
        <v>2</v>
      </c>
      <c r="E26" s="111">
        <f t="shared" si="0"/>
        <v>388</v>
      </c>
      <c r="F26" s="72">
        <v>24</v>
      </c>
      <c r="G26" s="70"/>
      <c r="H26" s="70"/>
      <c r="I26" s="70"/>
      <c r="J26" s="70"/>
      <c r="K26" s="70"/>
      <c r="L26" s="70">
        <v>2</v>
      </c>
      <c r="M26" s="71"/>
      <c r="N26" s="152">
        <f t="shared" si="1"/>
        <v>26</v>
      </c>
      <c r="O26" s="111">
        <f t="shared" si="2"/>
        <v>414</v>
      </c>
    </row>
    <row r="27" spans="1:15" ht="15.5" x14ac:dyDescent="0.35">
      <c r="A27" s="63" t="s">
        <v>73</v>
      </c>
      <c r="B27" s="70">
        <v>22</v>
      </c>
      <c r="C27" s="70">
        <v>14</v>
      </c>
      <c r="D27" s="71"/>
      <c r="E27" s="111">
        <f t="shared" si="0"/>
        <v>36</v>
      </c>
      <c r="F27" s="72" t="s">
        <v>352</v>
      </c>
      <c r="G27" s="70"/>
      <c r="H27" s="70"/>
      <c r="I27" s="70">
        <v>11</v>
      </c>
      <c r="J27" s="70">
        <v>6</v>
      </c>
      <c r="K27" s="70"/>
      <c r="L27" s="70">
        <v>2</v>
      </c>
      <c r="M27" s="71"/>
      <c r="N27" s="152">
        <f t="shared" si="1"/>
        <v>19</v>
      </c>
      <c r="O27" s="111">
        <f t="shared" si="2"/>
        <v>55</v>
      </c>
    </row>
    <row r="28" spans="1:15" ht="15.5" x14ac:dyDescent="0.35">
      <c r="A28" s="63" t="s">
        <v>97</v>
      </c>
      <c r="B28" s="70">
        <v>86</v>
      </c>
      <c r="C28" s="70">
        <v>46</v>
      </c>
      <c r="D28" s="71"/>
      <c r="E28" s="111">
        <f t="shared" si="0"/>
        <v>132</v>
      </c>
      <c r="F28" s="72">
        <v>34</v>
      </c>
      <c r="G28" s="70"/>
      <c r="H28" s="70"/>
      <c r="I28" s="70"/>
      <c r="J28" s="70">
        <v>9</v>
      </c>
      <c r="K28" s="70"/>
      <c r="L28" s="70">
        <v>103</v>
      </c>
      <c r="M28" s="71"/>
      <c r="N28" s="152">
        <f t="shared" si="1"/>
        <v>146</v>
      </c>
      <c r="O28" s="111">
        <f t="shared" si="2"/>
        <v>278</v>
      </c>
    </row>
    <row r="29" spans="1:15" ht="15.5" x14ac:dyDescent="0.35">
      <c r="A29" s="63" t="s">
        <v>75</v>
      </c>
      <c r="B29" s="70">
        <v>17</v>
      </c>
      <c r="C29" s="70">
        <v>4</v>
      </c>
      <c r="D29" s="71"/>
      <c r="E29" s="111">
        <f t="shared" si="0"/>
        <v>21</v>
      </c>
      <c r="F29" s="72"/>
      <c r="G29" s="70"/>
      <c r="H29" s="70"/>
      <c r="I29" s="70"/>
      <c r="J29" s="70" t="s">
        <v>352</v>
      </c>
      <c r="K29" s="70"/>
      <c r="L29" s="70">
        <v>1</v>
      </c>
      <c r="M29" s="71"/>
      <c r="N29" s="152">
        <f t="shared" si="1"/>
        <v>1</v>
      </c>
      <c r="O29" s="111">
        <f t="shared" si="2"/>
        <v>22</v>
      </c>
    </row>
    <row r="30" spans="1:15" ht="15.5" x14ac:dyDescent="0.35">
      <c r="A30" s="63" t="s">
        <v>76</v>
      </c>
      <c r="B30" s="70">
        <v>32</v>
      </c>
      <c r="C30" s="70">
        <v>1</v>
      </c>
      <c r="D30" s="71"/>
      <c r="E30" s="111">
        <f t="shared" si="0"/>
        <v>33</v>
      </c>
      <c r="F30" s="72"/>
      <c r="G30" s="70"/>
      <c r="H30" s="70"/>
      <c r="I30" s="70"/>
      <c r="J30" s="70">
        <v>6</v>
      </c>
      <c r="K30" s="70"/>
      <c r="L30" s="70">
        <v>2</v>
      </c>
      <c r="M30" s="71"/>
      <c r="N30" s="152">
        <f t="shared" si="1"/>
        <v>8</v>
      </c>
      <c r="O30" s="111">
        <f t="shared" si="2"/>
        <v>41</v>
      </c>
    </row>
    <row r="31" spans="1:15" ht="15.5" x14ac:dyDescent="0.35">
      <c r="A31" s="63" t="s">
        <v>77</v>
      </c>
      <c r="B31" s="70">
        <v>125</v>
      </c>
      <c r="C31" s="70">
        <v>35</v>
      </c>
      <c r="D31" s="71"/>
      <c r="E31" s="111">
        <f t="shared" si="0"/>
        <v>160</v>
      </c>
      <c r="F31" s="72"/>
      <c r="G31" s="70"/>
      <c r="H31" s="70">
        <v>34</v>
      </c>
      <c r="I31" s="70"/>
      <c r="J31" s="70"/>
      <c r="K31" s="70"/>
      <c r="L31" s="70">
        <v>2</v>
      </c>
      <c r="M31" s="71"/>
      <c r="N31" s="152">
        <f t="shared" si="1"/>
        <v>36</v>
      </c>
      <c r="O31" s="111">
        <f t="shared" si="2"/>
        <v>196</v>
      </c>
    </row>
    <row r="32" spans="1:15" ht="15.5" x14ac:dyDescent="0.35">
      <c r="A32" s="63" t="s">
        <v>78</v>
      </c>
      <c r="B32" s="70">
        <v>72</v>
      </c>
      <c r="C32" s="70">
        <v>326</v>
      </c>
      <c r="D32" s="71">
        <v>2</v>
      </c>
      <c r="E32" s="111">
        <f t="shared" si="0"/>
        <v>400</v>
      </c>
      <c r="F32" s="72"/>
      <c r="G32" s="70"/>
      <c r="H32" s="70"/>
      <c r="I32" s="70"/>
      <c r="J32" s="70"/>
      <c r="K32" s="70"/>
      <c r="L32" s="70">
        <v>4</v>
      </c>
      <c r="M32" s="71"/>
      <c r="N32" s="152">
        <f t="shared" si="1"/>
        <v>4</v>
      </c>
      <c r="O32" s="111">
        <f t="shared" si="2"/>
        <v>404</v>
      </c>
    </row>
    <row r="33" spans="1:15" ht="15.5" x14ac:dyDescent="0.35">
      <c r="A33" s="63" t="s">
        <v>79</v>
      </c>
      <c r="B33" s="70">
        <v>88</v>
      </c>
      <c r="C33" s="70">
        <v>115</v>
      </c>
      <c r="D33" s="71">
        <v>1</v>
      </c>
      <c r="E33" s="111">
        <f t="shared" si="0"/>
        <v>204</v>
      </c>
      <c r="F33" s="72"/>
      <c r="G33" s="70">
        <v>118</v>
      </c>
      <c r="H33" s="70"/>
      <c r="I33" s="70"/>
      <c r="J33" s="70">
        <v>6</v>
      </c>
      <c r="K33" s="70"/>
      <c r="L33" s="70">
        <v>5</v>
      </c>
      <c r="M33" s="71"/>
      <c r="N33" s="152">
        <f t="shared" si="1"/>
        <v>129</v>
      </c>
      <c r="O33" s="111">
        <f t="shared" si="2"/>
        <v>333</v>
      </c>
    </row>
    <row r="34" spans="1:15" ht="15.5" x14ac:dyDescent="0.35">
      <c r="A34" s="63" t="s">
        <v>99</v>
      </c>
      <c r="B34" s="70">
        <v>69</v>
      </c>
      <c r="C34" s="70" t="s">
        <v>352</v>
      </c>
      <c r="D34" s="71"/>
      <c r="E34" s="111">
        <f t="shared" si="0"/>
        <v>69</v>
      </c>
      <c r="F34" s="72"/>
      <c r="G34" s="70"/>
      <c r="H34" s="70"/>
      <c r="I34" s="70">
        <v>2</v>
      </c>
      <c r="J34" s="70"/>
      <c r="K34" s="70"/>
      <c r="L34" s="70">
        <v>9</v>
      </c>
      <c r="M34" s="71"/>
      <c r="N34" s="152">
        <f t="shared" si="1"/>
        <v>11</v>
      </c>
      <c r="O34" s="111">
        <f t="shared" si="2"/>
        <v>80</v>
      </c>
    </row>
    <row r="35" spans="1:15" ht="15.5" x14ac:dyDescent="0.35">
      <c r="A35" s="63" t="s">
        <v>80</v>
      </c>
      <c r="B35" s="70">
        <v>90</v>
      </c>
      <c r="C35" s="70">
        <v>13</v>
      </c>
      <c r="D35" s="71"/>
      <c r="E35" s="111">
        <f t="shared" si="0"/>
        <v>103</v>
      </c>
      <c r="F35" s="72"/>
      <c r="G35" s="70"/>
      <c r="H35" s="70"/>
      <c r="I35" s="70"/>
      <c r="J35" s="70"/>
      <c r="K35" s="70"/>
      <c r="L35" s="70" t="s">
        <v>352</v>
      </c>
      <c r="M35" s="71"/>
      <c r="N35" s="152">
        <f t="shared" si="1"/>
        <v>0</v>
      </c>
      <c r="O35" s="111">
        <f t="shared" si="2"/>
        <v>103</v>
      </c>
    </row>
    <row r="36" spans="1:15" ht="16" thickBot="1" x14ac:dyDescent="0.4">
      <c r="A36" s="73" t="s">
        <v>81</v>
      </c>
      <c r="B36" s="74">
        <v>104</v>
      </c>
      <c r="C36" s="74">
        <v>165</v>
      </c>
      <c r="D36" s="75">
        <v>1</v>
      </c>
      <c r="E36" s="125">
        <f t="shared" si="0"/>
        <v>270</v>
      </c>
      <c r="F36" s="76">
        <v>34</v>
      </c>
      <c r="G36" s="74"/>
      <c r="H36" s="74"/>
      <c r="I36" s="74"/>
      <c r="J36" s="74"/>
      <c r="K36" s="74"/>
      <c r="L36" s="74">
        <v>12</v>
      </c>
      <c r="M36" s="75"/>
      <c r="N36" s="153">
        <f t="shared" si="1"/>
        <v>46</v>
      </c>
      <c r="O36" s="125">
        <f t="shared" si="2"/>
        <v>316</v>
      </c>
    </row>
    <row r="37" spans="1:15" s="84" customFormat="1" ht="31.5" thickBot="1" x14ac:dyDescent="0.4">
      <c r="A37" s="99" t="s">
        <v>342</v>
      </c>
      <c r="B37" s="7">
        <f>SUM(B5:B36)</f>
        <v>3157</v>
      </c>
      <c r="C37" s="7">
        <f t="shared" ref="C37:O37" si="3">SUM(C5:C36)</f>
        <v>2999</v>
      </c>
      <c r="D37" s="126">
        <f t="shared" si="3"/>
        <v>8</v>
      </c>
      <c r="E37" s="127">
        <f t="shared" si="3"/>
        <v>6164</v>
      </c>
      <c r="F37" s="128">
        <f t="shared" si="3"/>
        <v>626</v>
      </c>
      <c r="G37" s="7">
        <f t="shared" si="3"/>
        <v>118</v>
      </c>
      <c r="H37" s="7">
        <f t="shared" si="3"/>
        <v>71</v>
      </c>
      <c r="I37" s="7">
        <f t="shared" si="3"/>
        <v>97</v>
      </c>
      <c r="J37" s="7">
        <f t="shared" si="3"/>
        <v>59</v>
      </c>
      <c r="K37" s="7">
        <f t="shared" si="3"/>
        <v>6</v>
      </c>
      <c r="L37" s="7">
        <f t="shared" si="3"/>
        <v>734</v>
      </c>
      <c r="M37" s="126">
        <f t="shared" si="3"/>
        <v>8</v>
      </c>
      <c r="N37" s="127">
        <f t="shared" si="3"/>
        <v>1719</v>
      </c>
      <c r="O37" s="127">
        <f t="shared" si="3"/>
        <v>7883</v>
      </c>
    </row>
    <row r="39" spans="1:15" ht="15.5" x14ac:dyDescent="0.35">
      <c r="A39" s="222" t="s">
        <v>369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topLeftCell="A5" workbookViewId="0">
      <selection activeCell="A12" sqref="A12"/>
    </sheetView>
  </sheetViews>
  <sheetFormatPr defaultRowHeight="15.5" x14ac:dyDescent="0.35"/>
  <cols>
    <col min="1" max="1" width="27.26953125" style="146" bestFit="1" customWidth="1"/>
    <col min="2" max="2" width="8.7265625" style="146"/>
    <col min="3" max="3" width="11.36328125" style="146" customWidth="1"/>
    <col min="4" max="4" width="10.54296875" style="146" customWidth="1"/>
    <col min="5" max="6" width="8.7265625" style="146"/>
    <col min="7" max="7" width="10.54296875" style="146" customWidth="1"/>
    <col min="8" max="8" width="12.1796875" style="146" customWidth="1"/>
    <col min="9" max="9" width="14.08984375" style="146" customWidth="1"/>
    <col min="10" max="10" width="10.54296875" style="146" customWidth="1"/>
    <col min="11" max="11" width="8.7265625" style="146"/>
    <col min="12" max="12" width="10.08984375" style="146" customWidth="1"/>
    <col min="13" max="13" width="10.90625" style="146" customWidth="1"/>
    <col min="14" max="14" width="15.54296875" style="146" customWidth="1"/>
    <col min="15" max="15" width="12" style="146" customWidth="1"/>
    <col min="16" max="16384" width="8.7265625" style="146"/>
  </cols>
  <sheetData>
    <row r="1" spans="1:16" x14ac:dyDescent="0.35">
      <c r="A1" s="2" t="s">
        <v>378</v>
      </c>
    </row>
    <row r="2" spans="1:16" x14ac:dyDescent="0.35">
      <c r="A2" s="36" t="s">
        <v>377</v>
      </c>
    </row>
    <row r="3" spans="1:16" ht="16" thickBot="1" x14ac:dyDescent="0.4"/>
    <row r="4" spans="1:16" ht="93.5" thickBot="1" x14ac:dyDescent="0.4">
      <c r="A4" s="242" t="s">
        <v>143</v>
      </c>
      <c r="B4" s="243" t="s">
        <v>144</v>
      </c>
      <c r="C4" s="243" t="s">
        <v>147</v>
      </c>
      <c r="D4" s="244" t="s">
        <v>432</v>
      </c>
      <c r="E4" s="245" t="s">
        <v>123</v>
      </c>
      <c r="F4" s="246" t="s">
        <v>3</v>
      </c>
      <c r="G4" s="243" t="s">
        <v>161</v>
      </c>
      <c r="H4" s="243" t="s">
        <v>149</v>
      </c>
      <c r="I4" s="243" t="s">
        <v>150</v>
      </c>
      <c r="J4" s="243" t="s">
        <v>514</v>
      </c>
      <c r="K4" s="243" t="s">
        <v>151</v>
      </c>
      <c r="L4" s="243" t="s">
        <v>162</v>
      </c>
      <c r="M4" s="243" t="s">
        <v>152</v>
      </c>
      <c r="N4" s="244" t="s">
        <v>153</v>
      </c>
      <c r="O4" s="245" t="s">
        <v>163</v>
      </c>
      <c r="P4" s="245" t="s">
        <v>164</v>
      </c>
    </row>
    <row r="5" spans="1:16" x14ac:dyDescent="0.35">
      <c r="A5" s="67" t="s">
        <v>58</v>
      </c>
      <c r="B5" s="68">
        <v>112</v>
      </c>
      <c r="C5" s="68">
        <v>731</v>
      </c>
      <c r="D5" s="69"/>
      <c r="E5" s="240">
        <f t="shared" ref="E5:E36" si="0">SUM(B5:D5)</f>
        <v>843</v>
      </c>
      <c r="F5" s="241">
        <v>84</v>
      </c>
      <c r="G5" s="68"/>
      <c r="H5" s="68"/>
      <c r="I5" s="68"/>
      <c r="J5" s="68"/>
      <c r="K5" s="68" t="s">
        <v>352</v>
      </c>
      <c r="L5" s="68"/>
      <c r="M5" s="68">
        <v>98</v>
      </c>
      <c r="N5" s="69"/>
      <c r="O5" s="98">
        <f t="shared" ref="O5:O36" si="1">SUM(F5:N5)</f>
        <v>182</v>
      </c>
      <c r="P5" s="240">
        <f t="shared" ref="P5:P36" si="2">+E5+O5</f>
        <v>1025</v>
      </c>
    </row>
    <row r="6" spans="1:16" x14ac:dyDescent="0.35">
      <c r="A6" s="63" t="s">
        <v>59</v>
      </c>
      <c r="B6" s="70">
        <v>144</v>
      </c>
      <c r="C6" s="70">
        <v>97</v>
      </c>
      <c r="D6" s="71"/>
      <c r="E6" s="111">
        <f t="shared" si="0"/>
        <v>241</v>
      </c>
      <c r="F6" s="72">
        <v>25</v>
      </c>
      <c r="G6" s="70"/>
      <c r="H6" s="70"/>
      <c r="I6" s="70"/>
      <c r="J6" s="70"/>
      <c r="K6" s="70">
        <v>23</v>
      </c>
      <c r="L6" s="70"/>
      <c r="M6" s="70">
        <v>117</v>
      </c>
      <c r="N6" s="71"/>
      <c r="O6" s="152">
        <f t="shared" si="1"/>
        <v>165</v>
      </c>
      <c r="P6" s="111">
        <f t="shared" si="2"/>
        <v>406</v>
      </c>
    </row>
    <row r="7" spans="1:16" x14ac:dyDescent="0.35">
      <c r="A7" s="63" t="s">
        <v>60</v>
      </c>
      <c r="B7" s="70">
        <v>113</v>
      </c>
      <c r="C7" s="70">
        <v>85</v>
      </c>
      <c r="D7" s="71"/>
      <c r="E7" s="111">
        <f t="shared" si="0"/>
        <v>198</v>
      </c>
      <c r="F7" s="72"/>
      <c r="G7" s="70"/>
      <c r="H7" s="70"/>
      <c r="I7" s="70"/>
      <c r="J7" s="70">
        <v>6</v>
      </c>
      <c r="K7" s="70" t="s">
        <v>352</v>
      </c>
      <c r="L7" s="70"/>
      <c r="M7" s="70">
        <v>11</v>
      </c>
      <c r="N7" s="71"/>
      <c r="O7" s="152">
        <f t="shared" si="1"/>
        <v>17</v>
      </c>
      <c r="P7" s="111">
        <f t="shared" si="2"/>
        <v>215</v>
      </c>
    </row>
    <row r="8" spans="1:16" x14ac:dyDescent="0.35">
      <c r="A8" s="63" t="s">
        <v>90</v>
      </c>
      <c r="B8" s="70">
        <v>11</v>
      </c>
      <c r="C8" s="70"/>
      <c r="D8" s="71"/>
      <c r="E8" s="111">
        <f t="shared" si="0"/>
        <v>11</v>
      </c>
      <c r="F8" s="72"/>
      <c r="G8" s="70"/>
      <c r="H8" s="70"/>
      <c r="I8" s="70"/>
      <c r="J8" s="70">
        <v>4</v>
      </c>
      <c r="K8" s="70">
        <v>2</v>
      </c>
      <c r="L8" s="70"/>
      <c r="M8" s="70">
        <v>2</v>
      </c>
      <c r="N8" s="71"/>
      <c r="O8" s="152">
        <f t="shared" si="1"/>
        <v>8</v>
      </c>
      <c r="P8" s="111">
        <f t="shared" si="2"/>
        <v>19</v>
      </c>
    </row>
    <row r="9" spans="1:16" x14ac:dyDescent="0.35">
      <c r="A9" s="63" t="s">
        <v>91</v>
      </c>
      <c r="B9" s="70">
        <v>133</v>
      </c>
      <c r="C9" s="70">
        <v>20</v>
      </c>
      <c r="D9" s="71"/>
      <c r="E9" s="111">
        <f t="shared" si="0"/>
        <v>153</v>
      </c>
      <c r="F9" s="72">
        <v>21</v>
      </c>
      <c r="G9" s="70"/>
      <c r="H9" s="70"/>
      <c r="I9" s="70"/>
      <c r="J9" s="70"/>
      <c r="K9" s="70"/>
      <c r="L9" s="70"/>
      <c r="M9" s="70" t="s">
        <v>352</v>
      </c>
      <c r="N9" s="71"/>
      <c r="O9" s="152">
        <f t="shared" si="1"/>
        <v>21</v>
      </c>
      <c r="P9" s="111">
        <f t="shared" si="2"/>
        <v>174</v>
      </c>
    </row>
    <row r="10" spans="1:16" x14ac:dyDescent="0.35">
      <c r="A10" s="63" t="s">
        <v>92</v>
      </c>
      <c r="B10" s="70">
        <v>327</v>
      </c>
      <c r="C10" s="70"/>
      <c r="D10" s="71"/>
      <c r="E10" s="111">
        <f t="shared" si="0"/>
        <v>327</v>
      </c>
      <c r="F10" s="72" t="s">
        <v>352</v>
      </c>
      <c r="G10" s="70"/>
      <c r="H10" s="70"/>
      <c r="I10" s="70"/>
      <c r="J10" s="70">
        <v>7</v>
      </c>
      <c r="K10" s="70"/>
      <c r="L10" s="70"/>
      <c r="M10" s="70">
        <v>16</v>
      </c>
      <c r="N10" s="71"/>
      <c r="O10" s="152">
        <f t="shared" si="1"/>
        <v>23</v>
      </c>
      <c r="P10" s="111">
        <f t="shared" si="2"/>
        <v>350</v>
      </c>
    </row>
    <row r="11" spans="1:16" x14ac:dyDescent="0.35">
      <c r="A11" s="63" t="s">
        <v>93</v>
      </c>
      <c r="B11" s="70">
        <v>251</v>
      </c>
      <c r="C11" s="70"/>
      <c r="D11" s="71"/>
      <c r="E11" s="111">
        <f t="shared" si="0"/>
        <v>251</v>
      </c>
      <c r="F11" s="72">
        <v>86</v>
      </c>
      <c r="G11" s="70"/>
      <c r="H11" s="70"/>
      <c r="I11" s="70"/>
      <c r="J11" s="70"/>
      <c r="K11" s="70"/>
      <c r="L11" s="70"/>
      <c r="M11" s="70">
        <v>9</v>
      </c>
      <c r="N11" s="71"/>
      <c r="O11" s="152">
        <f t="shared" si="1"/>
        <v>95</v>
      </c>
      <c r="P11" s="111">
        <f t="shared" si="2"/>
        <v>346</v>
      </c>
    </row>
    <row r="12" spans="1:16" x14ac:dyDescent="0.35">
      <c r="A12" s="63" t="s">
        <v>61</v>
      </c>
      <c r="B12" s="70">
        <v>42</v>
      </c>
      <c r="C12" s="70">
        <v>30</v>
      </c>
      <c r="D12" s="71">
        <v>1</v>
      </c>
      <c r="E12" s="111">
        <f t="shared" si="0"/>
        <v>73</v>
      </c>
      <c r="F12" s="72" t="s">
        <v>352</v>
      </c>
      <c r="G12" s="70"/>
      <c r="H12" s="70"/>
      <c r="I12" s="70"/>
      <c r="J12" s="70"/>
      <c r="K12" s="70"/>
      <c r="L12" s="70"/>
      <c r="M12" s="70">
        <v>1</v>
      </c>
      <c r="N12" s="71"/>
      <c r="O12" s="152">
        <f t="shared" si="1"/>
        <v>1</v>
      </c>
      <c r="P12" s="111">
        <f t="shared" si="2"/>
        <v>74</v>
      </c>
    </row>
    <row r="13" spans="1:16" x14ac:dyDescent="0.35">
      <c r="A13" s="63" t="s">
        <v>62</v>
      </c>
      <c r="B13" s="70">
        <v>22</v>
      </c>
      <c r="C13" s="70">
        <v>73</v>
      </c>
      <c r="D13" s="71"/>
      <c r="E13" s="111">
        <f t="shared" si="0"/>
        <v>95</v>
      </c>
      <c r="F13" s="72">
        <v>12</v>
      </c>
      <c r="G13" s="70"/>
      <c r="H13" s="70"/>
      <c r="I13" s="70"/>
      <c r="J13" s="70"/>
      <c r="K13" s="70"/>
      <c r="L13" s="70"/>
      <c r="M13" s="70">
        <v>2</v>
      </c>
      <c r="N13" s="71"/>
      <c r="O13" s="152">
        <f t="shared" si="1"/>
        <v>14</v>
      </c>
      <c r="P13" s="111">
        <f t="shared" si="2"/>
        <v>109</v>
      </c>
    </row>
    <row r="14" spans="1:16" x14ac:dyDescent="0.35">
      <c r="A14" s="63" t="s">
        <v>63</v>
      </c>
      <c r="B14" s="70">
        <v>27</v>
      </c>
      <c r="C14" s="70">
        <v>154</v>
      </c>
      <c r="D14" s="71"/>
      <c r="E14" s="111">
        <f t="shared" si="0"/>
        <v>181</v>
      </c>
      <c r="F14" s="72" t="s">
        <v>352</v>
      </c>
      <c r="G14" s="70"/>
      <c r="H14" s="70"/>
      <c r="I14" s="70"/>
      <c r="J14" s="70"/>
      <c r="K14" s="70"/>
      <c r="L14" s="70"/>
      <c r="M14" s="70">
        <v>22</v>
      </c>
      <c r="N14" s="71"/>
      <c r="O14" s="152">
        <f t="shared" si="1"/>
        <v>22</v>
      </c>
      <c r="P14" s="111">
        <f t="shared" si="2"/>
        <v>203</v>
      </c>
    </row>
    <row r="15" spans="1:16" x14ac:dyDescent="0.35">
      <c r="A15" s="63" t="s">
        <v>64</v>
      </c>
      <c r="B15" s="70">
        <v>10</v>
      </c>
      <c r="C15" s="70">
        <v>116</v>
      </c>
      <c r="D15" s="71"/>
      <c r="E15" s="111">
        <f t="shared" si="0"/>
        <v>126</v>
      </c>
      <c r="F15" s="72" t="s">
        <v>352</v>
      </c>
      <c r="G15" s="70"/>
      <c r="H15" s="70"/>
      <c r="I15" s="70"/>
      <c r="J15" s="70"/>
      <c r="K15" s="70"/>
      <c r="L15" s="70"/>
      <c r="M15" s="70">
        <v>5</v>
      </c>
      <c r="N15" s="71"/>
      <c r="O15" s="152">
        <f t="shared" si="1"/>
        <v>5</v>
      </c>
      <c r="P15" s="111">
        <f t="shared" si="2"/>
        <v>131</v>
      </c>
    </row>
    <row r="16" spans="1:16" x14ac:dyDescent="0.35">
      <c r="A16" s="63" t="s">
        <v>65</v>
      </c>
      <c r="B16" s="70">
        <v>217</v>
      </c>
      <c r="C16" s="70">
        <v>101</v>
      </c>
      <c r="D16" s="71"/>
      <c r="E16" s="111">
        <f t="shared" si="0"/>
        <v>318</v>
      </c>
      <c r="F16" s="72">
        <v>145</v>
      </c>
      <c r="G16" s="70"/>
      <c r="H16" s="70"/>
      <c r="I16" s="70"/>
      <c r="J16" s="70"/>
      <c r="K16" s="70">
        <v>10</v>
      </c>
      <c r="L16" s="70"/>
      <c r="M16" s="70">
        <v>169</v>
      </c>
      <c r="N16" s="71"/>
      <c r="O16" s="152">
        <f t="shared" si="1"/>
        <v>324</v>
      </c>
      <c r="P16" s="111">
        <f t="shared" si="2"/>
        <v>642</v>
      </c>
    </row>
    <row r="17" spans="1:16" x14ac:dyDescent="0.35">
      <c r="A17" s="63" t="s">
        <v>94</v>
      </c>
      <c r="B17" s="70">
        <v>30</v>
      </c>
      <c r="C17" s="70" t="s">
        <v>352</v>
      </c>
      <c r="D17" s="71"/>
      <c r="E17" s="111">
        <f t="shared" si="0"/>
        <v>30</v>
      </c>
      <c r="F17" s="72"/>
      <c r="G17" s="70"/>
      <c r="H17" s="70"/>
      <c r="I17" s="70"/>
      <c r="J17" s="70">
        <v>1</v>
      </c>
      <c r="K17" s="70"/>
      <c r="L17" s="70"/>
      <c r="M17" s="70"/>
      <c r="N17" s="71"/>
      <c r="O17" s="152">
        <f t="shared" si="1"/>
        <v>1</v>
      </c>
      <c r="P17" s="111">
        <f t="shared" si="2"/>
        <v>31</v>
      </c>
    </row>
    <row r="18" spans="1:16" x14ac:dyDescent="0.35">
      <c r="A18" s="63" t="s">
        <v>66</v>
      </c>
      <c r="B18" s="70">
        <v>99</v>
      </c>
      <c r="C18" s="70">
        <v>108</v>
      </c>
      <c r="D18" s="71"/>
      <c r="E18" s="111">
        <f t="shared" si="0"/>
        <v>207</v>
      </c>
      <c r="F18" s="72"/>
      <c r="G18" s="70"/>
      <c r="H18" s="70"/>
      <c r="I18" s="70">
        <v>13</v>
      </c>
      <c r="J18" s="70"/>
      <c r="K18" s="70"/>
      <c r="L18" s="70"/>
      <c r="M18" s="70">
        <v>5</v>
      </c>
      <c r="N18" s="71"/>
      <c r="O18" s="152">
        <f t="shared" si="1"/>
        <v>18</v>
      </c>
      <c r="P18" s="111">
        <f t="shared" si="2"/>
        <v>225</v>
      </c>
    </row>
    <row r="19" spans="1:16" x14ac:dyDescent="0.35">
      <c r="A19" s="63" t="s">
        <v>67</v>
      </c>
      <c r="B19" s="70">
        <v>396</v>
      </c>
      <c r="C19" s="70">
        <v>227</v>
      </c>
      <c r="D19" s="71"/>
      <c r="E19" s="111">
        <f t="shared" si="0"/>
        <v>623</v>
      </c>
      <c r="F19" s="72">
        <v>59</v>
      </c>
      <c r="G19" s="70"/>
      <c r="H19" s="70"/>
      <c r="I19" s="70"/>
      <c r="J19" s="70"/>
      <c r="K19" s="70"/>
      <c r="L19" s="70"/>
      <c r="M19" s="70">
        <v>31</v>
      </c>
      <c r="N19" s="71"/>
      <c r="O19" s="152">
        <f t="shared" si="1"/>
        <v>90</v>
      </c>
      <c r="P19" s="111">
        <f t="shared" si="2"/>
        <v>713</v>
      </c>
    </row>
    <row r="20" spans="1:16" x14ac:dyDescent="0.35">
      <c r="A20" s="63" t="s">
        <v>95</v>
      </c>
      <c r="B20" s="70">
        <v>643</v>
      </c>
      <c r="C20" s="70" t="s">
        <v>352</v>
      </c>
      <c r="D20" s="71">
        <v>1</v>
      </c>
      <c r="E20" s="111">
        <f t="shared" si="0"/>
        <v>644</v>
      </c>
      <c r="F20" s="72">
        <v>461</v>
      </c>
      <c r="G20" s="70"/>
      <c r="H20" s="70">
        <v>151</v>
      </c>
      <c r="I20" s="70">
        <v>24</v>
      </c>
      <c r="J20" s="70"/>
      <c r="K20" s="70">
        <v>71</v>
      </c>
      <c r="L20" s="70"/>
      <c r="M20" s="70">
        <v>11</v>
      </c>
      <c r="N20" s="71"/>
      <c r="O20" s="152">
        <f t="shared" si="1"/>
        <v>718</v>
      </c>
      <c r="P20" s="111">
        <f t="shared" si="2"/>
        <v>1362</v>
      </c>
    </row>
    <row r="21" spans="1:16" x14ac:dyDescent="0.35">
      <c r="A21" s="63" t="s">
        <v>68</v>
      </c>
      <c r="B21" s="70">
        <v>147</v>
      </c>
      <c r="C21" s="70">
        <v>253</v>
      </c>
      <c r="D21" s="71"/>
      <c r="E21" s="111">
        <f t="shared" si="0"/>
        <v>400</v>
      </c>
      <c r="F21" s="72">
        <v>78</v>
      </c>
      <c r="G21" s="70"/>
      <c r="H21" s="70"/>
      <c r="I21" s="70"/>
      <c r="J21" s="70">
        <v>36</v>
      </c>
      <c r="K21" s="70">
        <v>17</v>
      </c>
      <c r="L21" s="70">
        <v>6</v>
      </c>
      <c r="M21" s="70">
        <v>68</v>
      </c>
      <c r="N21" s="71">
        <v>8</v>
      </c>
      <c r="O21" s="152">
        <f t="shared" si="1"/>
        <v>213</v>
      </c>
      <c r="P21" s="111">
        <f t="shared" si="2"/>
        <v>613</v>
      </c>
    </row>
    <row r="22" spans="1:16" x14ac:dyDescent="0.35">
      <c r="A22" s="63" t="s">
        <v>96</v>
      </c>
      <c r="B22" s="70">
        <v>218</v>
      </c>
      <c r="C22" s="70" t="s">
        <v>352</v>
      </c>
      <c r="D22" s="71"/>
      <c r="E22" s="111">
        <f t="shared" si="0"/>
        <v>218</v>
      </c>
      <c r="F22" s="72"/>
      <c r="G22" s="70"/>
      <c r="H22" s="70"/>
      <c r="I22" s="70"/>
      <c r="J22" s="70"/>
      <c r="K22" s="70"/>
      <c r="L22" s="70"/>
      <c r="M22" s="70" t="s">
        <v>352</v>
      </c>
      <c r="N22" s="71"/>
      <c r="O22" s="152">
        <f t="shared" si="1"/>
        <v>0</v>
      </c>
      <c r="P22" s="111">
        <f t="shared" si="2"/>
        <v>218</v>
      </c>
    </row>
    <row r="23" spans="1:16" x14ac:dyDescent="0.35">
      <c r="A23" s="63" t="s">
        <v>69</v>
      </c>
      <c r="B23" s="70">
        <v>97</v>
      </c>
      <c r="C23" s="70">
        <v>236</v>
      </c>
      <c r="D23" s="71"/>
      <c r="E23" s="111">
        <f t="shared" si="0"/>
        <v>333</v>
      </c>
      <c r="F23" s="72"/>
      <c r="G23" s="70"/>
      <c r="H23" s="70"/>
      <c r="I23" s="70"/>
      <c r="J23" s="70"/>
      <c r="K23" s="70"/>
      <c r="L23" s="70"/>
      <c r="M23" s="70">
        <v>14</v>
      </c>
      <c r="N23" s="71"/>
      <c r="O23" s="152">
        <f t="shared" si="1"/>
        <v>14</v>
      </c>
      <c r="P23" s="111">
        <f t="shared" si="2"/>
        <v>347</v>
      </c>
    </row>
    <row r="24" spans="1:16" x14ac:dyDescent="0.35">
      <c r="A24" s="63" t="s">
        <v>70</v>
      </c>
      <c r="B24" s="70">
        <v>26</v>
      </c>
      <c r="C24" s="70">
        <v>33</v>
      </c>
      <c r="D24" s="71"/>
      <c r="E24" s="111">
        <f t="shared" si="0"/>
        <v>59</v>
      </c>
      <c r="F24" s="72"/>
      <c r="G24" s="70"/>
      <c r="H24" s="70"/>
      <c r="I24" s="70"/>
      <c r="J24" s="70">
        <v>20</v>
      </c>
      <c r="K24" s="70"/>
      <c r="L24" s="70"/>
      <c r="M24" s="70">
        <v>11</v>
      </c>
      <c r="N24" s="71"/>
      <c r="O24" s="152">
        <f t="shared" si="1"/>
        <v>31</v>
      </c>
      <c r="P24" s="111">
        <f t="shared" si="2"/>
        <v>90</v>
      </c>
    </row>
    <row r="25" spans="1:16" x14ac:dyDescent="0.35">
      <c r="A25" s="63" t="s">
        <v>71</v>
      </c>
      <c r="B25" s="70">
        <v>13</v>
      </c>
      <c r="C25" s="70">
        <v>171</v>
      </c>
      <c r="D25" s="71"/>
      <c r="E25" s="111">
        <f t="shared" si="0"/>
        <v>184</v>
      </c>
      <c r="F25" s="72"/>
      <c r="G25" s="70"/>
      <c r="H25" s="70"/>
      <c r="I25" s="70"/>
      <c r="J25" s="70"/>
      <c r="K25" s="70"/>
      <c r="L25" s="70"/>
      <c r="M25" s="70" t="s">
        <v>352</v>
      </c>
      <c r="N25" s="71"/>
      <c r="O25" s="152">
        <f t="shared" si="1"/>
        <v>0</v>
      </c>
      <c r="P25" s="111">
        <f t="shared" si="2"/>
        <v>184</v>
      </c>
    </row>
    <row r="26" spans="1:16" x14ac:dyDescent="0.35">
      <c r="A26" s="63" t="s">
        <v>72</v>
      </c>
      <c r="B26" s="70">
        <v>293</v>
      </c>
      <c r="C26" s="70">
        <v>176</v>
      </c>
      <c r="D26" s="71">
        <v>2</v>
      </c>
      <c r="E26" s="111">
        <f t="shared" si="0"/>
        <v>471</v>
      </c>
      <c r="F26" s="72"/>
      <c r="G26" s="70"/>
      <c r="H26" s="70"/>
      <c r="I26" s="70"/>
      <c r="J26" s="70"/>
      <c r="K26" s="70"/>
      <c r="L26" s="70"/>
      <c r="M26" s="70">
        <v>2</v>
      </c>
      <c r="N26" s="71"/>
      <c r="O26" s="152">
        <f t="shared" si="1"/>
        <v>2</v>
      </c>
      <c r="P26" s="111">
        <f t="shared" si="2"/>
        <v>473</v>
      </c>
    </row>
    <row r="27" spans="1:16" x14ac:dyDescent="0.35">
      <c r="A27" s="63" t="s">
        <v>73</v>
      </c>
      <c r="B27" s="70">
        <v>20</v>
      </c>
      <c r="C27" s="70">
        <v>14</v>
      </c>
      <c r="D27" s="71"/>
      <c r="E27" s="111">
        <f t="shared" si="0"/>
        <v>34</v>
      </c>
      <c r="F27" s="72"/>
      <c r="G27" s="70"/>
      <c r="H27" s="70"/>
      <c r="I27" s="70"/>
      <c r="J27" s="70">
        <v>14</v>
      </c>
      <c r="K27" s="70"/>
      <c r="L27" s="70"/>
      <c r="M27" s="70">
        <v>2</v>
      </c>
      <c r="N27" s="71"/>
      <c r="O27" s="152">
        <f t="shared" si="1"/>
        <v>16</v>
      </c>
      <c r="P27" s="111">
        <f t="shared" si="2"/>
        <v>50</v>
      </c>
    </row>
    <row r="28" spans="1:16" x14ac:dyDescent="0.35">
      <c r="A28" s="63" t="s">
        <v>97</v>
      </c>
      <c r="B28" s="70">
        <v>111</v>
      </c>
      <c r="C28" s="70">
        <v>42</v>
      </c>
      <c r="D28" s="71"/>
      <c r="E28" s="111">
        <f t="shared" si="0"/>
        <v>153</v>
      </c>
      <c r="F28" s="72">
        <v>34</v>
      </c>
      <c r="G28" s="70"/>
      <c r="H28" s="70"/>
      <c r="I28" s="70"/>
      <c r="J28" s="70"/>
      <c r="K28" s="70">
        <v>9</v>
      </c>
      <c r="L28" s="70"/>
      <c r="M28" s="70">
        <v>103</v>
      </c>
      <c r="N28" s="71"/>
      <c r="O28" s="152">
        <f t="shared" si="1"/>
        <v>146</v>
      </c>
      <c r="P28" s="111">
        <f t="shared" si="2"/>
        <v>299</v>
      </c>
    </row>
    <row r="29" spans="1:16" x14ac:dyDescent="0.35">
      <c r="A29" s="63" t="s">
        <v>75</v>
      </c>
      <c r="B29" s="70">
        <v>207</v>
      </c>
      <c r="C29" s="70">
        <v>4</v>
      </c>
      <c r="D29" s="71"/>
      <c r="E29" s="111">
        <f t="shared" si="0"/>
        <v>211</v>
      </c>
      <c r="F29" s="72"/>
      <c r="G29" s="70"/>
      <c r="H29" s="70"/>
      <c r="I29" s="70"/>
      <c r="J29" s="70"/>
      <c r="K29" s="70">
        <v>22</v>
      </c>
      <c r="L29" s="70"/>
      <c r="M29" s="70">
        <v>1</v>
      </c>
      <c r="N29" s="71"/>
      <c r="O29" s="152">
        <f t="shared" si="1"/>
        <v>23</v>
      </c>
      <c r="P29" s="111">
        <f t="shared" si="2"/>
        <v>234</v>
      </c>
    </row>
    <row r="30" spans="1:16" x14ac:dyDescent="0.35">
      <c r="A30" s="63" t="s">
        <v>76</v>
      </c>
      <c r="B30" s="70">
        <v>38</v>
      </c>
      <c r="C30" s="70">
        <v>1</v>
      </c>
      <c r="D30" s="71"/>
      <c r="E30" s="111">
        <f t="shared" si="0"/>
        <v>39</v>
      </c>
      <c r="F30" s="72"/>
      <c r="G30" s="70"/>
      <c r="H30" s="70"/>
      <c r="I30" s="70"/>
      <c r="J30" s="70"/>
      <c r="K30" s="70">
        <v>6</v>
      </c>
      <c r="L30" s="70"/>
      <c r="M30" s="70">
        <v>2</v>
      </c>
      <c r="N30" s="71"/>
      <c r="O30" s="152">
        <f t="shared" si="1"/>
        <v>8</v>
      </c>
      <c r="P30" s="111">
        <f t="shared" si="2"/>
        <v>47</v>
      </c>
    </row>
    <row r="31" spans="1:16" x14ac:dyDescent="0.35">
      <c r="A31" s="63" t="s">
        <v>77</v>
      </c>
      <c r="B31" s="70">
        <v>125</v>
      </c>
      <c r="C31" s="70">
        <v>21</v>
      </c>
      <c r="D31" s="71"/>
      <c r="E31" s="111">
        <f t="shared" si="0"/>
        <v>146</v>
      </c>
      <c r="F31" s="72"/>
      <c r="G31" s="70"/>
      <c r="H31" s="70"/>
      <c r="I31" s="70">
        <v>34</v>
      </c>
      <c r="J31" s="70"/>
      <c r="K31" s="70"/>
      <c r="L31" s="70"/>
      <c r="M31" s="70">
        <v>2</v>
      </c>
      <c r="N31" s="71"/>
      <c r="O31" s="152">
        <f t="shared" si="1"/>
        <v>36</v>
      </c>
      <c r="P31" s="111">
        <f t="shared" si="2"/>
        <v>182</v>
      </c>
    </row>
    <row r="32" spans="1:16" x14ac:dyDescent="0.35">
      <c r="A32" s="63" t="s">
        <v>78</v>
      </c>
      <c r="B32" s="70">
        <v>115</v>
      </c>
      <c r="C32" s="70">
        <v>365</v>
      </c>
      <c r="D32" s="71">
        <v>2</v>
      </c>
      <c r="E32" s="111">
        <f t="shared" si="0"/>
        <v>482</v>
      </c>
      <c r="F32" s="72"/>
      <c r="G32" s="70"/>
      <c r="H32" s="70"/>
      <c r="I32" s="70"/>
      <c r="J32" s="70"/>
      <c r="K32" s="70"/>
      <c r="L32" s="70"/>
      <c r="M32" s="70">
        <v>4</v>
      </c>
      <c r="N32" s="71"/>
      <c r="O32" s="152">
        <f t="shared" si="1"/>
        <v>4</v>
      </c>
      <c r="P32" s="111">
        <f t="shared" si="2"/>
        <v>486</v>
      </c>
    </row>
    <row r="33" spans="1:16" x14ac:dyDescent="0.35">
      <c r="A33" s="63" t="s">
        <v>79</v>
      </c>
      <c r="B33" s="70">
        <v>9</v>
      </c>
      <c r="C33" s="70">
        <v>117</v>
      </c>
      <c r="D33" s="71">
        <v>1</v>
      </c>
      <c r="E33" s="111">
        <f t="shared" si="0"/>
        <v>127</v>
      </c>
      <c r="F33" s="72"/>
      <c r="G33" s="70">
        <v>118</v>
      </c>
      <c r="H33" s="70"/>
      <c r="I33" s="70"/>
      <c r="J33" s="70"/>
      <c r="K33" s="70"/>
      <c r="L33" s="70"/>
      <c r="M33" s="70">
        <v>5</v>
      </c>
      <c r="N33" s="71"/>
      <c r="O33" s="152">
        <f t="shared" si="1"/>
        <v>123</v>
      </c>
      <c r="P33" s="111">
        <f t="shared" si="2"/>
        <v>250</v>
      </c>
    </row>
    <row r="34" spans="1:16" x14ac:dyDescent="0.35">
      <c r="A34" s="63" t="s">
        <v>99</v>
      </c>
      <c r="B34" s="70">
        <v>190</v>
      </c>
      <c r="C34" s="70" t="s">
        <v>352</v>
      </c>
      <c r="D34" s="71"/>
      <c r="E34" s="111">
        <f t="shared" si="0"/>
        <v>190</v>
      </c>
      <c r="F34" s="72"/>
      <c r="G34" s="70"/>
      <c r="H34" s="70"/>
      <c r="I34" s="70"/>
      <c r="J34" s="70"/>
      <c r="K34" s="70"/>
      <c r="L34" s="70"/>
      <c r="M34" s="70">
        <v>9</v>
      </c>
      <c r="N34" s="71"/>
      <c r="O34" s="152">
        <f t="shared" si="1"/>
        <v>9</v>
      </c>
      <c r="P34" s="111">
        <f t="shared" si="2"/>
        <v>199</v>
      </c>
    </row>
    <row r="35" spans="1:16" x14ac:dyDescent="0.35">
      <c r="A35" s="63" t="s">
        <v>80</v>
      </c>
      <c r="B35" s="70">
        <v>90</v>
      </c>
      <c r="C35" s="70">
        <v>13</v>
      </c>
      <c r="D35" s="71"/>
      <c r="E35" s="111">
        <f t="shared" si="0"/>
        <v>103</v>
      </c>
      <c r="F35" s="72"/>
      <c r="G35" s="70"/>
      <c r="H35" s="70"/>
      <c r="I35" s="70"/>
      <c r="J35" s="70"/>
      <c r="K35" s="70"/>
      <c r="L35" s="70"/>
      <c r="M35" s="70" t="s">
        <v>352</v>
      </c>
      <c r="N35" s="71"/>
      <c r="O35" s="152">
        <f t="shared" si="1"/>
        <v>0</v>
      </c>
      <c r="P35" s="111">
        <f t="shared" si="2"/>
        <v>103</v>
      </c>
    </row>
    <row r="36" spans="1:16" ht="16" thickBot="1" x14ac:dyDescent="0.4">
      <c r="A36" s="73" t="s">
        <v>81</v>
      </c>
      <c r="B36" s="74">
        <v>129</v>
      </c>
      <c r="C36" s="74">
        <v>201</v>
      </c>
      <c r="D36" s="75">
        <v>1</v>
      </c>
      <c r="E36" s="125">
        <f t="shared" si="0"/>
        <v>331</v>
      </c>
      <c r="F36" s="76">
        <v>6</v>
      </c>
      <c r="G36" s="74"/>
      <c r="H36" s="74"/>
      <c r="I36" s="74"/>
      <c r="J36" s="74"/>
      <c r="K36" s="74"/>
      <c r="L36" s="74"/>
      <c r="M36" s="74">
        <v>12</v>
      </c>
      <c r="N36" s="75" t="s">
        <v>352</v>
      </c>
      <c r="O36" s="153">
        <f t="shared" si="1"/>
        <v>18</v>
      </c>
      <c r="P36" s="125">
        <f t="shared" si="2"/>
        <v>349</v>
      </c>
    </row>
    <row r="37" spans="1:16" s="147" customFormat="1" ht="33.5" customHeight="1" thickBot="1" x14ac:dyDescent="0.4">
      <c r="A37" s="51" t="s">
        <v>343</v>
      </c>
      <c r="B37" s="7">
        <f>SUM(B5:B36)</f>
        <v>4405</v>
      </c>
      <c r="C37" s="7">
        <f t="shared" ref="C37:P37" si="3">SUM(C5:C36)</f>
        <v>3389</v>
      </c>
      <c r="D37" s="126">
        <f t="shared" si="3"/>
        <v>8</v>
      </c>
      <c r="E37" s="127">
        <f t="shared" si="3"/>
        <v>7802</v>
      </c>
      <c r="F37" s="128">
        <f t="shared" si="3"/>
        <v>1011</v>
      </c>
      <c r="G37" s="7">
        <f t="shared" si="3"/>
        <v>118</v>
      </c>
      <c r="H37" s="7">
        <f t="shared" si="3"/>
        <v>151</v>
      </c>
      <c r="I37" s="7">
        <f t="shared" si="3"/>
        <v>71</v>
      </c>
      <c r="J37" s="7">
        <f t="shared" si="3"/>
        <v>88</v>
      </c>
      <c r="K37" s="7">
        <f t="shared" si="3"/>
        <v>160</v>
      </c>
      <c r="L37" s="7">
        <f t="shared" si="3"/>
        <v>6</v>
      </c>
      <c r="M37" s="7">
        <f t="shared" si="3"/>
        <v>734</v>
      </c>
      <c r="N37" s="126">
        <f t="shared" si="3"/>
        <v>8</v>
      </c>
      <c r="O37" s="127">
        <f t="shared" si="3"/>
        <v>2347</v>
      </c>
      <c r="P37" s="127">
        <f t="shared" si="3"/>
        <v>10149</v>
      </c>
    </row>
    <row r="39" spans="1:16" x14ac:dyDescent="0.35">
      <c r="A39" s="222" t="s">
        <v>369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topLeftCell="A5" workbookViewId="0">
      <selection activeCell="R20" sqref="R20"/>
    </sheetView>
  </sheetViews>
  <sheetFormatPr defaultRowHeight="15.5" x14ac:dyDescent="0.35"/>
  <cols>
    <col min="1" max="1" width="33.81640625" style="60" customWidth="1"/>
    <col min="2" max="6" width="11.7265625" style="61" customWidth="1"/>
    <col min="7" max="7" width="11.7265625" style="148" customWidth="1"/>
    <col min="8" max="9" width="11.7265625" style="61" customWidth="1"/>
    <col min="10" max="10" width="12.54296875" style="61" customWidth="1"/>
    <col min="11" max="15" width="11.7265625" style="61" customWidth="1"/>
    <col min="16" max="16" width="11.7265625" style="148" customWidth="1"/>
    <col min="17" max="16384" width="8.7265625" style="60"/>
  </cols>
  <sheetData>
    <row r="1" spans="1:16" x14ac:dyDescent="0.35">
      <c r="A1" s="2" t="s">
        <v>380</v>
      </c>
    </row>
    <row r="2" spans="1:16" x14ac:dyDescent="0.35">
      <c r="A2" s="36" t="s">
        <v>379</v>
      </c>
    </row>
    <row r="3" spans="1:16" ht="16" thickBot="1" x14ac:dyDescent="0.4"/>
    <row r="4" spans="1:16" ht="75" customHeight="1" thickBot="1" x14ac:dyDescent="0.4">
      <c r="A4" s="242" t="s">
        <v>143</v>
      </c>
      <c r="B4" s="243" t="s">
        <v>144</v>
      </c>
      <c r="C4" s="243" t="s">
        <v>145</v>
      </c>
      <c r="D4" s="243" t="s">
        <v>146</v>
      </c>
      <c r="E4" s="243" t="s">
        <v>147</v>
      </c>
      <c r="F4" s="244" t="s">
        <v>432</v>
      </c>
      <c r="G4" s="245" t="s">
        <v>123</v>
      </c>
      <c r="H4" s="246" t="s">
        <v>3</v>
      </c>
      <c r="I4" s="243" t="s">
        <v>161</v>
      </c>
      <c r="J4" s="243" t="s">
        <v>149</v>
      </c>
      <c r="K4" s="243" t="s">
        <v>150</v>
      </c>
      <c r="L4" s="243" t="s">
        <v>514</v>
      </c>
      <c r="M4" s="243" t="s">
        <v>151</v>
      </c>
      <c r="N4" s="243" t="s">
        <v>152</v>
      </c>
      <c r="O4" s="245" t="s">
        <v>163</v>
      </c>
      <c r="P4" s="245" t="s">
        <v>164</v>
      </c>
    </row>
    <row r="5" spans="1:16" x14ac:dyDescent="0.35">
      <c r="A5" s="67" t="s">
        <v>58</v>
      </c>
      <c r="B5" s="68">
        <v>325</v>
      </c>
      <c r="C5" s="68"/>
      <c r="D5" s="68"/>
      <c r="E5" s="68">
        <v>79</v>
      </c>
      <c r="F5" s="69"/>
      <c r="G5" s="240">
        <f>SUM(B5:F5)</f>
        <v>404</v>
      </c>
      <c r="H5" s="241">
        <v>108</v>
      </c>
      <c r="I5" s="68"/>
      <c r="J5" s="68"/>
      <c r="K5" s="68"/>
      <c r="L5" s="68"/>
      <c r="M5" s="68">
        <v>35</v>
      </c>
      <c r="N5" s="68">
        <v>98</v>
      </c>
      <c r="O5" s="98">
        <f t="shared" ref="O5:O36" si="0">SUM(H5:N5)</f>
        <v>241</v>
      </c>
      <c r="P5" s="240">
        <f t="shared" ref="P5:P36" si="1">+G5+O5</f>
        <v>645</v>
      </c>
    </row>
    <row r="6" spans="1:16" x14ac:dyDescent="0.35">
      <c r="A6" s="63" t="s">
        <v>59</v>
      </c>
      <c r="B6" s="70">
        <v>143</v>
      </c>
      <c r="C6" s="70"/>
      <c r="D6" s="70"/>
      <c r="E6" s="70">
        <v>48</v>
      </c>
      <c r="F6" s="71"/>
      <c r="G6" s="111">
        <f t="shared" ref="G6:G36" si="2">SUM(B6:F6)</f>
        <v>191</v>
      </c>
      <c r="H6" s="72"/>
      <c r="I6" s="70"/>
      <c r="J6" s="70"/>
      <c r="K6" s="70"/>
      <c r="L6" s="70"/>
      <c r="M6" s="70" t="s">
        <v>352</v>
      </c>
      <c r="N6" s="70">
        <v>117</v>
      </c>
      <c r="O6" s="152">
        <f t="shared" si="0"/>
        <v>117</v>
      </c>
      <c r="P6" s="111">
        <f t="shared" si="1"/>
        <v>308</v>
      </c>
    </row>
    <row r="7" spans="1:16" x14ac:dyDescent="0.35">
      <c r="A7" s="63" t="s">
        <v>60</v>
      </c>
      <c r="B7" s="70">
        <v>84</v>
      </c>
      <c r="C7" s="70"/>
      <c r="D7" s="70"/>
      <c r="E7" s="70">
        <v>71</v>
      </c>
      <c r="F7" s="71"/>
      <c r="G7" s="111">
        <f t="shared" si="2"/>
        <v>155</v>
      </c>
      <c r="H7" s="72"/>
      <c r="I7" s="70"/>
      <c r="J7" s="70"/>
      <c r="K7" s="70"/>
      <c r="L7" s="70"/>
      <c r="M7" s="70">
        <v>14</v>
      </c>
      <c r="N7" s="70">
        <v>11</v>
      </c>
      <c r="O7" s="152">
        <f t="shared" si="0"/>
        <v>25</v>
      </c>
      <c r="P7" s="111">
        <f t="shared" si="1"/>
        <v>180</v>
      </c>
    </row>
    <row r="8" spans="1:16" x14ac:dyDescent="0.35">
      <c r="A8" s="63" t="s">
        <v>90</v>
      </c>
      <c r="B8" s="70">
        <v>74</v>
      </c>
      <c r="C8" s="70"/>
      <c r="D8" s="70"/>
      <c r="E8" s="70"/>
      <c r="F8" s="71"/>
      <c r="G8" s="111">
        <f t="shared" si="2"/>
        <v>74</v>
      </c>
      <c r="H8" s="72"/>
      <c r="I8" s="70"/>
      <c r="J8" s="70"/>
      <c r="K8" s="70"/>
      <c r="L8" s="70"/>
      <c r="M8" s="70">
        <v>4</v>
      </c>
      <c r="N8" s="70">
        <v>2</v>
      </c>
      <c r="O8" s="152">
        <f t="shared" si="0"/>
        <v>6</v>
      </c>
      <c r="P8" s="111">
        <f t="shared" si="1"/>
        <v>80</v>
      </c>
    </row>
    <row r="9" spans="1:16" x14ac:dyDescent="0.35">
      <c r="A9" s="63" t="s">
        <v>91</v>
      </c>
      <c r="B9" s="70">
        <v>78</v>
      </c>
      <c r="C9" s="70"/>
      <c r="D9" s="70"/>
      <c r="E9" s="70"/>
      <c r="F9" s="71"/>
      <c r="G9" s="111">
        <f t="shared" si="2"/>
        <v>78</v>
      </c>
      <c r="H9" s="72"/>
      <c r="I9" s="70"/>
      <c r="J9" s="70"/>
      <c r="K9" s="70"/>
      <c r="L9" s="70"/>
      <c r="M9" s="70"/>
      <c r="N9" s="70" t="s">
        <v>352</v>
      </c>
      <c r="O9" s="152">
        <f t="shared" si="0"/>
        <v>0</v>
      </c>
      <c r="P9" s="111">
        <f t="shared" si="1"/>
        <v>78</v>
      </c>
    </row>
    <row r="10" spans="1:16" x14ac:dyDescent="0.35">
      <c r="A10" s="63" t="s">
        <v>92</v>
      </c>
      <c r="B10" s="70">
        <v>25</v>
      </c>
      <c r="C10" s="70"/>
      <c r="D10" s="70"/>
      <c r="E10" s="70"/>
      <c r="F10" s="71"/>
      <c r="G10" s="111">
        <f t="shared" si="2"/>
        <v>25</v>
      </c>
      <c r="H10" s="72"/>
      <c r="I10" s="70"/>
      <c r="J10" s="70"/>
      <c r="K10" s="70"/>
      <c r="L10" s="70">
        <v>5</v>
      </c>
      <c r="M10" s="70"/>
      <c r="N10" s="70">
        <v>16</v>
      </c>
      <c r="O10" s="152">
        <f t="shared" si="0"/>
        <v>21</v>
      </c>
      <c r="P10" s="111">
        <f t="shared" si="1"/>
        <v>46</v>
      </c>
    </row>
    <row r="11" spans="1:16" x14ac:dyDescent="0.35">
      <c r="A11" s="63" t="s">
        <v>93</v>
      </c>
      <c r="B11" s="70">
        <v>68</v>
      </c>
      <c r="C11" s="70"/>
      <c r="D11" s="70"/>
      <c r="E11" s="70" t="s">
        <v>352</v>
      </c>
      <c r="F11" s="71"/>
      <c r="G11" s="111">
        <f t="shared" si="2"/>
        <v>68</v>
      </c>
      <c r="H11" s="72"/>
      <c r="I11" s="70"/>
      <c r="J11" s="70"/>
      <c r="K11" s="70"/>
      <c r="L11" s="70"/>
      <c r="M11" s="70"/>
      <c r="N11" s="70">
        <v>9</v>
      </c>
      <c r="O11" s="152">
        <f t="shared" si="0"/>
        <v>9</v>
      </c>
      <c r="P11" s="111">
        <f t="shared" si="1"/>
        <v>77</v>
      </c>
    </row>
    <row r="12" spans="1:16" x14ac:dyDescent="0.35">
      <c r="A12" s="63" t="s">
        <v>61</v>
      </c>
      <c r="B12" s="70">
        <v>54</v>
      </c>
      <c r="C12" s="70"/>
      <c r="D12" s="70"/>
      <c r="E12" s="70">
        <v>71</v>
      </c>
      <c r="F12" s="71">
        <v>1</v>
      </c>
      <c r="G12" s="111">
        <f t="shared" si="2"/>
        <v>126</v>
      </c>
      <c r="H12" s="72"/>
      <c r="I12" s="70"/>
      <c r="J12" s="70"/>
      <c r="K12" s="70"/>
      <c r="L12" s="70"/>
      <c r="M12" s="70"/>
      <c r="N12" s="70">
        <v>1</v>
      </c>
      <c r="O12" s="152">
        <f t="shared" si="0"/>
        <v>1</v>
      </c>
      <c r="P12" s="111">
        <f t="shared" si="1"/>
        <v>127</v>
      </c>
    </row>
    <row r="13" spans="1:16" x14ac:dyDescent="0.35">
      <c r="A13" s="63" t="s">
        <v>62</v>
      </c>
      <c r="B13" s="70">
        <v>37</v>
      </c>
      <c r="C13" s="70"/>
      <c r="D13" s="70">
        <v>11</v>
      </c>
      <c r="E13" s="70">
        <v>56</v>
      </c>
      <c r="F13" s="71"/>
      <c r="G13" s="111">
        <f t="shared" si="2"/>
        <v>104</v>
      </c>
      <c r="H13" s="72"/>
      <c r="I13" s="70"/>
      <c r="J13" s="70"/>
      <c r="K13" s="70"/>
      <c r="L13" s="70"/>
      <c r="M13" s="70"/>
      <c r="N13" s="70">
        <v>2</v>
      </c>
      <c r="O13" s="152">
        <f t="shared" si="0"/>
        <v>2</v>
      </c>
      <c r="P13" s="111">
        <f t="shared" si="1"/>
        <v>106</v>
      </c>
    </row>
    <row r="14" spans="1:16" x14ac:dyDescent="0.35">
      <c r="A14" s="63" t="s">
        <v>63</v>
      </c>
      <c r="B14" s="70">
        <v>36</v>
      </c>
      <c r="C14" s="70"/>
      <c r="D14" s="70"/>
      <c r="E14" s="70">
        <v>96</v>
      </c>
      <c r="F14" s="71"/>
      <c r="G14" s="111">
        <f t="shared" si="2"/>
        <v>132</v>
      </c>
      <c r="H14" s="72">
        <v>27</v>
      </c>
      <c r="I14" s="70"/>
      <c r="J14" s="70"/>
      <c r="K14" s="70">
        <v>2</v>
      </c>
      <c r="L14" s="70"/>
      <c r="M14" s="70"/>
      <c r="N14" s="70">
        <v>22</v>
      </c>
      <c r="O14" s="152">
        <f t="shared" si="0"/>
        <v>51</v>
      </c>
      <c r="P14" s="111">
        <f t="shared" si="1"/>
        <v>183</v>
      </c>
    </row>
    <row r="15" spans="1:16" x14ac:dyDescent="0.35">
      <c r="A15" s="63" t="s">
        <v>64</v>
      </c>
      <c r="B15" s="70">
        <v>12</v>
      </c>
      <c r="C15" s="70"/>
      <c r="D15" s="70"/>
      <c r="E15" s="70" t="s">
        <v>352</v>
      </c>
      <c r="F15" s="71"/>
      <c r="G15" s="111">
        <f t="shared" si="2"/>
        <v>12</v>
      </c>
      <c r="H15" s="72" t="s">
        <v>352</v>
      </c>
      <c r="I15" s="70"/>
      <c r="J15" s="70"/>
      <c r="K15" s="70"/>
      <c r="L15" s="70"/>
      <c r="M15" s="70"/>
      <c r="N15" s="70">
        <v>5</v>
      </c>
      <c r="O15" s="152">
        <f t="shared" si="0"/>
        <v>5</v>
      </c>
      <c r="P15" s="111">
        <f t="shared" si="1"/>
        <v>17</v>
      </c>
    </row>
    <row r="16" spans="1:16" x14ac:dyDescent="0.35">
      <c r="A16" s="63" t="s">
        <v>65</v>
      </c>
      <c r="B16" s="70">
        <v>160</v>
      </c>
      <c r="C16" s="70"/>
      <c r="D16" s="70"/>
      <c r="E16" s="70">
        <v>92</v>
      </c>
      <c r="F16" s="71"/>
      <c r="G16" s="111">
        <f t="shared" si="2"/>
        <v>252</v>
      </c>
      <c r="H16" s="72">
        <v>272</v>
      </c>
      <c r="I16" s="70"/>
      <c r="J16" s="70">
        <v>64</v>
      </c>
      <c r="K16" s="70"/>
      <c r="L16" s="70"/>
      <c r="M16" s="70">
        <v>65</v>
      </c>
      <c r="N16" s="70">
        <v>169</v>
      </c>
      <c r="O16" s="152">
        <f t="shared" si="0"/>
        <v>570</v>
      </c>
      <c r="P16" s="111">
        <f t="shared" si="1"/>
        <v>822</v>
      </c>
    </row>
    <row r="17" spans="1:16" x14ac:dyDescent="0.35">
      <c r="A17" s="63" t="s">
        <v>94</v>
      </c>
      <c r="B17" s="70">
        <v>26</v>
      </c>
      <c r="C17" s="70"/>
      <c r="D17" s="70"/>
      <c r="E17" s="70" t="s">
        <v>352</v>
      </c>
      <c r="F17" s="71"/>
      <c r="G17" s="111">
        <f t="shared" si="2"/>
        <v>26</v>
      </c>
      <c r="H17" s="72" t="s">
        <v>352</v>
      </c>
      <c r="I17" s="70"/>
      <c r="J17" s="70"/>
      <c r="K17" s="70"/>
      <c r="L17" s="70"/>
      <c r="M17" s="70">
        <v>4</v>
      </c>
      <c r="N17" s="70"/>
      <c r="O17" s="152">
        <f t="shared" si="0"/>
        <v>4</v>
      </c>
      <c r="P17" s="111">
        <f t="shared" si="1"/>
        <v>30</v>
      </c>
    </row>
    <row r="18" spans="1:16" x14ac:dyDescent="0.35">
      <c r="A18" s="63" t="s">
        <v>66</v>
      </c>
      <c r="B18" s="70">
        <v>34</v>
      </c>
      <c r="C18" s="70"/>
      <c r="D18" s="70"/>
      <c r="E18" s="70">
        <v>134</v>
      </c>
      <c r="F18" s="71"/>
      <c r="G18" s="111">
        <f t="shared" si="2"/>
        <v>168</v>
      </c>
      <c r="H18" s="72" t="s">
        <v>352</v>
      </c>
      <c r="I18" s="70"/>
      <c r="J18" s="70"/>
      <c r="K18" s="70">
        <v>13</v>
      </c>
      <c r="L18" s="70"/>
      <c r="M18" s="70"/>
      <c r="N18" s="70">
        <v>5</v>
      </c>
      <c r="O18" s="152">
        <f t="shared" si="0"/>
        <v>18</v>
      </c>
      <c r="P18" s="111">
        <f t="shared" si="1"/>
        <v>186</v>
      </c>
    </row>
    <row r="19" spans="1:16" x14ac:dyDescent="0.35">
      <c r="A19" s="63" t="s">
        <v>67</v>
      </c>
      <c r="B19" s="70">
        <v>234</v>
      </c>
      <c r="C19" s="70"/>
      <c r="D19" s="70"/>
      <c r="E19" s="70">
        <v>187</v>
      </c>
      <c r="F19" s="71"/>
      <c r="G19" s="111">
        <f t="shared" si="2"/>
        <v>421</v>
      </c>
      <c r="H19" s="72">
        <v>43</v>
      </c>
      <c r="I19" s="70"/>
      <c r="J19" s="70"/>
      <c r="K19" s="70"/>
      <c r="L19" s="70"/>
      <c r="M19" s="70"/>
      <c r="N19" s="70">
        <v>31</v>
      </c>
      <c r="O19" s="152">
        <f t="shared" si="0"/>
        <v>74</v>
      </c>
      <c r="P19" s="111">
        <f t="shared" si="1"/>
        <v>495</v>
      </c>
    </row>
    <row r="20" spans="1:16" x14ac:dyDescent="0.35">
      <c r="A20" s="63" t="s">
        <v>95</v>
      </c>
      <c r="B20" s="70">
        <v>518</v>
      </c>
      <c r="C20" s="70">
        <v>2</v>
      </c>
      <c r="D20" s="70"/>
      <c r="E20" s="70" t="s">
        <v>352</v>
      </c>
      <c r="F20" s="71">
        <v>1</v>
      </c>
      <c r="G20" s="111">
        <f t="shared" si="2"/>
        <v>521</v>
      </c>
      <c r="H20" s="72">
        <v>57</v>
      </c>
      <c r="I20" s="70"/>
      <c r="J20" s="70"/>
      <c r="K20" s="70">
        <v>24</v>
      </c>
      <c r="L20" s="70"/>
      <c r="M20" s="70"/>
      <c r="N20" s="70">
        <v>11</v>
      </c>
      <c r="O20" s="152">
        <f t="shared" si="0"/>
        <v>92</v>
      </c>
      <c r="P20" s="111">
        <f t="shared" si="1"/>
        <v>613</v>
      </c>
    </row>
    <row r="21" spans="1:16" x14ac:dyDescent="0.35">
      <c r="A21" s="63" t="s">
        <v>68</v>
      </c>
      <c r="B21" s="70">
        <v>91</v>
      </c>
      <c r="C21" s="70"/>
      <c r="D21" s="70"/>
      <c r="E21" s="70">
        <v>137</v>
      </c>
      <c r="F21" s="71"/>
      <c r="G21" s="111">
        <f t="shared" si="2"/>
        <v>228</v>
      </c>
      <c r="H21" s="72">
        <v>30</v>
      </c>
      <c r="I21" s="70"/>
      <c r="J21" s="70"/>
      <c r="K21" s="70"/>
      <c r="L21" s="70">
        <v>6</v>
      </c>
      <c r="M21" s="70">
        <v>9</v>
      </c>
      <c r="N21" s="70">
        <v>68</v>
      </c>
      <c r="O21" s="152">
        <f t="shared" si="0"/>
        <v>113</v>
      </c>
      <c r="P21" s="111">
        <f t="shared" si="1"/>
        <v>341</v>
      </c>
    </row>
    <row r="22" spans="1:16" x14ac:dyDescent="0.35">
      <c r="A22" s="63" t="s">
        <v>96</v>
      </c>
      <c r="B22" s="70" t="s">
        <v>352</v>
      </c>
      <c r="C22" s="70"/>
      <c r="D22" s="70"/>
      <c r="E22" s="70" t="s">
        <v>352</v>
      </c>
      <c r="F22" s="71"/>
      <c r="G22" s="111">
        <f t="shared" si="2"/>
        <v>0</v>
      </c>
      <c r="H22" s="72" t="s">
        <v>352</v>
      </c>
      <c r="I22" s="70"/>
      <c r="J22" s="70"/>
      <c r="K22" s="70"/>
      <c r="L22" s="70"/>
      <c r="M22" s="70"/>
      <c r="N22" s="70" t="s">
        <v>352</v>
      </c>
      <c r="O22" s="152">
        <f t="shared" si="0"/>
        <v>0</v>
      </c>
      <c r="P22" s="111">
        <f t="shared" si="1"/>
        <v>0</v>
      </c>
    </row>
    <row r="23" spans="1:16" x14ac:dyDescent="0.35">
      <c r="A23" s="63" t="s">
        <v>69</v>
      </c>
      <c r="B23" s="70">
        <v>2</v>
      </c>
      <c r="C23" s="70"/>
      <c r="D23" s="70"/>
      <c r="E23" s="70">
        <v>82</v>
      </c>
      <c r="F23" s="71"/>
      <c r="G23" s="111">
        <f t="shared" si="2"/>
        <v>84</v>
      </c>
      <c r="H23" s="72">
        <v>17</v>
      </c>
      <c r="I23" s="70"/>
      <c r="J23" s="70">
        <v>43</v>
      </c>
      <c r="K23" s="70"/>
      <c r="L23" s="70"/>
      <c r="M23" s="70"/>
      <c r="N23" s="70">
        <v>14</v>
      </c>
      <c r="O23" s="152">
        <f t="shared" si="0"/>
        <v>74</v>
      </c>
      <c r="P23" s="111">
        <f t="shared" si="1"/>
        <v>158</v>
      </c>
    </row>
    <row r="24" spans="1:16" x14ac:dyDescent="0.35">
      <c r="A24" s="63" t="s">
        <v>70</v>
      </c>
      <c r="B24" s="70" t="s">
        <v>352</v>
      </c>
      <c r="C24" s="70"/>
      <c r="D24" s="70"/>
      <c r="E24" s="70">
        <v>102</v>
      </c>
      <c r="F24" s="71"/>
      <c r="G24" s="111">
        <f t="shared" si="2"/>
        <v>102</v>
      </c>
      <c r="H24" s="72"/>
      <c r="I24" s="70"/>
      <c r="J24" s="70"/>
      <c r="K24" s="70"/>
      <c r="L24" s="70"/>
      <c r="M24" s="70"/>
      <c r="N24" s="70">
        <v>11</v>
      </c>
      <c r="O24" s="152">
        <f t="shared" si="0"/>
        <v>11</v>
      </c>
      <c r="P24" s="111">
        <f t="shared" si="1"/>
        <v>113</v>
      </c>
    </row>
    <row r="25" spans="1:16" x14ac:dyDescent="0.35">
      <c r="A25" s="63" t="s">
        <v>71</v>
      </c>
      <c r="B25" s="70">
        <v>28</v>
      </c>
      <c r="C25" s="70"/>
      <c r="D25" s="70"/>
      <c r="E25" s="70">
        <v>5</v>
      </c>
      <c r="F25" s="71"/>
      <c r="G25" s="111">
        <f t="shared" si="2"/>
        <v>33</v>
      </c>
      <c r="H25" s="72"/>
      <c r="I25" s="70"/>
      <c r="J25" s="70"/>
      <c r="K25" s="70"/>
      <c r="L25" s="70"/>
      <c r="M25" s="70"/>
      <c r="N25" s="70" t="s">
        <v>352</v>
      </c>
      <c r="O25" s="152">
        <f t="shared" si="0"/>
        <v>0</v>
      </c>
      <c r="P25" s="111">
        <f t="shared" si="1"/>
        <v>33</v>
      </c>
    </row>
    <row r="26" spans="1:16" x14ac:dyDescent="0.35">
      <c r="A26" s="63" t="s">
        <v>72</v>
      </c>
      <c r="B26" s="70">
        <v>158</v>
      </c>
      <c r="C26" s="70"/>
      <c r="D26" s="70"/>
      <c r="E26" s="70">
        <v>103</v>
      </c>
      <c r="F26" s="71">
        <v>2</v>
      </c>
      <c r="G26" s="111">
        <f t="shared" si="2"/>
        <v>263</v>
      </c>
      <c r="H26" s="72">
        <v>10</v>
      </c>
      <c r="I26" s="70"/>
      <c r="J26" s="70"/>
      <c r="K26" s="70"/>
      <c r="L26" s="70"/>
      <c r="M26" s="70"/>
      <c r="N26" s="70">
        <v>2</v>
      </c>
      <c r="O26" s="152">
        <f t="shared" si="0"/>
        <v>12</v>
      </c>
      <c r="P26" s="111">
        <f t="shared" si="1"/>
        <v>275</v>
      </c>
    </row>
    <row r="27" spans="1:16" x14ac:dyDescent="0.35">
      <c r="A27" s="63" t="s">
        <v>73</v>
      </c>
      <c r="B27" s="70" t="s">
        <v>352</v>
      </c>
      <c r="C27" s="70"/>
      <c r="D27" s="70"/>
      <c r="E27" s="70">
        <v>2</v>
      </c>
      <c r="F27" s="71"/>
      <c r="G27" s="111">
        <f t="shared" si="2"/>
        <v>2</v>
      </c>
      <c r="H27" s="72"/>
      <c r="I27" s="70"/>
      <c r="J27" s="70"/>
      <c r="K27" s="70"/>
      <c r="L27" s="70"/>
      <c r="M27" s="70"/>
      <c r="N27" s="70">
        <v>2</v>
      </c>
      <c r="O27" s="152">
        <f t="shared" si="0"/>
        <v>2</v>
      </c>
      <c r="P27" s="111">
        <f t="shared" si="1"/>
        <v>4</v>
      </c>
    </row>
    <row r="28" spans="1:16" x14ac:dyDescent="0.35">
      <c r="A28" s="63" t="s">
        <v>97</v>
      </c>
      <c r="B28" s="70">
        <v>84</v>
      </c>
      <c r="C28" s="70"/>
      <c r="D28" s="70"/>
      <c r="E28" s="70">
        <v>40</v>
      </c>
      <c r="F28" s="71"/>
      <c r="G28" s="111">
        <f t="shared" si="2"/>
        <v>124</v>
      </c>
      <c r="H28" s="72"/>
      <c r="I28" s="70"/>
      <c r="J28" s="70"/>
      <c r="K28" s="70"/>
      <c r="L28" s="70">
        <v>8</v>
      </c>
      <c r="M28" s="70"/>
      <c r="N28" s="70">
        <v>103</v>
      </c>
      <c r="O28" s="152">
        <f t="shared" si="0"/>
        <v>111</v>
      </c>
      <c r="P28" s="111">
        <f t="shared" si="1"/>
        <v>235</v>
      </c>
    </row>
    <row r="29" spans="1:16" x14ac:dyDescent="0.35">
      <c r="A29" s="63" t="s">
        <v>75</v>
      </c>
      <c r="B29" s="70">
        <v>45</v>
      </c>
      <c r="C29" s="70"/>
      <c r="D29" s="70"/>
      <c r="E29" s="70">
        <v>84</v>
      </c>
      <c r="F29" s="71"/>
      <c r="G29" s="111">
        <f t="shared" si="2"/>
        <v>129</v>
      </c>
      <c r="H29" s="72"/>
      <c r="I29" s="70"/>
      <c r="J29" s="70">
        <v>32</v>
      </c>
      <c r="K29" s="70"/>
      <c r="L29" s="70"/>
      <c r="M29" s="70"/>
      <c r="N29" s="70">
        <v>1</v>
      </c>
      <c r="O29" s="152">
        <f t="shared" si="0"/>
        <v>33</v>
      </c>
      <c r="P29" s="111">
        <f t="shared" si="1"/>
        <v>162</v>
      </c>
    </row>
    <row r="30" spans="1:16" x14ac:dyDescent="0.35">
      <c r="A30" s="63" t="s">
        <v>76</v>
      </c>
      <c r="B30" s="70">
        <v>27</v>
      </c>
      <c r="C30" s="70"/>
      <c r="D30" s="70"/>
      <c r="E30" s="70">
        <v>1</v>
      </c>
      <c r="F30" s="71"/>
      <c r="G30" s="111">
        <f t="shared" si="2"/>
        <v>28</v>
      </c>
      <c r="H30" s="72"/>
      <c r="I30" s="70"/>
      <c r="J30" s="70"/>
      <c r="K30" s="70"/>
      <c r="L30" s="70"/>
      <c r="M30" s="70"/>
      <c r="N30" s="70">
        <v>2</v>
      </c>
      <c r="O30" s="152">
        <f t="shared" si="0"/>
        <v>2</v>
      </c>
      <c r="P30" s="111">
        <f t="shared" si="1"/>
        <v>30</v>
      </c>
    </row>
    <row r="31" spans="1:16" x14ac:dyDescent="0.35">
      <c r="A31" s="63" t="s">
        <v>77</v>
      </c>
      <c r="B31" s="70">
        <v>27</v>
      </c>
      <c r="C31" s="70"/>
      <c r="D31" s="70"/>
      <c r="E31" s="70">
        <v>30</v>
      </c>
      <c r="F31" s="71"/>
      <c r="G31" s="111">
        <f t="shared" si="2"/>
        <v>57</v>
      </c>
      <c r="H31" s="72"/>
      <c r="I31" s="70"/>
      <c r="J31" s="70"/>
      <c r="K31" s="70">
        <v>34</v>
      </c>
      <c r="L31" s="70"/>
      <c r="M31" s="70"/>
      <c r="N31" s="70">
        <v>2</v>
      </c>
      <c r="O31" s="152">
        <f t="shared" si="0"/>
        <v>36</v>
      </c>
      <c r="P31" s="111">
        <f t="shared" si="1"/>
        <v>93</v>
      </c>
    </row>
    <row r="32" spans="1:16" x14ac:dyDescent="0.35">
      <c r="A32" s="63" t="s">
        <v>78</v>
      </c>
      <c r="B32" s="70">
        <v>142</v>
      </c>
      <c r="C32" s="70"/>
      <c r="D32" s="70"/>
      <c r="E32" s="70">
        <v>197</v>
      </c>
      <c r="F32" s="71">
        <v>2</v>
      </c>
      <c r="G32" s="111">
        <f t="shared" si="2"/>
        <v>341</v>
      </c>
      <c r="H32" s="72"/>
      <c r="I32" s="70"/>
      <c r="J32" s="70"/>
      <c r="K32" s="70"/>
      <c r="L32" s="70">
        <v>1</v>
      </c>
      <c r="M32" s="70"/>
      <c r="N32" s="70">
        <v>4</v>
      </c>
      <c r="O32" s="152">
        <f t="shared" si="0"/>
        <v>5</v>
      </c>
      <c r="P32" s="111">
        <f t="shared" si="1"/>
        <v>346</v>
      </c>
    </row>
    <row r="33" spans="1:16" x14ac:dyDescent="0.35">
      <c r="A33" s="63" t="s">
        <v>79</v>
      </c>
      <c r="B33" s="70">
        <v>35</v>
      </c>
      <c r="C33" s="70"/>
      <c r="D33" s="70"/>
      <c r="E33" s="70">
        <v>72</v>
      </c>
      <c r="F33" s="71">
        <v>1</v>
      </c>
      <c r="G33" s="111">
        <f t="shared" si="2"/>
        <v>108</v>
      </c>
      <c r="H33" s="72"/>
      <c r="I33" s="70">
        <v>118</v>
      </c>
      <c r="J33" s="70"/>
      <c r="K33" s="70"/>
      <c r="L33" s="70"/>
      <c r="M33" s="70"/>
      <c r="N33" s="70">
        <v>5</v>
      </c>
      <c r="O33" s="152">
        <f t="shared" si="0"/>
        <v>123</v>
      </c>
      <c r="P33" s="111">
        <f t="shared" si="1"/>
        <v>231</v>
      </c>
    </row>
    <row r="34" spans="1:16" x14ac:dyDescent="0.35">
      <c r="A34" s="63" t="s">
        <v>99</v>
      </c>
      <c r="B34" s="70">
        <v>93</v>
      </c>
      <c r="C34" s="70"/>
      <c r="D34" s="70"/>
      <c r="E34" s="70" t="s">
        <v>352</v>
      </c>
      <c r="F34" s="71"/>
      <c r="G34" s="111">
        <f t="shared" si="2"/>
        <v>93</v>
      </c>
      <c r="H34" s="72"/>
      <c r="I34" s="70"/>
      <c r="J34" s="70"/>
      <c r="K34" s="70"/>
      <c r="L34" s="70"/>
      <c r="M34" s="70"/>
      <c r="N34" s="70">
        <v>9</v>
      </c>
      <c r="O34" s="152">
        <f t="shared" si="0"/>
        <v>9</v>
      </c>
      <c r="P34" s="111">
        <f t="shared" si="1"/>
        <v>102</v>
      </c>
    </row>
    <row r="35" spans="1:16" x14ac:dyDescent="0.35">
      <c r="A35" s="63" t="s">
        <v>80</v>
      </c>
      <c r="B35" s="70">
        <v>196</v>
      </c>
      <c r="C35" s="70"/>
      <c r="D35" s="70"/>
      <c r="E35" s="70">
        <v>35</v>
      </c>
      <c r="F35" s="71"/>
      <c r="G35" s="111">
        <f t="shared" si="2"/>
        <v>231</v>
      </c>
      <c r="H35" s="72"/>
      <c r="I35" s="70"/>
      <c r="J35" s="70"/>
      <c r="K35" s="70"/>
      <c r="L35" s="70"/>
      <c r="M35" s="70"/>
      <c r="N35" s="70" t="s">
        <v>352</v>
      </c>
      <c r="O35" s="152">
        <f t="shared" si="0"/>
        <v>0</v>
      </c>
      <c r="P35" s="111">
        <f t="shared" si="1"/>
        <v>231</v>
      </c>
    </row>
    <row r="36" spans="1:16" x14ac:dyDescent="0.35">
      <c r="A36" s="63" t="s">
        <v>81</v>
      </c>
      <c r="B36" s="70">
        <v>57</v>
      </c>
      <c r="C36" s="70"/>
      <c r="D36" s="70"/>
      <c r="E36" s="70">
        <v>60</v>
      </c>
      <c r="F36" s="71">
        <v>1</v>
      </c>
      <c r="G36" s="111">
        <f t="shared" si="2"/>
        <v>118</v>
      </c>
      <c r="H36" s="72"/>
      <c r="I36" s="70"/>
      <c r="J36" s="70"/>
      <c r="K36" s="70"/>
      <c r="L36" s="70"/>
      <c r="M36" s="70"/>
      <c r="N36" s="70">
        <v>12</v>
      </c>
      <c r="O36" s="152">
        <f t="shared" si="0"/>
        <v>12</v>
      </c>
      <c r="P36" s="111">
        <f t="shared" si="1"/>
        <v>130</v>
      </c>
    </row>
    <row r="37" spans="1:16" s="149" customFormat="1" ht="37" customHeight="1" thickBot="1" x14ac:dyDescent="0.4">
      <c r="A37" s="129" t="s">
        <v>344</v>
      </c>
      <c r="B37" s="109">
        <f>SUM(B5:B36)</f>
        <v>2893</v>
      </c>
      <c r="C37" s="109">
        <f t="shared" ref="C37:P37" si="3">SUM(C5:C36)</f>
        <v>2</v>
      </c>
      <c r="D37" s="109">
        <f t="shared" si="3"/>
        <v>11</v>
      </c>
      <c r="E37" s="109">
        <f t="shared" si="3"/>
        <v>1784</v>
      </c>
      <c r="F37" s="247">
        <f t="shared" si="3"/>
        <v>8</v>
      </c>
      <c r="G37" s="249">
        <f t="shared" si="3"/>
        <v>4698</v>
      </c>
      <c r="H37" s="248">
        <f t="shared" si="3"/>
        <v>564</v>
      </c>
      <c r="I37" s="109">
        <f t="shared" si="3"/>
        <v>118</v>
      </c>
      <c r="J37" s="109">
        <f t="shared" si="3"/>
        <v>139</v>
      </c>
      <c r="K37" s="109">
        <f t="shared" si="3"/>
        <v>73</v>
      </c>
      <c r="L37" s="109">
        <f t="shared" si="3"/>
        <v>20</v>
      </c>
      <c r="M37" s="109">
        <f t="shared" si="3"/>
        <v>131</v>
      </c>
      <c r="N37" s="109">
        <f t="shared" si="3"/>
        <v>734</v>
      </c>
      <c r="O37" s="249">
        <f t="shared" si="3"/>
        <v>1779</v>
      </c>
      <c r="P37" s="249">
        <f t="shared" si="3"/>
        <v>6477</v>
      </c>
    </row>
    <row r="38" spans="1:16" x14ac:dyDescent="0.35">
      <c r="B38" s="150"/>
      <c r="C38" s="150"/>
      <c r="D38" s="150"/>
      <c r="E38" s="150"/>
      <c r="F38" s="150"/>
      <c r="G38" s="151"/>
      <c r="H38" s="150"/>
      <c r="I38" s="150"/>
      <c r="J38" s="150"/>
      <c r="K38" s="150"/>
      <c r="L38" s="150"/>
      <c r="M38" s="150"/>
      <c r="N38" s="150"/>
      <c r="P38" s="60"/>
    </row>
    <row r="39" spans="1:16" x14ac:dyDescent="0.35">
      <c r="A39" s="222" t="s">
        <v>369</v>
      </c>
      <c r="B39" s="150"/>
      <c r="C39" s="150"/>
      <c r="D39" s="150"/>
      <c r="E39" s="150"/>
      <c r="F39" s="150"/>
      <c r="G39" s="151"/>
      <c r="H39" s="150"/>
      <c r="I39" s="150"/>
      <c r="J39" s="150"/>
      <c r="K39" s="150"/>
      <c r="L39" s="150"/>
      <c r="M39" s="150"/>
      <c r="N39" s="150"/>
      <c r="P39" s="60"/>
    </row>
    <row r="40" spans="1:16" x14ac:dyDescent="0.35">
      <c r="P40" s="60"/>
    </row>
    <row r="41" spans="1:16" x14ac:dyDescent="0.35">
      <c r="P41" s="60"/>
    </row>
    <row r="42" spans="1:16" x14ac:dyDescent="0.35">
      <c r="B42" s="150"/>
      <c r="C42" s="150"/>
      <c r="D42" s="150"/>
      <c r="E42" s="150"/>
      <c r="F42" s="150"/>
      <c r="G42" s="151"/>
      <c r="H42" s="150"/>
      <c r="I42" s="150"/>
      <c r="J42" s="150"/>
      <c r="K42" s="150"/>
      <c r="L42" s="150"/>
      <c r="M42" s="150"/>
      <c r="N42" s="150"/>
    </row>
  </sheetData>
  <pageMargins left="0.7" right="0.7" top="0.75" bottom="0.75" header="0.3" footer="0.3"/>
  <pageSetup paperSize="9" orientation="portrait" r:id="rId1"/>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A35027795</value>
    </field>
    <field name="Objective-Title">
      <value order="0">AHSP - 2020-2021 - Out-turn Report - Supporting Document - Annex</value>
    </field>
    <field name="Objective-Description">
      <value order="0"/>
    </field>
    <field name="Objective-CreationStamp">
      <value order="0">2021-10-19T13:52:12Z</value>
    </field>
    <field name="Objective-IsApproved">
      <value order="0">false</value>
    </field>
    <field name="Objective-IsPublished">
      <value order="0">true</value>
    </field>
    <field name="Objective-DatePublished">
      <value order="0">2022-01-10T16:13:11Z</value>
    </field>
    <field name="Objective-ModificationStamp">
      <value order="0">2022-01-10T17:01:52Z</value>
    </field>
    <field name="Objective-Owner">
      <value order="0">Piacentini, Aileen A (U207141)</value>
    </field>
    <field name="Objective-Path">
      <value order="0">Objective Global Folder:SG File Plan:People, communities and living:Housing:Social housing:Research and analysis: Social housing:More Homes Division: Affordable Housing Supply Programme (AHSP): Information source for current and historic data: Part 3: 2021-2026</value>
    </field>
    <field name="Objective-Parent">
      <value order="0">More Homes Division: Affordable Housing Supply Programme (AHSP): Information source for current and historic data: Part 3: 2021-2026</value>
    </field>
    <field name="Objective-State">
      <value order="0">Published</value>
    </field>
    <field name="Objective-VersionId">
      <value order="0">vA53164999</value>
    </field>
    <field name="Objective-Version">
      <value order="0">1.0</value>
    </field>
    <field name="Objective-VersionNumber">
      <value order="0">39</value>
    </field>
    <field name="Objective-VersionComment">
      <value order="0"/>
    </field>
    <field name="Objective-FileNumber">
      <value order="0">BUD/5935</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vt:i4>
      </vt:variant>
    </vt:vector>
  </HeadingPairs>
  <TitlesOfParts>
    <vt:vector size="34" baseType="lpstr">
      <vt:lpstr>NOTES</vt:lpstr>
      <vt:lpstr>Key figures for information</vt:lpstr>
      <vt:lpstr>Table 1</vt:lpstr>
      <vt:lpstr>Table 2 £m</vt:lpstr>
      <vt:lpstr>Table 3 £m</vt:lpstr>
      <vt:lpstr>Table 4 £m</vt:lpstr>
      <vt:lpstr>Table 5 </vt:lpstr>
      <vt:lpstr>Table 6</vt:lpstr>
      <vt:lpstr>Table 7 </vt:lpstr>
      <vt:lpstr>Table 8</vt:lpstr>
      <vt:lpstr>Table 9</vt:lpstr>
      <vt:lpstr>Table 10a and 10b (£m)</vt:lpstr>
      <vt:lpstr>Table 11 </vt:lpstr>
      <vt:lpstr>Table 12 </vt:lpstr>
      <vt:lpstr>Table 13 </vt:lpstr>
      <vt:lpstr>Table 14 (a) (b) (c) </vt:lpstr>
      <vt:lpstr>Table 15 (a) </vt:lpstr>
      <vt:lpstr>Table 15 (b) £m</vt:lpstr>
      <vt:lpstr>Table 16 (a) (b)</vt:lpstr>
      <vt:lpstr>Table 17</vt:lpstr>
      <vt:lpstr>Table 18 (a) (b)</vt:lpstr>
      <vt:lpstr>Table 19</vt:lpstr>
      <vt:lpstr>Table 20 (a)</vt:lpstr>
      <vt:lpstr>Table 20 (b)</vt:lpstr>
      <vt:lpstr>Table 21 (a) (i) </vt:lpstr>
      <vt:lpstr>Table 21 (a) (ii) </vt:lpstr>
      <vt:lpstr>Table 21 (b) (i)</vt:lpstr>
      <vt:lpstr>Table 21 (b) (ii)</vt:lpstr>
      <vt:lpstr>Table 21 (c)</vt:lpstr>
      <vt:lpstr>Table 21 (d)</vt:lpstr>
      <vt:lpstr>'Table 14 (a) (b) (c) '!Table14abcFormsofhousingfundedbyAHSP</vt:lpstr>
      <vt:lpstr>'Table 15 (a) '!Table15a</vt:lpstr>
      <vt:lpstr>'Table 18 (a) (b)'!Table18a</vt:lpstr>
      <vt:lpstr>'Table 18 (a) (b)'!Table18b</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U207141</dc:creator>
  <cp:lastModifiedBy>U207141</cp:lastModifiedBy>
  <dcterms:created xsi:type="dcterms:W3CDTF">2021-10-19T11:19:09Z</dcterms:created>
  <dcterms:modified xsi:type="dcterms:W3CDTF">2022-01-10T16:13:11Z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A35027795</vt:lpwstr>
  </property>
  <property fmtid="{D5CDD505-2E9C-101B-9397-08002B2CF9AE}" pid="4" name="Objective-Title">
    <vt:lpwstr>AHSP - 2020-2021 - Out-turn Report - Supporting Document - Annex</vt:lpwstr>
  </property>
  <property fmtid="{D5CDD505-2E9C-101B-9397-08002B2CF9AE}" pid="5" name="Objective-Description">
    <vt:lpwstr/>
  </property>
  <property fmtid="{D5CDD505-2E9C-101B-9397-08002B2CF9AE}" pid="6" name="Objective-CreationStamp">
    <vt:filetime>2021-10-19T13:52:12Z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2022-01-10T16:13:11Z</vt:filetime>
  </property>
  <property fmtid="{D5CDD505-2E9C-101B-9397-08002B2CF9AE}" pid="10" name="Objective-ModificationStamp">
    <vt:filetime>2022-01-10T17:01:52Z</vt:filetime>
  </property>
  <property fmtid="{D5CDD505-2E9C-101B-9397-08002B2CF9AE}" pid="11" name="Objective-Owner">
    <vt:lpwstr>Piacentini, Aileen A (U207141)</vt:lpwstr>
  </property>
  <property fmtid="{D5CDD505-2E9C-101B-9397-08002B2CF9AE}" pid="12" name="Objective-Path">
    <vt:lpwstr>Objective Global Folder:SG File Plan:People, communities and living:Housing:Social housing:Research and analysis: Social housing:More Homes Division: Affordable Housing Supply Programme (AHSP): Information source for current and historic data: Part 3: 2021-2026</vt:lpwstr>
  </property>
  <property fmtid="{D5CDD505-2E9C-101B-9397-08002B2CF9AE}" pid="13" name="Objective-Parent">
    <vt:lpwstr>More Homes Division: Affordable Housing Supply Programme (AHSP): Information source for current and historic data: Part 3: 2021-2026</vt:lpwstr>
  </property>
  <property fmtid="{D5CDD505-2E9C-101B-9397-08002B2CF9AE}" pid="14" name="Objective-State">
    <vt:lpwstr>Published</vt:lpwstr>
  </property>
  <property fmtid="{D5CDD505-2E9C-101B-9397-08002B2CF9AE}" pid="15" name="Objective-VersionId">
    <vt:lpwstr>vA53164999</vt:lpwstr>
  </property>
  <property fmtid="{D5CDD505-2E9C-101B-9397-08002B2CF9AE}" pid="16" name="Objective-Version">
    <vt:lpwstr>1.0</vt:lpwstr>
  </property>
  <property fmtid="{D5CDD505-2E9C-101B-9397-08002B2CF9AE}" pid="17" name="Objective-VersionNumber">
    <vt:r8>39</vt:r8>
  </property>
  <property fmtid="{D5CDD505-2E9C-101B-9397-08002B2CF9AE}" pid="18" name="Objective-VersionComment">
    <vt:lpwstr/>
  </property>
  <property fmtid="{D5CDD505-2E9C-101B-9397-08002B2CF9AE}" pid="19" name="Objective-FileNumber">
    <vt:lpwstr>BUD/5935</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