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O Fisheries Group\Division J\Stats\00 Press Notice\2021\"/>
    </mc:Choice>
  </mc:AlternateContent>
  <bookViews>
    <workbookView xWindow="0" yWindow="0" windowWidth="13130" windowHeight="6110"/>
  </bookViews>
  <sheets>
    <sheet name="Cover_Sheet" sheetId="1" r:id="rId1"/>
    <sheet name="Contents_table" sheetId="2" r:id="rId2"/>
    <sheet name="Summary" sheetId="3" r:id="rId3"/>
    <sheet name="Notes_table" sheetId="5" r:id="rId4"/>
    <sheet name="Table_1" sheetId="6" r:id="rId5"/>
    <sheet name="Table_2" sheetId="7" r:id="rId6"/>
    <sheet name="Table_3a" sheetId="8" r:id="rId7"/>
    <sheet name="Table_3b" sheetId="9" r:id="rId8"/>
    <sheet name="Table_4a" sheetId="10" r:id="rId9"/>
    <sheet name="Table_4b" sheetId="11" r:id="rId10"/>
    <sheet name="Table_5" sheetId="12" r:id="rId11"/>
    <sheet name="Table_6" sheetId="13" r:id="rId12"/>
    <sheet name="Table_7" sheetId="14" r:id="rId13"/>
  </sheets>
  <calcPr calcId="162913"/>
</workbook>
</file>

<file path=xl/calcChain.xml><?xml version="1.0" encoding="utf-8"?>
<calcChain xmlns="http://schemas.openxmlformats.org/spreadsheetml/2006/main">
  <c r="A13" i="2" l="1"/>
  <c r="A12" i="2"/>
  <c r="A11" i="2"/>
  <c r="A10" i="2"/>
  <c r="A9" i="2"/>
  <c r="A8" i="2"/>
  <c r="A7" i="2"/>
  <c r="A6" i="2"/>
  <c r="A5" i="2"/>
  <c r="A4" i="2"/>
  <c r="A3" i="2"/>
</calcChain>
</file>

<file path=xl/sharedStrings.xml><?xml version="1.0" encoding="utf-8"?>
<sst xmlns="http://schemas.openxmlformats.org/spreadsheetml/2006/main" count="326" uniqueCount="209">
  <si>
    <t>Provisional Scottish Sea Fisheries Statistics 2021</t>
  </si>
  <si>
    <t>Summary</t>
  </si>
  <si>
    <t>These data tables contain provisional data on fish landings by Scottish registered vessels, the size of the Scottish fishing fleet, numbers of fishers working in Scotland and UK quota uptake in 2021.</t>
  </si>
  <si>
    <t>Source of Data</t>
  </si>
  <si>
    <t>Source: Marine Scotland.</t>
  </si>
  <si>
    <t>Dates of Publication</t>
  </si>
  <si>
    <t>This spreadsheet was published on 11/05/2022.</t>
  </si>
  <si>
    <t>The next update to the data will be the final Scottish Sea Fisheries Statistics 2021 which will be published in September 2022.</t>
  </si>
  <si>
    <t>Additional Information</t>
  </si>
  <si>
    <t>Financial values are provided in nominal terms (not adjusted for inflation) in all tables except Table 3b where the values have been adjusted to 2021 prices.</t>
  </si>
  <si>
    <t>Table of Contents</t>
  </si>
  <si>
    <t>Table number</t>
  </si>
  <si>
    <t>Table title</t>
  </si>
  <si>
    <t>Notes table</t>
  </si>
  <si>
    <t>Landings by Scottish registered vessels by species type, 2012 - 2021 (p) [note 1] [note 2] [note 3]</t>
  </si>
  <si>
    <t>Active Scottish registered vessels by main fishing method [note 7], 31st December 2017 to 2021 (p) [note 1]</t>
  </si>
  <si>
    <t>Number of fishers employed on Scottish registered vessels, 2013 to 2021 (p) [note 1] [note 12] [note 13] [note 15] [note 16]</t>
  </si>
  <si>
    <t>Key figures from the 2021 Provisional Scottish Sea Fisheries Statistics</t>
  </si>
  <si>
    <t>Note number</t>
  </si>
  <si>
    <t>Note text</t>
  </si>
  <si>
    <t>(p) indicates that the data are provisional.</t>
  </si>
  <si>
    <t>Tonnes landed is reported in live weight equivalent, or what the catch would have weighed when it was fresh out the water (before any processing).</t>
  </si>
  <si>
    <t>Value of landings are in nominal terms (not adjusted for inflation).</t>
  </si>
  <si>
    <t>Value percentage changes are reported in real terms at 2021 prices, after taking account of inflation by using 2021 calendar year GDP deflators. See https://www.gov.uk/government/statistics/gdp-deflators-at-market-prices-and-money-gdp-march-2022-quarterly-national-accounts.</t>
  </si>
  <si>
    <t>Percentage change in value is reported in nominal terms here (before adjusting for inflation).</t>
  </si>
  <si>
    <t>Main fishing method is determined by calculating which fishing gear is used to catch the majority of the vessel’s landings (by value).</t>
  </si>
  <si>
    <t>The 10m and under ‘Other’ fishing method category includes: mechanical dredging, suction dredging, gill nets and entangling nets, shell fishing by hand and all demersal trawls, nets and traps.</t>
  </si>
  <si>
    <t>The ‘Non fishing’ category includes vessels which hold an active licence but did not report any catch in the year stated.</t>
  </si>
  <si>
    <t>The over 10m 'Demersal Trawl' category includes; demersal single trawl, demersal pair trawl, demersal twin/multi trawl and beam trawl.</t>
  </si>
  <si>
    <t>The over 10m 'Demersal Other' category includes; demersal gill nets and entangling nets and other demersal.</t>
  </si>
  <si>
    <t>In previous years, crofter employment figures were shown separately. Due to concerns regarding the accuracy of this information, crofters have now been grouped with the irregular fisher employment category for historic years. For 2021 onwards, crofters have been grouped into the category the fishery office has deemed most appropriate.</t>
  </si>
  <si>
    <t>If a fisher works on more than one vessel they may be recorded as two irregular fishers rather than one regular.</t>
  </si>
  <si>
    <t>For landings into the rest of the UK, the percentage changes are shown as N/A as the numbers are very small and round to zero so the percentage changes are insignificant.</t>
  </si>
  <si>
    <t>There has been a change in methodology since the previous publication. If a vessel is registered as active but has not made any landings in the year in question, their employment figures are not counted. This has been back updated for all years from 2013 onwards.</t>
  </si>
  <si>
    <t>Employment data for 2012 is not available at a vessel level so cannot be adjusted on a comparable basis using the new methodology.</t>
  </si>
  <si>
    <t>All calculations such as percentage changes and price per tonnes are performed on the unrounded figures. Therefore, recalculating these using the rounded numbers provided might give slightly different numbers.</t>
  </si>
  <si>
    <t>Table 1. Landings by Scottish registered vessels, 2021 (p) [note 1] [note 2] [note 3] [note 4] [note 17]</t>
  </si>
  <si>
    <t>This worksheet contains one table. Some cells refer to notes which can be found in the notes worksheet.</t>
  </si>
  <si>
    <t>Cells which are blank indicate that there are no landings (true zero's) for that particular species in the specified year.</t>
  </si>
  <si>
    <t>Cells which contain a zero indicate that landings of that species for the specified year were below 0.5 tonnes or 500 pounds. The true figure is available but presented as zero due to rounding.</t>
  </si>
  <si>
    <t>Species Type</t>
  </si>
  <si>
    <t>Tonnage 2021 (p) (thousands)</t>
  </si>
  <si>
    <t>Tonnage change from 2012 (percent)</t>
  </si>
  <si>
    <t>Tonnage change from 2020 (percent)</t>
  </si>
  <si>
    <t>Value 2021 (p) (millions of pounds)</t>
  </si>
  <si>
    <t>Value change from 2012 (real terms) (percent)</t>
  </si>
  <si>
    <t>Value change from 2020 (real terms) (percent)</t>
  </si>
  <si>
    <t>Demersal</t>
  </si>
  <si>
    <t>Pelagic</t>
  </si>
  <si>
    <t>Shellfish</t>
  </si>
  <si>
    <t>Total</t>
  </si>
  <si>
    <t>Table 2. Landings by Scottish registered vessels by species type, 2012 to 2021 (p) [note 1] [note 2] [note 3]</t>
  </si>
  <si>
    <t>Year</t>
  </si>
  <si>
    <t>Demersal tonnage (thousands)</t>
  </si>
  <si>
    <t>Pelagic tonnage (thousands)</t>
  </si>
  <si>
    <t>Shellfish tonnage (thousands)</t>
  </si>
  <si>
    <t>Total tonnage (thousands)</t>
  </si>
  <si>
    <t>Demersal value (millions of pounds)</t>
  </si>
  <si>
    <t>Pelagic value (millions of pounds)</t>
  </si>
  <si>
    <t>Shellfish value (millions of pounds)</t>
  </si>
  <si>
    <t>Total value (millions of pounds)</t>
  </si>
  <si>
    <t>2012</t>
  </si>
  <si>
    <t>2013</t>
  </si>
  <si>
    <t>2014</t>
  </si>
  <si>
    <t>2015</t>
  </si>
  <si>
    <t>2016</t>
  </si>
  <si>
    <t>2017</t>
  </si>
  <si>
    <t>2018</t>
  </si>
  <si>
    <t>2019</t>
  </si>
  <si>
    <t>2020</t>
  </si>
  <si>
    <t>2021 (p)</t>
  </si>
  <si>
    <t>Table 3a. Landings by Scottish registered vessels of main species, 2020 to 2021 (p) [note 1] [note 2] [note 3] [note 17]</t>
  </si>
  <si>
    <t>Species</t>
  </si>
  <si>
    <t>Tonnage 2020 (thousands)</t>
  </si>
  <si>
    <t>Value 2020 (millions of pounds)</t>
  </si>
  <si>
    <t>Price per tonne 2020 (pounds)</t>
  </si>
  <si>
    <t>Price per tonne 2021 (p) (pounds)</t>
  </si>
  <si>
    <t>Cod</t>
  </si>
  <si>
    <t>Haddock</t>
  </si>
  <si>
    <t>Hake</t>
  </si>
  <si>
    <t>Ling</t>
  </si>
  <si>
    <t>Megrim</t>
  </si>
  <si>
    <t>Monks or Anglers</t>
  </si>
  <si>
    <t>Plaice</t>
  </si>
  <si>
    <t>Saithe</t>
  </si>
  <si>
    <t>Whiting</t>
  </si>
  <si>
    <t>Other demersal</t>
  </si>
  <si>
    <t>Herring</t>
  </si>
  <si>
    <t>Mackerel</t>
  </si>
  <si>
    <t>Other pelagic</t>
  </si>
  <si>
    <t>Edible crab</t>
  </si>
  <si>
    <t>Lobsters</t>
  </si>
  <si>
    <t>Nephrops (Norway Lobster)</t>
  </si>
  <si>
    <t>Queen Scallops</t>
  </si>
  <si>
    <t>Razor fish</t>
  </si>
  <si>
    <t>Scallops</t>
  </si>
  <si>
    <t>Squid</t>
  </si>
  <si>
    <t>Velvet crabs</t>
  </si>
  <si>
    <t>Other shellfish</t>
  </si>
  <si>
    <t>Table 3b. Landings by Scottish registered vessels of main species, 2020 to 2021 (p) (adjusted to 2021 prices) [note 1] [note 2] [note 4] [note 5] [note 17]</t>
  </si>
  <si>
    <t>Value 2020 (real terms) (millions of pounds)</t>
  </si>
  <si>
    <t>Price per tonne 2020 (real terms) (pounds)</t>
  </si>
  <si>
    <t>Value percentage change 2020 to 2021 (p)</t>
  </si>
  <si>
    <t>Table 4a. Mackerel landings by Scottish registered vessels by country of landing, 2020 to 2021 (p) [note 1] [note 2] [note 3] [note 6] [note 14] [note 17]</t>
  </si>
  <si>
    <t>Tonnage into Scotland (thousands)</t>
  </si>
  <si>
    <t>Tonnage into rest of UK (thousands)</t>
  </si>
  <si>
    <t>Tonnage abroad (thousands)</t>
  </si>
  <si>
    <t>Value into Scotland (millions of pounds)</t>
  </si>
  <si>
    <t>Value into rest of UK (millions of pounds)</t>
  </si>
  <si>
    <t>Value abroad (millions of pounds)</t>
  </si>
  <si>
    <t>Price per tonne into Scotland (pounds)</t>
  </si>
  <si>
    <t>Price per tonne into rest of UK (pounds)</t>
  </si>
  <si>
    <t>Price per tonne abroad (pounds)</t>
  </si>
  <si>
    <t>Total price per tonne (pounds)</t>
  </si>
  <si>
    <t>Percentage change from 2020 to 2021 (p)</t>
  </si>
  <si>
    <t>N/A</t>
  </si>
  <si>
    <t>Table 4b. Percentage of mackerel landed by Scottish registered vessels into Scotland, rest of UK and abroad, 2020 to 2021 (p) [note 1] [note 2] [note 3] [note 17]</t>
  </si>
  <si>
    <t>Percentage of tonnage landed into Scotland</t>
  </si>
  <si>
    <t>Percentage of tonnage landed into rest of UK</t>
  </si>
  <si>
    <t>Percentage of tonnage landed abroad</t>
  </si>
  <si>
    <t>Total tonnage landed</t>
  </si>
  <si>
    <t>Percentage of value landed into Scotland</t>
  </si>
  <si>
    <t>Percentage of value landed into rest of UK</t>
  </si>
  <si>
    <t>Percentage of value landed abroad</t>
  </si>
  <si>
    <t>Total value landed</t>
  </si>
  <si>
    <t>Table 5. Active Scottish registered vessels by main fishing method [note 7] as at 31st December 2017 to 2021 (p) [note 1]</t>
  </si>
  <si>
    <t>Cells which are blank indicate that there are no vessels with that main fishing method in the year specified.</t>
  </si>
  <si>
    <t>10 metre and under Nephrops trawls</t>
  </si>
  <si>
    <t>10 metre and under Creel fishing</t>
  </si>
  <si>
    <t>10 metre and under Lines/ hand lines</t>
  </si>
  <si>
    <t>10 metre and under Other [note 8]</t>
  </si>
  <si>
    <t>10 metre and under Non fishing vessels [note 9]</t>
  </si>
  <si>
    <t>10 metre and under total</t>
  </si>
  <si>
    <t>Over 10 metre Pelagic trawl</t>
  </si>
  <si>
    <t>Over 10 metre Pelagic hand lines</t>
  </si>
  <si>
    <t>Over 10 metre Pelagic total</t>
  </si>
  <si>
    <t>Over 10 metre Demersal trawl [note 10]</t>
  </si>
  <si>
    <t>Over 10 metre Demersal seine</t>
  </si>
  <si>
    <t>Over 10 metre Demersal lines</t>
  </si>
  <si>
    <t>Over 10 metre Demersal other [note 11]</t>
  </si>
  <si>
    <t>Over 10 metre Demersal total</t>
  </si>
  <si>
    <t>Over 10 metre Shellfish Nephrops trawls</t>
  </si>
  <si>
    <t>Over 10 metre Shellfish creel fishing</t>
  </si>
  <si>
    <t>Over 10 metre Shellfish other</t>
  </si>
  <si>
    <t>Over 10 metre Shellfish total</t>
  </si>
  <si>
    <t>Over 10 metre Non fishing vessels [note 9]</t>
  </si>
  <si>
    <t>Over 10 metre total</t>
  </si>
  <si>
    <t>All vessels total</t>
  </si>
  <si>
    <t>Regularly employed</t>
  </si>
  <si>
    <t>Irregularly employed</t>
  </si>
  <si>
    <t>Total employed</t>
  </si>
  <si>
    <t>Table 7. UK quotas and uptake in 2021 [note 17]</t>
  </si>
  <si>
    <t>Sea area</t>
  </si>
  <si>
    <t>UK quota (tonnes)</t>
  </si>
  <si>
    <t>Quota uptake (tonnes)</t>
  </si>
  <si>
    <t>Uptake percentage</t>
  </si>
  <si>
    <t>North Sea</t>
  </si>
  <si>
    <t>West of Scotland VIb</t>
  </si>
  <si>
    <t>West of Scotland VIa, Vb</t>
  </si>
  <si>
    <t>West of Scotland VIa (of which North of 59 degrees)</t>
  </si>
  <si>
    <t>West of Scotland</t>
  </si>
  <si>
    <t>Monkfish</t>
  </si>
  <si>
    <t>Nephrops</t>
  </si>
  <si>
    <t xml:space="preserve">The methodology used to calculate the number of fishers has changed since the previous publication. If a vessel is registered as an active fishing vessel but has not made any landings in the year in question, their employment figures are not counted. </t>
  </si>
  <si>
    <t>Information on whether fishers are crofters is also no longer collected and information on crofters from earlier years is now included with irregular fishers.</t>
  </si>
  <si>
    <t>These changes have been applied to all years from 2013 onwards and have resulted in a reduction of around 10% in the total number of fishers in each year when compared to the 2020 Sea Fisheries Statistics publication.</t>
  </si>
  <si>
    <t>Total landings and value</t>
  </si>
  <si>
    <t>Most recent figures show that in 2021, Scottish-registered fishing vessels landed 437 thousand tonnes of sea fish and shellfish with a value of £542 million (Table 1).</t>
  </si>
  <si>
    <t>This represents an increase of 38 thousand tonnes (10%) and an increase of £54 million (11%) in real terms from 2020 (Table 1, Table 2).</t>
  </si>
  <si>
    <t>Compared to 2012, in 2021 the tonnage of fish landed was up 20% and real terms value was down 2% (Table 1).</t>
  </si>
  <si>
    <t>Mackerel remains the most valuable stock to the Scottish fishing fleet, accounting for 36% (£196 million) of the total value of Scottish landings in 2021 (Table 3a).</t>
  </si>
  <si>
    <t>Of the total weight of mackerel landed by Scottish vessels, 46% was landed into Scotland and 54% was landed abroad (Table 4b).</t>
  </si>
  <si>
    <t>The value of demersal landings in 2021 saw a small decrease (1% decrease in real terms) compared to 2020 (Table 1).</t>
  </si>
  <si>
    <t>Monkfish, haddock and cod are the most valuable demersal species to the Scottish fleet (Table 3a).</t>
  </si>
  <si>
    <t xml:space="preserve">Thirteen thousand tonnes of monkfish worth £34 million were landed in 2021, an increase in landings of 10% (Table 3a) and in value of 12% (in real terms) compared to 2020 (Table 3b). </t>
  </si>
  <si>
    <t xml:space="preserve">The value of haddock landings in 2021 decreased by 11% in real terms to £29 million (Table 3b) compared to 2020, while tonnage landed decreased by 14% to 20 thousand tonnes (Table 3a). </t>
  </si>
  <si>
    <t xml:space="preserve">The value of cod landings in 2021 fell by 17% (in real terms) to £20 million compared to 2020 (Table 3b) as tonnage landed decreased by 31% to 6 thousand tonnes (Table 3a). </t>
  </si>
  <si>
    <t>Overall the shellfish sector in 2021 saw large increases in tonnage (18%) and value (28%) compared to 2020 (Table 1).</t>
  </si>
  <si>
    <t>Coronavirus and the lockdowns associated with it had a large impact on the shellfish sector in 2020, and these increases indicate signs of recovery in 2021.</t>
  </si>
  <si>
    <t xml:space="preserve">In 2021, the total value of Nephrops was £70 million, 50% more (in real terms) than in 2020 (Table 3b). </t>
  </si>
  <si>
    <t>Vessels</t>
  </si>
  <si>
    <t>The number of active Scottish fishing vessels in 2021 was 2,086, a decrease of 2 vessels from 2020 (Table 5).</t>
  </si>
  <si>
    <t>Employment</t>
  </si>
  <si>
    <t>The methodology used to calculate the number of fishers has changed since the previous publication. If a vessel is registered as an active fishing vessel but has not made any landings in the year in question,</t>
  </si>
  <si>
    <t xml:space="preserve">their employment figures are not counted. </t>
  </si>
  <si>
    <t xml:space="preserve">In 2021, the overall number of fishers working on Scottish fishing vessels was reported at 4,241, which is 2% down on the revised figure for 2020 (Table 6). </t>
  </si>
  <si>
    <t xml:space="preserve">Compared to 2020, there has been a 2% decrease in those regularly employed with irregular employment increasing by 2%.   </t>
  </si>
  <si>
    <t>UK Fish Quota Uptake 2021</t>
  </si>
  <si>
    <t xml:space="preserve">Uptake of quota was high for mackerel for the West of Scotland at 102%, but lower for the North Sea at 60% (Table 7).  </t>
  </si>
  <si>
    <t>Quota uptake for herring was high in the North Sea at 103% but fairly low in the West of Scotland at 32% (Table 7).</t>
  </si>
  <si>
    <t>Haddock quota uptake varied from 45% in West of Scotland VIb to 68% in the West of Scotland VIa, Vb (Table 7).</t>
  </si>
  <si>
    <t>Cod quota uptake was high in both the North Sea (98%) and West of Scotland VIa, Vb (99.9%) (Table 7).</t>
  </si>
  <si>
    <t xml:space="preserve">Quota uptake for Nephrops was high in the North Sea at 88% and lower in the West of Scotland at 60% (Table 7). </t>
  </si>
  <si>
    <t>Background</t>
  </si>
  <si>
    <t xml:space="preserve">[1] All weights in these statistics are in tonnes of live weight equivalent, or what the whole fish would have weighed when it was freshly taken from the water (before any processing). </t>
  </si>
  <si>
    <t>[2] Change in £ values are calculated in real terms at 2021 prices, after taking account of inflation by using 2021 calendar year GDP deflators. See https://www.gov.uk/government/statistics/gdp-deflators-at-market-prices-and-money-gdp-march-2022-quarterly-national-accounts</t>
  </si>
  <si>
    <t>Table 6. Number of fishers employed on Scottish registered vessels, 2013 to 2021 (p) [note 1] [note 12] [note 13] [note 15] [note 16]</t>
  </si>
  <si>
    <t>In 2021, most main shellfish species saw increases in both tonnage and value when compared to 2020. In particular, there was a 41% increase in the landings of Nephrops (Norway lobster or Langoustine) (Table 3b).</t>
  </si>
  <si>
    <t>Overall in 2021, the pelagic sector saw increases in tonnage and value compared to 2020, driven by an 8% increase in landings of mackerel (Table 3a, Table 4a).</t>
  </si>
  <si>
    <t>A National Statistics Publication</t>
  </si>
  <si>
    <t>All landings tonnages are given in terms of live weight equivalent which is the weight of fish when first removed from the water before it is processed aboard the vessel. For example, where fishers report the gutted weight, the live weight is calculated by using a standard conversion factor based on the species and the presentation of the fish when it is landed. The conversion factors are worked out by scientific research.</t>
  </si>
  <si>
    <t>Value of landings are in real terms, after taking account of inflation by using 2021 calendar year GDP deflators.</t>
  </si>
  <si>
    <t>Landings by Scottish registered vessels, 2021 (p) [note 1] [note 2] [note 3] [note 4] [note 17]</t>
  </si>
  <si>
    <t>Landings by Scottish registered vessels of main species, 2020 - 2021 (p) [note 1] [note 2] [note 3] [note 17]</t>
  </si>
  <si>
    <t>Landings by Scottish registered vessels of main species, 2020 - 2021 (p) (adjusted to 2021 prices) [note 1] [note 2] [note 3] [note 4] [note 5] [note 17]</t>
  </si>
  <si>
    <t>Mackerel landings by Scottish registered vessels by country of landing 2020 to 2021 (p) [note 1] [note 2] [note 3] [note 6] [note 14] [note 17]</t>
  </si>
  <si>
    <t>Percentage of mackerel landed by Scottish registered vessels into Scotland, rest of UK and abroad 2020 to 2021 (p) [note 1] [note 2] [note 3] [note 17]</t>
  </si>
  <si>
    <t>UK quotas and uptake in 2021 [note 17]</t>
  </si>
  <si>
    <t>In 2021, Scottish-registered vessels landed 8% more mackerel by weight (185 thousand tonnes in total) (Table 4a) and 8% more by value in real terms compared to 2020 (Table 3b).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</si>
</sst>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10" x14ac:knownFonts="1">
    <font>
      <sz val="11"/>
      <color rgb="FF000000"/>
      <name val="Calibri"/>
      <family val="2"/>
      <scheme val="minor"/>
    </font>
    <font>
      <sz val="10"/>
      <color theme="1"/>
      <name val="Arial"/>
      <family val="2"/>
    </font>
    <font>
      <b/>
      <sz val="12"/>
      <color rgb="FF000000"/>
      <name val="Arial"/>
      <family val="2"/>
    </font>
    <font>
      <b/>
      <sz val="10"/>
      <color rgb="FF000000"/>
      <name val="Arial"/>
      <family val="2"/>
    </font>
    <font>
      <sz val="10"/>
      <color rgb="FF000000"/>
      <name val="Arial"/>
      <family val="2"/>
    </font>
    <font>
      <u/>
      <sz val="10"/>
      <color rgb="FF0645AD"/>
      <name val="Arial"/>
      <family val="2"/>
    </font>
    <font>
      <sz val="10"/>
      <color rgb="FF000000"/>
      <name val="Arial"/>
      <family val="2"/>
    </font>
    <font>
      <b/>
      <sz val="10"/>
      <color rgb="FF000000"/>
      <name val="Arial"/>
      <family val="2"/>
    </font>
    <font>
      <sz val="10"/>
      <name val="Arial"/>
      <family val="2"/>
    </font>
    <font>
      <b/>
      <sz val="12"/>
      <color rgb="FF00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33">
    <xf numFmtId="0" fontId="0" fillId="0" borderId="0" xfId="0"/>
    <xf numFmtId="0" fontId="2" fillId="0" borderId="0" xfId="0" applyFont="1" applyAlignment="1">
      <alignment horizontal="left" vertical="center"/>
    </xf>
    <xf numFmtId="0" fontId="3" fillId="0" borderId="0" xfId="0" applyFont="1" applyAlignment="1">
      <alignment horizontal="left"/>
    </xf>
    <xf numFmtId="0" fontId="4" fillId="0" borderId="0" xfId="0" applyFont="1" applyAlignment="1">
      <alignment horizontal="left" wrapText="1"/>
    </xf>
    <xf numFmtId="0" fontId="3" fillId="0" borderId="0" xfId="0" applyFont="1" applyAlignment="1">
      <alignment wrapText="1"/>
    </xf>
    <xf numFmtId="0" fontId="4" fillId="0" borderId="0" xfId="0" applyFont="1" applyAlignment="1">
      <alignment horizontal="left"/>
    </xf>
    <xf numFmtId="0" fontId="5" fillId="0" borderId="0" xfId="0" applyFont="1" applyAlignment="1">
      <alignment horizontal="left"/>
    </xf>
    <xf numFmtId="0" fontId="3" fillId="0" borderId="0" xfId="0" applyFont="1" applyAlignment="1">
      <alignment horizontal="right"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left" vertical="top"/>
    </xf>
    <xf numFmtId="3" fontId="4" fillId="0" borderId="0" xfId="0" applyNumberFormat="1" applyFont="1" applyAlignment="1">
      <alignment horizontal="right"/>
    </xf>
    <xf numFmtId="164" fontId="4" fillId="0" borderId="0" xfId="0" applyNumberFormat="1" applyFont="1" applyAlignment="1">
      <alignment horizontal="right"/>
    </xf>
    <xf numFmtId="3" fontId="3" fillId="0" borderId="0" xfId="0" applyNumberFormat="1" applyFont="1" applyAlignment="1">
      <alignment horizontal="right"/>
    </xf>
    <xf numFmtId="164" fontId="3" fillId="0" borderId="0" xfId="0" applyNumberFormat="1" applyFont="1" applyAlignment="1">
      <alignment horizontal="right"/>
    </xf>
    <xf numFmtId="3" fontId="4" fillId="0" borderId="0" xfId="0" applyNumberFormat="1" applyFont="1" applyAlignment="1">
      <alignment horizontal="right"/>
    </xf>
    <xf numFmtId="3" fontId="4" fillId="0" borderId="0" xfId="0" applyNumberFormat="1" applyFont="1" applyAlignment="1">
      <alignment horizontal="right"/>
    </xf>
    <xf numFmtId="3" fontId="4" fillId="0" borderId="0" xfId="0" applyNumberFormat="1" applyFont="1" applyAlignment="1">
      <alignment horizontal="right"/>
    </xf>
    <xf numFmtId="164" fontId="4" fillId="0" borderId="0" xfId="0" applyNumberFormat="1" applyFont="1" applyAlignment="1">
      <alignment horizontal="right"/>
    </xf>
    <xf numFmtId="3" fontId="4" fillId="0" borderId="0" xfId="0" applyNumberFormat="1" applyFont="1" applyAlignment="1">
      <alignment horizontal="right"/>
    </xf>
    <xf numFmtId="164" fontId="4" fillId="0" borderId="0" xfId="0" applyNumberFormat="1" applyFont="1" applyAlignment="1">
      <alignment horizontal="right"/>
    </xf>
    <xf numFmtId="164" fontId="4" fillId="0" borderId="0" xfId="0" applyNumberFormat="1" applyFont="1" applyAlignment="1">
      <alignment horizontal="right"/>
    </xf>
    <xf numFmtId="3" fontId="4" fillId="0" borderId="0" xfId="0" applyNumberFormat="1" applyFont="1" applyAlignment="1">
      <alignment horizontal="right"/>
    </xf>
    <xf numFmtId="3" fontId="3" fillId="0" borderId="0" xfId="0" applyNumberFormat="1" applyFont="1" applyAlignment="1">
      <alignment horizontal="right"/>
    </xf>
    <xf numFmtId="3" fontId="4" fillId="0" borderId="0" xfId="0" applyNumberFormat="1" applyFont="1" applyAlignment="1">
      <alignment horizontal="right"/>
    </xf>
    <xf numFmtId="3" fontId="4" fillId="0" borderId="0" xfId="0" applyNumberFormat="1" applyFont="1" applyAlignment="1">
      <alignment horizontal="right"/>
    </xf>
    <xf numFmtId="0" fontId="6" fillId="0" borderId="0" xfId="0" applyFont="1" applyAlignment="1">
      <alignment wrapText="1"/>
    </xf>
    <xf numFmtId="0" fontId="7" fillId="0" borderId="0" xfId="0" applyFont="1"/>
    <xf numFmtId="0" fontId="6" fillId="0" borderId="0" xfId="0" applyFont="1"/>
    <xf numFmtId="0" fontId="8" fillId="0" borderId="0" xfId="0" applyFont="1"/>
    <xf numFmtId="0" fontId="1" fillId="0" borderId="0" xfId="0" applyFont="1" applyAlignment="1">
      <alignment horizontal="left" vertical="center"/>
    </xf>
    <xf numFmtId="0" fontId="9" fillId="0" borderId="0" xfId="0" applyFont="1" applyAlignment="1">
      <alignment horizontal="left" vertical="center"/>
    </xf>
    <xf numFmtId="0" fontId="4"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3" name="table_of_contents" displayName="table_of_contents" ref="A2:B13" totalsRowShown="0">
  <tableColumns count="2">
    <tableColumn id="1" name="Table number"/>
    <tableColumn id="2" name="Table title"/>
  </tableColumns>
  <tableStyleInfo name="none" showFirstColumn="0" showLastColumn="0" showRowStripes="1" showColumnStripes="0"/>
</table>
</file>

<file path=xl/tables/table10.xml><?xml version="1.0" encoding="utf-8"?>
<table xmlns="http://schemas.openxmlformats.org/spreadsheetml/2006/main" id="13" name="table_6_number_of_fishers_employed" displayName="table_6_number_of_fishers_employed" ref="A3:D12" totalsRowShown="0">
  <tableColumns count="4">
    <tableColumn id="1" name="Year"/>
    <tableColumn id="2" name="Regularly employed"/>
    <tableColumn id="3" name="Irregularly employed"/>
    <tableColumn id="4" name="Total employed"/>
  </tableColumns>
  <tableStyleInfo name="none" showFirstColumn="0" showLastColumn="0" showRowStripes="1" showColumnStripes="0"/>
</table>
</file>

<file path=xl/tables/table11.xml><?xml version="1.0" encoding="utf-8"?>
<table xmlns="http://schemas.openxmlformats.org/spreadsheetml/2006/main" id="14" name="table_7_uk_quotas_and_uptake_2020" displayName="table_7_uk_quotas_and_uptake_2020" ref="A3:E26" totalsRowShown="0">
  <tableColumns count="5">
    <tableColumn id="1" name="Species"/>
    <tableColumn id="2" name="Sea area"/>
    <tableColumn id="3" name="UK quota (tonnes)"/>
    <tableColumn id="4" name="Quota uptake (tonnes)"/>
    <tableColumn id="5" name="Uptake percentage"/>
  </tableColumns>
  <tableStyleInfo name="none" showFirstColumn="0" showLastColumn="0" showRowStripes="1" showColumnStripes="0"/>
</table>
</file>

<file path=xl/tables/table2.xml><?xml version="1.0" encoding="utf-8"?>
<table xmlns="http://schemas.openxmlformats.org/spreadsheetml/2006/main" id="5" name="notes_table" displayName="notes_table" ref="A2:B19" totalsRowShown="0">
  <tableColumns count="2">
    <tableColumn id="1" name="Note number"/>
    <tableColumn id="2" name="Note text"/>
  </tableColumns>
  <tableStyleInfo name="none" showFirstColumn="0" showLastColumn="0" showRowStripes="1" showColumnStripes="0"/>
</table>
</file>

<file path=xl/tables/table3.xml><?xml version="1.0" encoding="utf-8"?>
<table xmlns="http://schemas.openxmlformats.org/spreadsheetml/2006/main" id="6" name="table_1_landings_by_scottish_vessels" displayName="table_1_landings_by_scottish_vessels" ref="A5:G9" totalsRowShown="0">
  <tableColumns count="7">
    <tableColumn id="1" name="Species Type"/>
    <tableColumn id="2" name="Tonnage 2021 (p) (thousands)"/>
    <tableColumn id="3" name="Tonnage change from 2012 (percent)"/>
    <tableColumn id="4" name="Tonnage change from 2020 (percent)"/>
    <tableColumn id="5" name="Value 2021 (p) (millions of pounds)"/>
    <tableColumn id="6" name="Value change from 2012 (real terms) (percent)"/>
    <tableColumn id="7" name="Value change from 2020 (real terms) (percent)"/>
  </tableColumns>
  <tableStyleInfo name="none" showFirstColumn="0" showLastColumn="0" showRowStripes="1" showColumnStripes="0"/>
</table>
</file>

<file path=xl/tables/table4.xml><?xml version="1.0" encoding="utf-8"?>
<table xmlns="http://schemas.openxmlformats.org/spreadsheetml/2006/main" id="7" name="table_2_landings_by_scottish_vessels_by_species_type" displayName="table_2_landings_by_scottish_vessels_by_species_type" ref="A5:I15" totalsRowShown="0">
  <tableColumns count="9">
    <tableColumn id="1" name="Year"/>
    <tableColumn id="2" name="Demersal tonnage (thousands)"/>
    <tableColumn id="3" name="Pelagic tonnage (thousands)"/>
    <tableColumn id="4" name="Shellfish tonnage (thousands)"/>
    <tableColumn id="5" name="Total tonnage (thousands)"/>
    <tableColumn id="6" name="Demersal value (millions of pounds)"/>
    <tableColumn id="7" name="Pelagic value (millions of pounds)"/>
    <tableColumn id="8" name="Shellfish value (millions of pounds)"/>
    <tableColumn id="9" name="Total value (millions of pounds)"/>
  </tableColumns>
  <tableStyleInfo name="none" showFirstColumn="0" showLastColumn="0" showRowStripes="1" showColumnStripes="0"/>
</table>
</file>

<file path=xl/tables/table5.xml><?xml version="1.0" encoding="utf-8"?>
<table xmlns="http://schemas.openxmlformats.org/spreadsheetml/2006/main" id="8" name="table_3a_landings_by_scottish_vessels_main_species" displayName="table_3a_landings_by_scottish_vessels_main_species" ref="A5:G27" totalsRowShown="0">
  <tableColumns count="7">
    <tableColumn id="1" name="Species"/>
    <tableColumn id="2" name="Tonnage 2020 (thousands)"/>
    <tableColumn id="3" name="Value 2020 (millions of pounds)"/>
    <tableColumn id="4" name="Price per tonne 2020 (pounds)"/>
    <tableColumn id="5" name="Tonnage 2021 (p) (thousands)"/>
    <tableColumn id="6" name="Value 2021 (p) (millions of pounds)"/>
    <tableColumn id="7" name="Price per tonne 2021 (p) (pounds)"/>
  </tableColumns>
  <tableStyleInfo name="none" showFirstColumn="0" showLastColumn="0" showRowStripes="1" showColumnStripes="0"/>
</table>
</file>

<file path=xl/tables/table6.xml><?xml version="1.0" encoding="utf-8"?>
<table xmlns="http://schemas.openxmlformats.org/spreadsheetml/2006/main" id="9" name="table_3b_landings_by_scottish_vessels_main_species_adjusted_2020_prices" displayName="table_3b_landings_by_scottish_vessels_main_species_adjusted_2020_prices" ref="A5:H27" totalsRowShown="0">
  <tableColumns count="8">
    <tableColumn id="1" name="Species"/>
    <tableColumn id="2" name="Tonnage 2020 (thousands)"/>
    <tableColumn id="3" name="Value 2020 (real terms) (millions of pounds)"/>
    <tableColumn id="4" name="Price per tonne 2020 (real terms) (pounds)"/>
    <tableColumn id="5" name="Tonnage 2021 (p) (thousands)"/>
    <tableColumn id="6" name="Value 2021 (p) (millions of pounds)"/>
    <tableColumn id="7" name="Price per tonne 2021 (p) (pounds)"/>
    <tableColumn id="8" name="Value percentage change 2020 to 2021 (p)"/>
  </tableColumns>
  <tableStyleInfo name="none" showFirstColumn="0" showLastColumn="0" showRowStripes="1" showColumnStripes="0"/>
</table>
</file>

<file path=xl/tables/table7.xml><?xml version="1.0" encoding="utf-8"?>
<table xmlns="http://schemas.openxmlformats.org/spreadsheetml/2006/main" id="10" name="table_4a_mackerel_landings_by_scottish_vessels" displayName="table_4a_mackerel_landings_by_scottish_vessels" ref="A5:M8" totalsRowShown="0">
  <tableColumns count="13">
    <tableColumn id="1" name="Year"/>
    <tableColumn id="2" name="Tonnage into Scotland (thousands)"/>
    <tableColumn id="3" name="Tonnage into rest of UK (thousands)"/>
    <tableColumn id="4" name="Tonnage abroad (thousands)"/>
    <tableColumn id="5" name="Total tonnage (thousands)"/>
    <tableColumn id="6" name="Value into Scotland (millions of pounds)"/>
    <tableColumn id="7" name="Value into rest of UK (millions of pounds)"/>
    <tableColumn id="8" name="Value abroad (millions of pounds)"/>
    <tableColumn id="9" name="Total value (millions of pounds)"/>
    <tableColumn id="10" name="Price per tonne into Scotland (pounds)"/>
    <tableColumn id="11" name="Price per tonne into rest of UK (pounds)"/>
    <tableColumn id="12" name="Price per tonne abroad (pounds)"/>
    <tableColumn id="13" name="Total price per tonne (pounds)"/>
  </tableColumns>
  <tableStyleInfo name="none" showFirstColumn="0" showLastColumn="0" showRowStripes="1" showColumnStripes="0"/>
</table>
</file>

<file path=xl/tables/table8.xml><?xml version="1.0" encoding="utf-8"?>
<table xmlns="http://schemas.openxmlformats.org/spreadsheetml/2006/main" id="11" name="table_4b_percentage_of_mackerel_landings_by_scottish_vessels" displayName="table_4b_percentage_of_mackerel_landings_by_scottish_vessels" ref="A3:I5" totalsRowShown="0">
  <tableColumns count="9">
    <tableColumn id="1" name="Year"/>
    <tableColumn id="2" name="Percentage of tonnage landed into Scotland"/>
    <tableColumn id="3" name="Percentage of tonnage landed into rest of UK"/>
    <tableColumn id="4" name="Percentage of tonnage landed abroad"/>
    <tableColumn id="5" name="Total tonnage landed"/>
    <tableColumn id="6" name="Percentage of value landed into Scotland"/>
    <tableColumn id="7" name="Percentage of value landed into rest of UK"/>
    <tableColumn id="8" name="Percentage of value landed abroad"/>
    <tableColumn id="9" name="Total value landed"/>
  </tableColumns>
  <tableStyleInfo name="none" showFirstColumn="0" showLastColumn="0" showRowStripes="1" showColumnStripes="0"/>
</table>
</file>

<file path=xl/tables/table9.xml><?xml version="1.0" encoding="utf-8"?>
<table xmlns="http://schemas.openxmlformats.org/spreadsheetml/2006/main" id="12" name="table_5_vessels_by_main_fishing_method" displayName="table_5_vessels_by_main_fishing_method" ref="A4:V9" totalsRowShown="0">
  <tableColumns count="22">
    <tableColumn id="1" name="Year"/>
    <tableColumn id="2" name="10 metre and under Nephrops trawls"/>
    <tableColumn id="3" name="10 metre and under Creel fishing"/>
    <tableColumn id="4" name="10 metre and under Lines/ hand lines"/>
    <tableColumn id="5" name="10 metre and under Other [note 8]"/>
    <tableColumn id="6" name="10 metre and under Non fishing vessels [note 9]"/>
    <tableColumn id="7" name="10 metre and under total"/>
    <tableColumn id="8" name="Over 10 metre Pelagic trawl"/>
    <tableColumn id="9" name="Over 10 metre Pelagic hand lines"/>
    <tableColumn id="10" name="Over 10 metre Pelagic total"/>
    <tableColumn id="11" name="Over 10 metre Demersal trawl [note 10]"/>
    <tableColumn id="12" name="Over 10 metre Demersal seine"/>
    <tableColumn id="13" name="Over 10 metre Demersal lines"/>
    <tableColumn id="14" name="Over 10 metre Demersal other [note 11]"/>
    <tableColumn id="15" name="Over 10 metre Demersal total"/>
    <tableColumn id="16" name="Over 10 metre Shellfish Nephrops trawls"/>
    <tableColumn id="17" name="Over 10 metre Shellfish creel fishing"/>
    <tableColumn id="18" name="Over 10 metre Shellfish other"/>
    <tableColumn id="19" name="Over 10 metre Shellfish total"/>
    <tableColumn id="20" name="Over 10 metre Non fishing vessels [note 9]"/>
    <tableColumn id="21" name="Over 10 metre total"/>
    <tableColumn id="22" name="All vessels total"/>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showGridLines="0" tabSelected="1" workbookViewId="0"/>
  </sheetViews>
  <sheetFormatPr defaultRowHeight="14.5" x14ac:dyDescent="0.35"/>
  <cols>
    <col min="1" max="1" width="82.7265625" customWidth="1"/>
  </cols>
  <sheetData>
    <row r="1" spans="1:1" ht="21" customHeight="1" x14ac:dyDescent="0.35">
      <c r="A1" s="1" t="s">
        <v>0</v>
      </c>
    </row>
    <row r="2" spans="1:1" ht="21" customHeight="1" x14ac:dyDescent="0.35">
      <c r="A2" s="32" t="s">
        <v>199</v>
      </c>
    </row>
    <row r="3" spans="1:1" ht="25.5" customHeight="1" x14ac:dyDescent="0.35">
      <c r="A3" s="2" t="s">
        <v>1</v>
      </c>
    </row>
    <row r="4" spans="1:1" ht="26" x14ac:dyDescent="0.35">
      <c r="A4" s="3" t="s">
        <v>2</v>
      </c>
    </row>
    <row r="5" spans="1:1" ht="25.5" customHeight="1" x14ac:dyDescent="0.35">
      <c r="A5" s="2" t="s">
        <v>3</v>
      </c>
    </row>
    <row r="6" spans="1:1" x14ac:dyDescent="0.35">
      <c r="A6" s="3" t="s">
        <v>4</v>
      </c>
    </row>
    <row r="7" spans="1:1" ht="25.5" customHeight="1" x14ac:dyDescent="0.35">
      <c r="A7" s="2" t="s">
        <v>5</v>
      </c>
    </row>
    <row r="8" spans="1:1" x14ac:dyDescent="0.35">
      <c r="A8" s="3" t="s">
        <v>6</v>
      </c>
    </row>
    <row r="9" spans="1:1" ht="26" x14ac:dyDescent="0.35">
      <c r="A9" s="3" t="s">
        <v>7</v>
      </c>
    </row>
    <row r="10" spans="1:1" ht="25.5" customHeight="1" x14ac:dyDescent="0.35">
      <c r="A10" s="2" t="s">
        <v>8</v>
      </c>
    </row>
    <row r="11" spans="1:1" ht="26" x14ac:dyDescent="0.35">
      <c r="A11" s="3" t="s">
        <v>9</v>
      </c>
    </row>
    <row r="12" spans="1:1" ht="63.5" x14ac:dyDescent="0.35">
      <c r="A12" s="3" t="s">
        <v>200</v>
      </c>
    </row>
    <row r="13" spans="1:1" ht="38.5" x14ac:dyDescent="0.35">
      <c r="A13" s="26" t="s">
        <v>163</v>
      </c>
    </row>
    <row r="14" spans="1:1" ht="26" x14ac:dyDescent="0.35">
      <c r="A14" s="26" t="s">
        <v>164</v>
      </c>
    </row>
    <row r="15" spans="1:1" ht="38.5" x14ac:dyDescent="0.35">
      <c r="A15" s="26" t="s">
        <v>165</v>
      </c>
    </row>
  </sheetData>
  <pageMargins left="0.7" right="0.7" top="0.75" bottom="0.75" header="0.3" footer="0.3"/>
  <pageSetup paperSize="9"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heetViews>
  <sheetFormatPr defaultRowHeight="14.5" x14ac:dyDescent="0.35"/>
  <cols>
    <col min="1" max="1" width="10.7265625" customWidth="1"/>
    <col min="2" max="9" width="14.7265625" customWidth="1"/>
  </cols>
  <sheetData>
    <row r="1" spans="1:9" ht="21" customHeight="1" x14ac:dyDescent="0.35">
      <c r="A1" s="1" t="s">
        <v>116</v>
      </c>
    </row>
    <row r="2" spans="1:9" ht="30" customHeight="1" x14ac:dyDescent="0.35">
      <c r="A2" s="10" t="s">
        <v>37</v>
      </c>
    </row>
    <row r="3" spans="1:9" ht="45" customHeight="1" x14ac:dyDescent="0.35">
      <c r="A3" s="4" t="s">
        <v>52</v>
      </c>
      <c r="B3" s="7" t="s">
        <v>117</v>
      </c>
      <c r="C3" s="7" t="s">
        <v>118</v>
      </c>
      <c r="D3" s="7" t="s">
        <v>119</v>
      </c>
      <c r="E3" s="7" t="s">
        <v>120</v>
      </c>
      <c r="F3" s="7" t="s">
        <v>121</v>
      </c>
      <c r="G3" s="7" t="s">
        <v>122</v>
      </c>
      <c r="H3" s="7" t="s">
        <v>123</v>
      </c>
      <c r="I3" s="7" t="s">
        <v>124</v>
      </c>
    </row>
    <row r="4" spans="1:9" ht="25.5" customHeight="1" x14ac:dyDescent="0.35">
      <c r="A4" s="5" t="s">
        <v>69</v>
      </c>
      <c r="B4" s="21">
        <v>0.46</v>
      </c>
      <c r="C4" s="21">
        <v>0</v>
      </c>
      <c r="D4" s="21">
        <v>0.54</v>
      </c>
      <c r="E4" s="21">
        <v>1</v>
      </c>
      <c r="F4" s="21">
        <v>0.45</v>
      </c>
      <c r="G4" s="21">
        <v>0</v>
      </c>
      <c r="H4" s="21">
        <v>0.55000000000000004</v>
      </c>
      <c r="I4" s="21">
        <v>1</v>
      </c>
    </row>
    <row r="5" spans="1:9" x14ac:dyDescent="0.35">
      <c r="A5" s="5" t="s">
        <v>70</v>
      </c>
      <c r="B5" s="21">
        <v>0.46</v>
      </c>
      <c r="C5" s="21">
        <v>0</v>
      </c>
      <c r="D5" s="21">
        <v>0.54</v>
      </c>
      <c r="E5" s="21">
        <v>1</v>
      </c>
      <c r="F5" s="21">
        <v>0.48</v>
      </c>
      <c r="G5" s="21">
        <v>0</v>
      </c>
      <c r="H5" s="21">
        <v>0.52</v>
      </c>
      <c r="I5" s="21">
        <v>1</v>
      </c>
    </row>
  </sheetData>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
  <sheetViews>
    <sheetView workbookViewId="0"/>
  </sheetViews>
  <sheetFormatPr defaultRowHeight="14.5" x14ac:dyDescent="0.35"/>
  <cols>
    <col min="1" max="1" width="8.7265625" customWidth="1"/>
    <col min="2" max="7" width="10.7265625" customWidth="1"/>
    <col min="8" max="10" width="9.7265625" customWidth="1"/>
    <col min="11" max="15" width="12.7265625" customWidth="1"/>
    <col min="16" max="22" width="9.7265625" customWidth="1"/>
  </cols>
  <sheetData>
    <row r="1" spans="1:22" ht="21" customHeight="1" x14ac:dyDescent="0.35">
      <c r="A1" s="1" t="s">
        <v>125</v>
      </c>
    </row>
    <row r="2" spans="1:22" x14ac:dyDescent="0.35">
      <c r="A2" s="5" t="s">
        <v>37</v>
      </c>
    </row>
    <row r="3" spans="1:22" ht="30" customHeight="1" x14ac:dyDescent="0.35">
      <c r="A3" s="10" t="s">
        <v>126</v>
      </c>
    </row>
    <row r="4" spans="1:22" ht="78" customHeight="1" x14ac:dyDescent="0.35">
      <c r="A4" s="4" t="s">
        <v>52</v>
      </c>
      <c r="B4" s="7" t="s">
        <v>127</v>
      </c>
      <c r="C4" s="7" t="s">
        <v>128</v>
      </c>
      <c r="D4" s="7" t="s">
        <v>129</v>
      </c>
      <c r="E4" s="7" t="s">
        <v>130</v>
      </c>
      <c r="F4" s="7" t="s">
        <v>131</v>
      </c>
      <c r="G4" s="7" t="s">
        <v>132</v>
      </c>
      <c r="H4" s="7" t="s">
        <v>133</v>
      </c>
      <c r="I4" s="7" t="s">
        <v>134</v>
      </c>
      <c r="J4" s="7" t="s">
        <v>135</v>
      </c>
      <c r="K4" s="7" t="s">
        <v>136</v>
      </c>
      <c r="L4" s="7" t="s">
        <v>137</v>
      </c>
      <c r="M4" s="7" t="s">
        <v>138</v>
      </c>
      <c r="N4" s="7" t="s">
        <v>139</v>
      </c>
      <c r="O4" s="7" t="s">
        <v>140</v>
      </c>
      <c r="P4" s="7" t="s">
        <v>141</v>
      </c>
      <c r="Q4" s="7" t="s">
        <v>142</v>
      </c>
      <c r="R4" s="7" t="s">
        <v>143</v>
      </c>
      <c r="S4" s="7" t="s">
        <v>144</v>
      </c>
      <c r="T4" s="7" t="s">
        <v>145</v>
      </c>
      <c r="U4" s="7" t="s">
        <v>146</v>
      </c>
      <c r="V4" s="7" t="s">
        <v>147</v>
      </c>
    </row>
    <row r="5" spans="1:22" ht="25.5" customHeight="1" x14ac:dyDescent="0.35">
      <c r="A5" s="5" t="s">
        <v>66</v>
      </c>
      <c r="B5" s="22">
        <v>63</v>
      </c>
      <c r="C5" s="22">
        <v>911</v>
      </c>
      <c r="D5" s="22">
        <v>157</v>
      </c>
      <c r="E5" s="22">
        <v>77</v>
      </c>
      <c r="F5" s="22">
        <v>296</v>
      </c>
      <c r="G5" s="23">
        <v>1504</v>
      </c>
      <c r="H5" s="22">
        <v>20</v>
      </c>
      <c r="I5" s="22">
        <v>2</v>
      </c>
      <c r="J5" s="23">
        <v>22</v>
      </c>
      <c r="K5" s="22">
        <v>88</v>
      </c>
      <c r="L5" s="22">
        <v>13</v>
      </c>
      <c r="M5" s="22">
        <v>9</v>
      </c>
      <c r="N5" s="22">
        <v>4</v>
      </c>
      <c r="O5" s="23">
        <v>114</v>
      </c>
      <c r="P5" s="22">
        <v>200</v>
      </c>
      <c r="Q5" s="22">
        <v>100</v>
      </c>
      <c r="R5" s="22">
        <v>106</v>
      </c>
      <c r="S5" s="23">
        <v>406</v>
      </c>
      <c r="T5" s="22">
        <v>19</v>
      </c>
      <c r="U5" s="23">
        <v>561</v>
      </c>
      <c r="V5" s="23">
        <v>2065</v>
      </c>
    </row>
    <row r="6" spans="1:22" x14ac:dyDescent="0.35">
      <c r="A6" s="5" t="s">
        <v>67</v>
      </c>
      <c r="B6" s="22">
        <v>56</v>
      </c>
      <c r="C6" s="22">
        <v>946</v>
      </c>
      <c r="D6" s="22">
        <v>154</v>
      </c>
      <c r="E6" s="22">
        <v>74</v>
      </c>
      <c r="F6" s="22">
        <v>309</v>
      </c>
      <c r="G6" s="23">
        <v>1539</v>
      </c>
      <c r="H6" s="22">
        <v>18</v>
      </c>
      <c r="I6" s="22">
        <v>0</v>
      </c>
      <c r="J6" s="23">
        <v>18</v>
      </c>
      <c r="K6" s="22">
        <v>111</v>
      </c>
      <c r="L6" s="22">
        <v>13</v>
      </c>
      <c r="M6" s="22">
        <v>9</v>
      </c>
      <c r="N6" s="22">
        <v>4</v>
      </c>
      <c r="O6" s="23">
        <v>137</v>
      </c>
      <c r="P6" s="22">
        <v>160</v>
      </c>
      <c r="Q6" s="22">
        <v>105</v>
      </c>
      <c r="R6" s="22">
        <v>104</v>
      </c>
      <c r="S6" s="23">
        <v>369</v>
      </c>
      <c r="T6" s="22">
        <v>26</v>
      </c>
      <c r="U6" s="23">
        <v>550</v>
      </c>
      <c r="V6" s="23">
        <v>2089</v>
      </c>
    </row>
    <row r="7" spans="1:22" x14ac:dyDescent="0.35">
      <c r="A7" s="5" t="s">
        <v>68</v>
      </c>
      <c r="B7" s="22">
        <v>53</v>
      </c>
      <c r="C7" s="22">
        <v>992</v>
      </c>
      <c r="D7" s="22">
        <v>143</v>
      </c>
      <c r="E7" s="22">
        <v>66</v>
      </c>
      <c r="F7" s="22">
        <v>305</v>
      </c>
      <c r="G7" s="23">
        <v>1559</v>
      </c>
      <c r="H7" s="22">
        <v>19</v>
      </c>
      <c r="I7" s="22">
        <v>1</v>
      </c>
      <c r="J7" s="23">
        <v>20</v>
      </c>
      <c r="K7" s="22">
        <v>80</v>
      </c>
      <c r="L7" s="22">
        <v>12</v>
      </c>
      <c r="M7" s="22">
        <v>7</v>
      </c>
      <c r="N7" s="22">
        <v>7</v>
      </c>
      <c r="O7" s="23">
        <v>106</v>
      </c>
      <c r="P7" s="22">
        <v>185</v>
      </c>
      <c r="Q7" s="22">
        <v>99</v>
      </c>
      <c r="R7" s="22">
        <v>104</v>
      </c>
      <c r="S7" s="23">
        <v>388</v>
      </c>
      <c r="T7" s="22">
        <v>25</v>
      </c>
      <c r="U7" s="23">
        <v>539</v>
      </c>
      <c r="V7" s="23">
        <v>2098</v>
      </c>
    </row>
    <row r="8" spans="1:22" x14ac:dyDescent="0.35">
      <c r="A8" s="5" t="s">
        <v>69</v>
      </c>
      <c r="B8" s="22">
        <v>51</v>
      </c>
      <c r="C8" s="22">
        <v>892</v>
      </c>
      <c r="D8" s="22">
        <v>165</v>
      </c>
      <c r="E8" s="22">
        <v>102</v>
      </c>
      <c r="F8" s="22">
        <v>346</v>
      </c>
      <c r="G8" s="23">
        <v>1556</v>
      </c>
      <c r="H8" s="22">
        <v>21</v>
      </c>
      <c r="I8" s="22">
        <v>1</v>
      </c>
      <c r="J8" s="23">
        <v>22</v>
      </c>
      <c r="K8" s="22">
        <v>81</v>
      </c>
      <c r="L8" s="22">
        <v>14</v>
      </c>
      <c r="M8" s="22">
        <v>7</v>
      </c>
      <c r="N8" s="22">
        <v>8</v>
      </c>
      <c r="O8" s="23">
        <v>110</v>
      </c>
      <c r="P8" s="22">
        <v>187</v>
      </c>
      <c r="Q8" s="22">
        <v>99</v>
      </c>
      <c r="R8" s="22">
        <v>93</v>
      </c>
      <c r="S8" s="23">
        <v>379</v>
      </c>
      <c r="T8" s="22">
        <v>21</v>
      </c>
      <c r="U8" s="23">
        <v>532</v>
      </c>
      <c r="V8" s="23">
        <v>2088</v>
      </c>
    </row>
    <row r="9" spans="1:22" x14ac:dyDescent="0.35">
      <c r="A9" s="5" t="s">
        <v>70</v>
      </c>
      <c r="B9" s="22">
        <v>54</v>
      </c>
      <c r="C9" s="22">
        <v>911</v>
      </c>
      <c r="D9" s="22">
        <v>179</v>
      </c>
      <c r="E9" s="22">
        <v>61</v>
      </c>
      <c r="F9" s="22">
        <v>372</v>
      </c>
      <c r="G9" s="23">
        <v>1577</v>
      </c>
      <c r="H9" s="22">
        <v>20</v>
      </c>
      <c r="I9" s="22">
        <v>0</v>
      </c>
      <c r="J9" s="23">
        <v>20</v>
      </c>
      <c r="K9" s="22">
        <v>68</v>
      </c>
      <c r="L9" s="22">
        <v>13</v>
      </c>
      <c r="M9" s="22">
        <v>9</v>
      </c>
      <c r="N9" s="22">
        <v>8</v>
      </c>
      <c r="O9" s="23">
        <v>98</v>
      </c>
      <c r="P9" s="22">
        <v>188</v>
      </c>
      <c r="Q9" s="22">
        <v>96</v>
      </c>
      <c r="R9" s="22">
        <v>78</v>
      </c>
      <c r="S9" s="23">
        <v>362</v>
      </c>
      <c r="T9" s="22">
        <v>29</v>
      </c>
      <c r="U9" s="23">
        <v>509</v>
      </c>
      <c r="V9" s="23">
        <v>2086</v>
      </c>
    </row>
  </sheetData>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heetViews>
  <sheetFormatPr defaultRowHeight="14.5" x14ac:dyDescent="0.35"/>
  <cols>
    <col min="1" max="1" width="8.7265625" customWidth="1"/>
    <col min="2" max="4" width="10.7265625" customWidth="1"/>
  </cols>
  <sheetData>
    <row r="1" spans="1:4" ht="21" customHeight="1" x14ac:dyDescent="0.35">
      <c r="A1" s="31" t="s">
        <v>196</v>
      </c>
    </row>
    <row r="2" spans="1:4" ht="30" customHeight="1" x14ac:dyDescent="0.35">
      <c r="A2" s="10" t="s">
        <v>37</v>
      </c>
    </row>
    <row r="3" spans="1:4" ht="32" customHeight="1" x14ac:dyDescent="0.35">
      <c r="A3" s="4" t="s">
        <v>52</v>
      </c>
      <c r="B3" s="7" t="s">
        <v>148</v>
      </c>
      <c r="C3" s="7" t="s">
        <v>149</v>
      </c>
      <c r="D3" s="7" t="s">
        <v>150</v>
      </c>
    </row>
    <row r="4" spans="1:4" ht="25.5" customHeight="1" x14ac:dyDescent="0.35">
      <c r="A4" s="5" t="s">
        <v>62</v>
      </c>
      <c r="B4" s="24">
        <v>3849</v>
      </c>
      <c r="C4" s="24">
        <v>665</v>
      </c>
      <c r="D4" s="24">
        <v>4514</v>
      </c>
    </row>
    <row r="5" spans="1:4" x14ac:dyDescent="0.35">
      <c r="A5" s="5" t="s">
        <v>63</v>
      </c>
      <c r="B5" s="24">
        <v>3776</v>
      </c>
      <c r="C5" s="24">
        <v>592</v>
      </c>
      <c r="D5" s="24">
        <v>4368</v>
      </c>
    </row>
    <row r="6" spans="1:4" x14ac:dyDescent="0.35">
      <c r="A6" s="5" t="s">
        <v>64</v>
      </c>
      <c r="B6" s="24">
        <v>3773</v>
      </c>
      <c r="C6" s="24">
        <v>603</v>
      </c>
      <c r="D6" s="24">
        <v>4376</v>
      </c>
    </row>
    <row r="7" spans="1:4" x14ac:dyDescent="0.35">
      <c r="A7" s="5" t="s">
        <v>65</v>
      </c>
      <c r="B7" s="24">
        <v>3720</v>
      </c>
      <c r="C7" s="24">
        <v>754</v>
      </c>
      <c r="D7" s="24">
        <v>4474</v>
      </c>
    </row>
    <row r="8" spans="1:4" x14ac:dyDescent="0.35">
      <c r="A8" s="5" t="s">
        <v>66</v>
      </c>
      <c r="B8" s="24">
        <v>3722</v>
      </c>
      <c r="C8" s="24">
        <v>728</v>
      </c>
      <c r="D8" s="24">
        <v>4450</v>
      </c>
    </row>
    <row r="9" spans="1:4" x14ac:dyDescent="0.35">
      <c r="A9" s="5" t="s">
        <v>67</v>
      </c>
      <c r="B9" s="24">
        <v>3721</v>
      </c>
      <c r="C9" s="24">
        <v>691</v>
      </c>
      <c r="D9" s="24">
        <v>4412</v>
      </c>
    </row>
    <row r="10" spans="1:4" x14ac:dyDescent="0.35">
      <c r="A10" s="5" t="s">
        <v>68</v>
      </c>
      <c r="B10" s="24">
        <v>3692</v>
      </c>
      <c r="C10" s="24">
        <v>746</v>
      </c>
      <c r="D10" s="24">
        <v>4438</v>
      </c>
    </row>
    <row r="11" spans="1:4" x14ac:dyDescent="0.35">
      <c r="A11" s="5" t="s">
        <v>69</v>
      </c>
      <c r="B11" s="24">
        <v>3568</v>
      </c>
      <c r="C11" s="24">
        <v>743</v>
      </c>
      <c r="D11" s="24">
        <v>4311</v>
      </c>
    </row>
    <row r="12" spans="1:4" x14ac:dyDescent="0.35">
      <c r="A12" s="5" t="s">
        <v>70</v>
      </c>
      <c r="B12" s="24">
        <v>3486</v>
      </c>
      <c r="C12" s="24">
        <v>755</v>
      </c>
      <c r="D12" s="24">
        <v>4241</v>
      </c>
    </row>
  </sheetData>
  <pageMargins left="0.7" right="0.7" top="0.75" bottom="0.75" header="0.3" footer="0.3"/>
  <pageSetup paperSize="9" orientation="portrait" horizontalDpi="300" verticalDpi="30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heetViews>
  <sheetFormatPr defaultRowHeight="14.5" x14ac:dyDescent="0.35"/>
  <cols>
    <col min="1" max="1" width="10.7265625" customWidth="1"/>
    <col min="2" max="2" width="44.7265625" customWidth="1"/>
    <col min="3" max="5" width="13.7265625" customWidth="1"/>
  </cols>
  <sheetData>
    <row r="1" spans="1:5" ht="21" customHeight="1" x14ac:dyDescent="0.35">
      <c r="A1" s="1" t="s">
        <v>151</v>
      </c>
    </row>
    <row r="2" spans="1:5" ht="30" customHeight="1" x14ac:dyDescent="0.35">
      <c r="A2" s="10" t="s">
        <v>37</v>
      </c>
    </row>
    <row r="3" spans="1:5" ht="32" customHeight="1" x14ac:dyDescent="0.35">
      <c r="A3" s="4" t="s">
        <v>72</v>
      </c>
      <c r="B3" s="4" t="s">
        <v>152</v>
      </c>
      <c r="C3" s="7" t="s">
        <v>153</v>
      </c>
      <c r="D3" s="7" t="s">
        <v>154</v>
      </c>
      <c r="E3" s="7" t="s">
        <v>155</v>
      </c>
    </row>
    <row r="4" spans="1:5" ht="25.5" customHeight="1" x14ac:dyDescent="0.35">
      <c r="A4" s="5" t="s">
        <v>77</v>
      </c>
      <c r="B4" s="5" t="s">
        <v>156</v>
      </c>
      <c r="C4" s="25">
        <v>6499</v>
      </c>
      <c r="D4" s="25">
        <v>6389</v>
      </c>
      <c r="E4" s="25">
        <v>98</v>
      </c>
    </row>
    <row r="5" spans="1:5" x14ac:dyDescent="0.35">
      <c r="A5" s="5" t="s">
        <v>77</v>
      </c>
      <c r="B5" s="5" t="s">
        <v>157</v>
      </c>
      <c r="C5" s="25">
        <v>49</v>
      </c>
      <c r="D5" s="25">
        <v>21</v>
      </c>
      <c r="E5" s="25">
        <v>44</v>
      </c>
    </row>
    <row r="6" spans="1:5" x14ac:dyDescent="0.35">
      <c r="A6" s="5" t="s">
        <v>77</v>
      </c>
      <c r="B6" s="5" t="s">
        <v>158</v>
      </c>
      <c r="C6" s="25">
        <v>922</v>
      </c>
      <c r="D6" s="25">
        <v>921</v>
      </c>
      <c r="E6" s="25">
        <v>100</v>
      </c>
    </row>
    <row r="7" spans="1:5" ht="25.5" customHeight="1" x14ac:dyDescent="0.35">
      <c r="A7" s="5" t="s">
        <v>78</v>
      </c>
      <c r="B7" s="5" t="s">
        <v>156</v>
      </c>
      <c r="C7" s="25">
        <v>29136</v>
      </c>
      <c r="D7" s="25">
        <v>17295</v>
      </c>
      <c r="E7" s="25">
        <v>59</v>
      </c>
    </row>
    <row r="8" spans="1:5" x14ac:dyDescent="0.35">
      <c r="A8" s="5" t="s">
        <v>78</v>
      </c>
      <c r="B8" s="5" t="s">
        <v>157</v>
      </c>
      <c r="C8" s="25">
        <v>7877</v>
      </c>
      <c r="D8" s="25">
        <v>3557</v>
      </c>
      <c r="E8" s="25">
        <v>45</v>
      </c>
    </row>
    <row r="9" spans="1:5" x14ac:dyDescent="0.35">
      <c r="A9" s="5" t="s">
        <v>78</v>
      </c>
      <c r="B9" s="5" t="s">
        <v>158</v>
      </c>
      <c r="C9" s="25">
        <v>4057</v>
      </c>
      <c r="D9" s="25">
        <v>2749</v>
      </c>
      <c r="E9" s="25">
        <v>68</v>
      </c>
    </row>
    <row r="10" spans="1:5" x14ac:dyDescent="0.35">
      <c r="A10" s="5" t="s">
        <v>78</v>
      </c>
      <c r="B10" s="5" t="s">
        <v>159</v>
      </c>
      <c r="C10" s="25">
        <v>0</v>
      </c>
      <c r="D10" s="25">
        <v>696</v>
      </c>
      <c r="E10" s="25"/>
    </row>
    <row r="11" spans="1:5" ht="25.5" customHeight="1" x14ac:dyDescent="0.35">
      <c r="A11" s="5" t="s">
        <v>85</v>
      </c>
      <c r="B11" s="5" t="s">
        <v>156</v>
      </c>
      <c r="C11" s="25">
        <v>13107</v>
      </c>
      <c r="D11" s="25">
        <v>11567</v>
      </c>
      <c r="E11" s="25">
        <v>88</v>
      </c>
    </row>
    <row r="12" spans="1:5" x14ac:dyDescent="0.35">
      <c r="A12" s="5" t="s">
        <v>85</v>
      </c>
      <c r="B12" s="5" t="s">
        <v>160</v>
      </c>
      <c r="C12" s="25">
        <v>667</v>
      </c>
      <c r="D12" s="25">
        <v>664</v>
      </c>
      <c r="E12" s="25">
        <v>100</v>
      </c>
    </row>
    <row r="13" spans="1:5" ht="25.5" customHeight="1" x14ac:dyDescent="0.35">
      <c r="A13" s="5" t="s">
        <v>84</v>
      </c>
      <c r="B13" s="5" t="s">
        <v>156</v>
      </c>
      <c r="C13" s="25">
        <v>8501</v>
      </c>
      <c r="D13" s="25">
        <v>7651</v>
      </c>
      <c r="E13" s="25">
        <v>90</v>
      </c>
    </row>
    <row r="14" spans="1:5" x14ac:dyDescent="0.35">
      <c r="A14" s="5" t="s">
        <v>84</v>
      </c>
      <c r="B14" s="5" t="s">
        <v>160</v>
      </c>
      <c r="C14" s="25">
        <v>3224</v>
      </c>
      <c r="D14" s="25">
        <v>2386</v>
      </c>
      <c r="E14" s="25">
        <v>74</v>
      </c>
    </row>
    <row r="15" spans="1:5" ht="25.5" customHeight="1" x14ac:dyDescent="0.35">
      <c r="A15" s="5" t="s">
        <v>83</v>
      </c>
      <c r="B15" s="5" t="s">
        <v>156</v>
      </c>
      <c r="C15" s="25">
        <v>38165</v>
      </c>
      <c r="D15" s="25">
        <v>4882</v>
      </c>
      <c r="E15" s="25">
        <v>13</v>
      </c>
    </row>
    <row r="16" spans="1:5" x14ac:dyDescent="0.35">
      <c r="A16" s="5" t="s">
        <v>83</v>
      </c>
      <c r="B16" s="5" t="s">
        <v>160</v>
      </c>
      <c r="C16" s="25">
        <v>443</v>
      </c>
      <c r="D16" s="25">
        <v>48</v>
      </c>
      <c r="E16" s="25">
        <v>11</v>
      </c>
    </row>
    <row r="17" spans="1:5" ht="25.5" customHeight="1" x14ac:dyDescent="0.35">
      <c r="A17" s="5" t="s">
        <v>81</v>
      </c>
      <c r="B17" s="5" t="s">
        <v>156</v>
      </c>
      <c r="C17" s="25">
        <v>2734</v>
      </c>
      <c r="D17" s="25">
        <v>1903</v>
      </c>
      <c r="E17" s="25">
        <v>70</v>
      </c>
    </row>
    <row r="18" spans="1:5" x14ac:dyDescent="0.35">
      <c r="A18" s="5" t="s">
        <v>81</v>
      </c>
      <c r="B18" s="5" t="s">
        <v>160</v>
      </c>
      <c r="C18" s="25">
        <v>2218</v>
      </c>
      <c r="D18" s="25">
        <v>885</v>
      </c>
      <c r="E18" s="25">
        <v>40</v>
      </c>
    </row>
    <row r="19" spans="1:5" ht="25.5" customHeight="1" x14ac:dyDescent="0.35">
      <c r="A19" s="5" t="s">
        <v>161</v>
      </c>
      <c r="B19" s="5" t="s">
        <v>156</v>
      </c>
      <c r="C19" s="25">
        <v>11494</v>
      </c>
      <c r="D19" s="25">
        <v>10383</v>
      </c>
      <c r="E19" s="25">
        <v>90</v>
      </c>
    </row>
    <row r="20" spans="1:5" x14ac:dyDescent="0.35">
      <c r="A20" s="5" t="s">
        <v>161</v>
      </c>
      <c r="B20" s="5" t="s">
        <v>160</v>
      </c>
      <c r="C20" s="25">
        <v>3115</v>
      </c>
      <c r="D20" s="25">
        <v>2758</v>
      </c>
      <c r="E20" s="25">
        <v>89</v>
      </c>
    </row>
    <row r="21" spans="1:5" ht="25.5" customHeight="1" x14ac:dyDescent="0.35">
      <c r="A21" s="5" t="s">
        <v>162</v>
      </c>
      <c r="B21" s="5" t="s">
        <v>156</v>
      </c>
      <c r="C21" s="25">
        <v>17483</v>
      </c>
      <c r="D21" s="25">
        <v>15450</v>
      </c>
      <c r="E21" s="25">
        <v>88</v>
      </c>
    </row>
    <row r="22" spans="1:5" x14ac:dyDescent="0.35">
      <c r="A22" s="5" t="s">
        <v>162</v>
      </c>
      <c r="B22" s="5" t="s">
        <v>160</v>
      </c>
      <c r="C22" s="25">
        <v>16271</v>
      </c>
      <c r="D22" s="25">
        <v>9749</v>
      </c>
      <c r="E22" s="25">
        <v>60</v>
      </c>
    </row>
    <row r="23" spans="1:5" ht="25.5" customHeight="1" x14ac:dyDescent="0.35">
      <c r="A23" s="5" t="s">
        <v>87</v>
      </c>
      <c r="B23" s="5" t="s">
        <v>156</v>
      </c>
      <c r="C23" s="25">
        <v>64189</v>
      </c>
      <c r="D23" s="25">
        <v>65869</v>
      </c>
      <c r="E23" s="25">
        <v>103</v>
      </c>
    </row>
    <row r="24" spans="1:5" x14ac:dyDescent="0.35">
      <c r="A24" s="5" t="s">
        <v>87</v>
      </c>
      <c r="B24" s="5" t="s">
        <v>160</v>
      </c>
      <c r="C24" s="25">
        <v>2473</v>
      </c>
      <c r="D24" s="25">
        <v>794</v>
      </c>
      <c r="E24" s="25">
        <v>32</v>
      </c>
    </row>
    <row r="25" spans="1:5" ht="25.5" customHeight="1" x14ac:dyDescent="0.35">
      <c r="A25" s="5" t="s">
        <v>88</v>
      </c>
      <c r="B25" s="5" t="s">
        <v>156</v>
      </c>
      <c r="C25" s="25">
        <v>1734</v>
      </c>
      <c r="D25" s="25">
        <v>1045</v>
      </c>
      <c r="E25" s="25">
        <v>60</v>
      </c>
    </row>
    <row r="26" spans="1:5" x14ac:dyDescent="0.35">
      <c r="A26" s="5" t="s">
        <v>88</v>
      </c>
      <c r="B26" s="5" t="s">
        <v>160</v>
      </c>
      <c r="C26" s="25">
        <v>215445</v>
      </c>
      <c r="D26" s="25">
        <v>220128</v>
      </c>
      <c r="E26" s="25">
        <v>102</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heetViews>
  <sheetFormatPr defaultRowHeight="14.5" x14ac:dyDescent="0.35"/>
  <cols>
    <col min="1" max="1" width="16.1796875" customWidth="1"/>
    <col min="2" max="2" width="120.7265625" customWidth="1"/>
  </cols>
  <sheetData>
    <row r="1" spans="1:2" ht="21" customHeight="1" x14ac:dyDescent="0.35">
      <c r="A1" s="1" t="s">
        <v>10</v>
      </c>
    </row>
    <row r="2" spans="1:2" ht="25.5" customHeight="1" x14ac:dyDescent="0.35">
      <c r="A2" s="4" t="s">
        <v>11</v>
      </c>
      <c r="B2" s="4" t="s">
        <v>12</v>
      </c>
    </row>
    <row r="3" spans="1:2" ht="25.5" customHeight="1" x14ac:dyDescent="0.35">
      <c r="A3" s="6" t="str">
        <f>HYPERLINK("#'Summary'!A1", "Summary")</f>
        <v>Summary</v>
      </c>
      <c r="B3" s="5" t="s">
        <v>1</v>
      </c>
    </row>
    <row r="4" spans="1:2" ht="25.5" customHeight="1" x14ac:dyDescent="0.35">
      <c r="A4" s="6" t="str">
        <f>HYPERLINK("#'Notes_table'!A1", "Notes table")</f>
        <v>Notes table</v>
      </c>
      <c r="B4" s="5" t="s">
        <v>13</v>
      </c>
    </row>
    <row r="5" spans="1:2" ht="25.5" customHeight="1" x14ac:dyDescent="0.35">
      <c r="A5" s="6" t="str">
        <f>HYPERLINK("#'Table_1'!A1", "Table 1.")</f>
        <v>Table 1.</v>
      </c>
      <c r="B5" s="5" t="s">
        <v>202</v>
      </c>
    </row>
    <row r="6" spans="1:2" x14ac:dyDescent="0.35">
      <c r="A6" s="6" t="str">
        <f>HYPERLINK("#'Table_2'!A1", "Table 2.")</f>
        <v>Table 2.</v>
      </c>
      <c r="B6" s="5" t="s">
        <v>14</v>
      </c>
    </row>
    <row r="7" spans="1:2" x14ac:dyDescent="0.35">
      <c r="A7" s="6" t="str">
        <f>HYPERLINK("#'Table_3a'!A1", "Table 3a.")</f>
        <v>Table 3a.</v>
      </c>
      <c r="B7" s="5" t="s">
        <v>203</v>
      </c>
    </row>
    <row r="8" spans="1:2" x14ac:dyDescent="0.35">
      <c r="A8" s="6" t="str">
        <f>HYPERLINK("#'Table_3b'!A1", "Table 3b.")</f>
        <v>Table 3b.</v>
      </c>
      <c r="B8" s="5" t="s">
        <v>204</v>
      </c>
    </row>
    <row r="9" spans="1:2" x14ac:dyDescent="0.35">
      <c r="A9" s="6" t="str">
        <f>HYPERLINK("#'Table_4a'!A1", "Table 4a.")</f>
        <v>Table 4a.</v>
      </c>
      <c r="B9" s="5" t="s">
        <v>205</v>
      </c>
    </row>
    <row r="10" spans="1:2" x14ac:dyDescent="0.35">
      <c r="A10" s="6" t="str">
        <f>HYPERLINK("#'Table_4b'!A1", "Table 4b.")</f>
        <v>Table 4b.</v>
      </c>
      <c r="B10" s="5" t="s">
        <v>206</v>
      </c>
    </row>
    <row r="11" spans="1:2" x14ac:dyDescent="0.35">
      <c r="A11" s="6" t="str">
        <f>HYPERLINK("#'Table_5'!A1", "Table 5.")</f>
        <v>Table 5.</v>
      </c>
      <c r="B11" s="5" t="s">
        <v>15</v>
      </c>
    </row>
    <row r="12" spans="1:2" x14ac:dyDescent="0.35">
      <c r="A12" s="6" t="str">
        <f>HYPERLINK("#'Table_6'!A1", "Table 6.")</f>
        <v>Table 6.</v>
      </c>
      <c r="B12" s="5" t="s">
        <v>16</v>
      </c>
    </row>
    <row r="13" spans="1:2" x14ac:dyDescent="0.35">
      <c r="A13" s="6" t="str">
        <f>HYPERLINK("#'Table_7'!A1", "Table 7.")</f>
        <v>Table 7.</v>
      </c>
      <c r="B13" s="5" t="s">
        <v>207</v>
      </c>
    </row>
    <row r="14" spans="1:2" x14ac:dyDescent="0.35">
      <c r="A14" s="6"/>
      <c r="B14" s="5"/>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showGridLines="0" workbookViewId="0"/>
  </sheetViews>
  <sheetFormatPr defaultRowHeight="14.5" x14ac:dyDescent="0.35"/>
  <cols>
    <col min="1" max="1" width="190.7265625" customWidth="1"/>
  </cols>
  <sheetData>
    <row r="1" spans="1:1" ht="21" customHeight="1" x14ac:dyDescent="0.35">
      <c r="A1" s="1" t="s">
        <v>17</v>
      </c>
    </row>
    <row r="2" spans="1:1" x14ac:dyDescent="0.35">
      <c r="A2" s="27" t="s">
        <v>166</v>
      </c>
    </row>
    <row r="3" spans="1:1" x14ac:dyDescent="0.35">
      <c r="A3" s="28" t="s">
        <v>167</v>
      </c>
    </row>
    <row r="4" spans="1:1" x14ac:dyDescent="0.35">
      <c r="A4" s="29" t="s">
        <v>168</v>
      </c>
    </row>
    <row r="5" spans="1:1" x14ac:dyDescent="0.35">
      <c r="A5" s="28" t="s">
        <v>169</v>
      </c>
    </row>
    <row r="7" spans="1:1" x14ac:dyDescent="0.35">
      <c r="A7" s="27" t="s">
        <v>48</v>
      </c>
    </row>
    <row r="8" spans="1:1" x14ac:dyDescent="0.35">
      <c r="A8" s="29" t="s">
        <v>198</v>
      </c>
    </row>
    <row r="9" spans="1:1" x14ac:dyDescent="0.35">
      <c r="A9" s="29" t="s">
        <v>170</v>
      </c>
    </row>
    <row r="10" spans="1:1" x14ac:dyDescent="0.35">
      <c r="A10" s="29" t="s">
        <v>208</v>
      </c>
    </row>
    <row r="11" spans="1:1" x14ac:dyDescent="0.35">
      <c r="A11" s="28" t="s">
        <v>171</v>
      </c>
    </row>
    <row r="13" spans="1:1" x14ac:dyDescent="0.35">
      <c r="A13" s="27" t="s">
        <v>47</v>
      </c>
    </row>
    <row r="14" spans="1:1" x14ac:dyDescent="0.35">
      <c r="A14" s="28" t="s">
        <v>172</v>
      </c>
    </row>
    <row r="15" spans="1:1" x14ac:dyDescent="0.35">
      <c r="A15" s="28" t="s">
        <v>173</v>
      </c>
    </row>
    <row r="16" spans="1:1" x14ac:dyDescent="0.35">
      <c r="A16" s="29" t="s">
        <v>174</v>
      </c>
    </row>
    <row r="17" spans="1:1" x14ac:dyDescent="0.35">
      <c r="A17" s="29" t="s">
        <v>175</v>
      </c>
    </row>
    <row r="18" spans="1:1" x14ac:dyDescent="0.35">
      <c r="A18" s="29" t="s">
        <v>176</v>
      </c>
    </row>
    <row r="20" spans="1:1" x14ac:dyDescent="0.35">
      <c r="A20" s="27" t="s">
        <v>49</v>
      </c>
    </row>
    <row r="21" spans="1:1" x14ac:dyDescent="0.35">
      <c r="A21" s="28" t="s">
        <v>177</v>
      </c>
    </row>
    <row r="22" spans="1:1" x14ac:dyDescent="0.35">
      <c r="A22" s="26" t="s">
        <v>197</v>
      </c>
    </row>
    <row r="23" spans="1:1" x14ac:dyDescent="0.35">
      <c r="A23" s="28" t="s">
        <v>178</v>
      </c>
    </row>
    <row r="24" spans="1:1" x14ac:dyDescent="0.35">
      <c r="A24" s="30" t="s">
        <v>179</v>
      </c>
    </row>
    <row r="26" spans="1:1" x14ac:dyDescent="0.35">
      <c r="A26" s="27" t="s">
        <v>180</v>
      </c>
    </row>
    <row r="27" spans="1:1" x14ac:dyDescent="0.35">
      <c r="A27" s="28" t="s">
        <v>181</v>
      </c>
    </row>
    <row r="29" spans="1:1" x14ac:dyDescent="0.35">
      <c r="A29" s="27" t="s">
        <v>182</v>
      </c>
    </row>
    <row r="30" spans="1:1" x14ac:dyDescent="0.35">
      <c r="A30" s="29" t="s">
        <v>183</v>
      </c>
    </row>
    <row r="31" spans="1:1" x14ac:dyDescent="0.35">
      <c r="A31" s="29" t="s">
        <v>184</v>
      </c>
    </row>
    <row r="32" spans="1:1" x14ac:dyDescent="0.35">
      <c r="A32" s="29" t="s">
        <v>164</v>
      </c>
    </row>
    <row r="33" spans="1:1" x14ac:dyDescent="0.35">
      <c r="A33" s="29" t="s">
        <v>165</v>
      </c>
    </row>
    <row r="34" spans="1:1" x14ac:dyDescent="0.35">
      <c r="A34" s="29" t="s">
        <v>185</v>
      </c>
    </row>
    <row r="35" spans="1:1" x14ac:dyDescent="0.35">
      <c r="A35" s="28" t="s">
        <v>186</v>
      </c>
    </row>
    <row r="37" spans="1:1" x14ac:dyDescent="0.35">
      <c r="A37" s="27" t="s">
        <v>187</v>
      </c>
    </row>
    <row r="38" spans="1:1" x14ac:dyDescent="0.35">
      <c r="A38" s="28" t="s">
        <v>188</v>
      </c>
    </row>
    <row r="39" spans="1:1" x14ac:dyDescent="0.35">
      <c r="A39" s="28" t="s">
        <v>189</v>
      </c>
    </row>
    <row r="40" spans="1:1" x14ac:dyDescent="0.35">
      <c r="A40" s="28" t="s">
        <v>190</v>
      </c>
    </row>
    <row r="41" spans="1:1" x14ac:dyDescent="0.35">
      <c r="A41" s="28" t="s">
        <v>191</v>
      </c>
    </row>
    <row r="42" spans="1:1" x14ac:dyDescent="0.35">
      <c r="A42" s="28" t="s">
        <v>192</v>
      </c>
    </row>
    <row r="44" spans="1:1" x14ac:dyDescent="0.35">
      <c r="A44" s="27" t="s">
        <v>193</v>
      </c>
    </row>
    <row r="45" spans="1:1" x14ac:dyDescent="0.35">
      <c r="A45" s="28" t="s">
        <v>194</v>
      </c>
    </row>
    <row r="46" spans="1:1" x14ac:dyDescent="0.35">
      <c r="A46" s="28" t="s">
        <v>195</v>
      </c>
    </row>
  </sheetData>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heetViews>
  <sheetFormatPr defaultRowHeight="14.5" x14ac:dyDescent="0.35"/>
  <cols>
    <col min="1" max="1" width="16.1796875" customWidth="1"/>
    <col min="2" max="2" width="60.7265625" customWidth="1"/>
  </cols>
  <sheetData>
    <row r="1" spans="1:2" ht="21" customHeight="1" x14ac:dyDescent="0.35">
      <c r="A1" s="1" t="s">
        <v>13</v>
      </c>
    </row>
    <row r="2" spans="1:2" ht="25.5" customHeight="1" x14ac:dyDescent="0.35">
      <c r="A2" s="4" t="s">
        <v>18</v>
      </c>
      <c r="B2" s="4" t="s">
        <v>19</v>
      </c>
    </row>
    <row r="3" spans="1:2" ht="70" customHeight="1" x14ac:dyDescent="0.35">
      <c r="A3" s="8">
        <v>1</v>
      </c>
      <c r="B3" s="9" t="s">
        <v>20</v>
      </c>
    </row>
    <row r="4" spans="1:2" ht="70" customHeight="1" x14ac:dyDescent="0.35">
      <c r="A4" s="8">
        <v>2</v>
      </c>
      <c r="B4" s="9" t="s">
        <v>21</v>
      </c>
    </row>
    <row r="5" spans="1:2" ht="70" customHeight="1" x14ac:dyDescent="0.35">
      <c r="A5" s="8">
        <v>3</v>
      </c>
      <c r="B5" s="9" t="s">
        <v>22</v>
      </c>
    </row>
    <row r="6" spans="1:2" ht="70" customHeight="1" x14ac:dyDescent="0.35">
      <c r="A6" s="8">
        <v>4</v>
      </c>
      <c r="B6" s="9" t="s">
        <v>23</v>
      </c>
    </row>
    <row r="7" spans="1:2" ht="70" customHeight="1" x14ac:dyDescent="0.35">
      <c r="A7" s="8">
        <v>5</v>
      </c>
      <c r="B7" s="9" t="s">
        <v>201</v>
      </c>
    </row>
    <row r="8" spans="1:2" ht="70" customHeight="1" x14ac:dyDescent="0.35">
      <c r="A8" s="8">
        <v>6</v>
      </c>
      <c r="B8" s="9" t="s">
        <v>24</v>
      </c>
    </row>
    <row r="9" spans="1:2" ht="70" customHeight="1" x14ac:dyDescent="0.35">
      <c r="A9" s="8">
        <v>7</v>
      </c>
      <c r="B9" s="9" t="s">
        <v>25</v>
      </c>
    </row>
    <row r="10" spans="1:2" ht="70" customHeight="1" x14ac:dyDescent="0.35">
      <c r="A10" s="8">
        <v>8</v>
      </c>
      <c r="B10" s="9" t="s">
        <v>26</v>
      </c>
    </row>
    <row r="11" spans="1:2" ht="70" customHeight="1" x14ac:dyDescent="0.35">
      <c r="A11" s="8">
        <v>9</v>
      </c>
      <c r="B11" s="9" t="s">
        <v>27</v>
      </c>
    </row>
    <row r="12" spans="1:2" ht="70" customHeight="1" x14ac:dyDescent="0.35">
      <c r="A12" s="8">
        <v>10</v>
      </c>
      <c r="B12" s="9" t="s">
        <v>28</v>
      </c>
    </row>
    <row r="13" spans="1:2" ht="70" customHeight="1" x14ac:dyDescent="0.35">
      <c r="A13" s="8">
        <v>11</v>
      </c>
      <c r="B13" s="9" t="s">
        <v>29</v>
      </c>
    </row>
    <row r="14" spans="1:2" ht="70" customHeight="1" x14ac:dyDescent="0.35">
      <c r="A14" s="8">
        <v>12</v>
      </c>
      <c r="B14" s="9" t="s">
        <v>30</v>
      </c>
    </row>
    <row r="15" spans="1:2" ht="70" customHeight="1" x14ac:dyDescent="0.35">
      <c r="A15" s="8">
        <v>13</v>
      </c>
      <c r="B15" s="9" t="s">
        <v>31</v>
      </c>
    </row>
    <row r="16" spans="1:2" ht="70" customHeight="1" x14ac:dyDescent="0.35">
      <c r="A16" s="8">
        <v>14</v>
      </c>
      <c r="B16" s="9" t="s">
        <v>32</v>
      </c>
    </row>
    <row r="17" spans="1:2" ht="70" customHeight="1" x14ac:dyDescent="0.35">
      <c r="A17" s="8">
        <v>15</v>
      </c>
      <c r="B17" s="9" t="s">
        <v>33</v>
      </c>
    </row>
    <row r="18" spans="1:2" ht="70" customHeight="1" x14ac:dyDescent="0.35">
      <c r="A18" s="8">
        <v>16</v>
      </c>
      <c r="B18" s="9" t="s">
        <v>34</v>
      </c>
    </row>
    <row r="19" spans="1:2" ht="70" customHeight="1" x14ac:dyDescent="0.35">
      <c r="A19" s="8">
        <v>17</v>
      </c>
      <c r="B19" s="9" t="s">
        <v>35</v>
      </c>
    </row>
    <row r="20" spans="1:2" x14ac:dyDescent="0.35">
      <c r="A20" s="8"/>
      <c r="B20" s="9"/>
    </row>
  </sheetData>
  <pageMargins left="0.7" right="0.7" top="0.75" bottom="0.75" header="0.3" footer="0.3"/>
  <pageSetup paperSize="9" orientation="portrait" horizontalDpi="300" verticalDpi="300"/>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heetViews>
  <sheetFormatPr defaultRowHeight="14.5" x14ac:dyDescent="0.35"/>
  <cols>
    <col min="1" max="4" width="13.7265625" customWidth="1"/>
    <col min="5" max="7" width="18.1796875" customWidth="1"/>
  </cols>
  <sheetData>
    <row r="1" spans="1:7" ht="21" customHeight="1" x14ac:dyDescent="0.35">
      <c r="A1" s="1" t="s">
        <v>36</v>
      </c>
    </row>
    <row r="2" spans="1:7" x14ac:dyDescent="0.35">
      <c r="A2" s="5" t="s">
        <v>37</v>
      </c>
    </row>
    <row r="3" spans="1:7" x14ac:dyDescent="0.35">
      <c r="A3" s="5" t="s">
        <v>38</v>
      </c>
    </row>
    <row r="4" spans="1:7" ht="30" customHeight="1" x14ac:dyDescent="0.35">
      <c r="A4" s="10" t="s">
        <v>39</v>
      </c>
    </row>
    <row r="5" spans="1:7" ht="45" customHeight="1" x14ac:dyDescent="0.35">
      <c r="A5" s="4" t="s">
        <v>40</v>
      </c>
      <c r="B5" s="7" t="s">
        <v>41</v>
      </c>
      <c r="C5" s="7" t="s">
        <v>42</v>
      </c>
      <c r="D5" s="7" t="s">
        <v>43</v>
      </c>
      <c r="E5" s="7" t="s">
        <v>44</v>
      </c>
      <c r="F5" s="7" t="s">
        <v>45</v>
      </c>
      <c r="G5" s="7" t="s">
        <v>46</v>
      </c>
    </row>
    <row r="6" spans="1:7" ht="25.5" customHeight="1" x14ac:dyDescent="0.35">
      <c r="A6" s="5" t="s">
        <v>47</v>
      </c>
      <c r="B6" s="11">
        <v>78</v>
      </c>
      <c r="C6" s="12">
        <v>-0.19</v>
      </c>
      <c r="D6" s="12">
        <v>-0.1</v>
      </c>
      <c r="E6" s="11">
        <v>147</v>
      </c>
      <c r="F6" s="12">
        <v>-0.13</v>
      </c>
      <c r="G6" s="12">
        <v>-0.01</v>
      </c>
    </row>
    <row r="7" spans="1:7" x14ac:dyDescent="0.35">
      <c r="A7" s="5" t="s">
        <v>48</v>
      </c>
      <c r="B7" s="11">
        <v>302</v>
      </c>
      <c r="C7" s="12">
        <v>0.51</v>
      </c>
      <c r="D7" s="12">
        <v>0.14000000000000001</v>
      </c>
      <c r="E7" s="11">
        <v>240</v>
      </c>
      <c r="F7" s="12">
        <v>0.22</v>
      </c>
      <c r="G7" s="12">
        <v>0.1</v>
      </c>
    </row>
    <row r="8" spans="1:7" x14ac:dyDescent="0.35">
      <c r="A8" s="5" t="s">
        <v>49</v>
      </c>
      <c r="B8" s="11">
        <v>57</v>
      </c>
      <c r="C8" s="12">
        <v>-0.18</v>
      </c>
      <c r="D8" s="12">
        <v>0.18</v>
      </c>
      <c r="E8" s="11">
        <v>155</v>
      </c>
      <c r="F8" s="12">
        <v>-0.17</v>
      </c>
      <c r="G8" s="12">
        <v>0.28000000000000003</v>
      </c>
    </row>
    <row r="9" spans="1:7" ht="25.5" customHeight="1" x14ac:dyDescent="0.35">
      <c r="A9" s="2" t="s">
        <v>50</v>
      </c>
      <c r="B9" s="13">
        <v>437</v>
      </c>
      <c r="C9" s="14">
        <v>0.2</v>
      </c>
      <c r="D9" s="14">
        <v>0.1</v>
      </c>
      <c r="E9" s="13">
        <v>542</v>
      </c>
      <c r="F9" s="14">
        <v>-0.02</v>
      </c>
      <c r="G9" s="14">
        <v>0.11</v>
      </c>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heetViews>
  <sheetFormatPr defaultRowHeight="14.5" x14ac:dyDescent="0.35"/>
  <cols>
    <col min="1" max="9" width="13.7265625" customWidth="1"/>
  </cols>
  <sheetData>
    <row r="1" spans="1:9" ht="21" customHeight="1" x14ac:dyDescent="0.35">
      <c r="A1" s="1" t="s">
        <v>51</v>
      </c>
    </row>
    <row r="2" spans="1:9" x14ac:dyDescent="0.35">
      <c r="A2" s="5" t="s">
        <v>37</v>
      </c>
    </row>
    <row r="3" spans="1:9" x14ac:dyDescent="0.35">
      <c r="A3" s="5" t="s">
        <v>38</v>
      </c>
    </row>
    <row r="4" spans="1:9" ht="30" customHeight="1" x14ac:dyDescent="0.35">
      <c r="A4" s="10" t="s">
        <v>39</v>
      </c>
    </row>
    <row r="5" spans="1:9" ht="44" customHeight="1" x14ac:dyDescent="0.35">
      <c r="A5" s="4" t="s">
        <v>52</v>
      </c>
      <c r="B5" s="7" t="s">
        <v>53</v>
      </c>
      <c r="C5" s="7" t="s">
        <v>54</v>
      </c>
      <c r="D5" s="7" t="s">
        <v>55</v>
      </c>
      <c r="E5" s="7" t="s">
        <v>56</v>
      </c>
      <c r="F5" s="7" t="s">
        <v>57</v>
      </c>
      <c r="G5" s="7" t="s">
        <v>58</v>
      </c>
      <c r="H5" s="7" t="s">
        <v>59</v>
      </c>
      <c r="I5" s="7" t="s">
        <v>60</v>
      </c>
    </row>
    <row r="6" spans="1:9" ht="25.5" customHeight="1" x14ac:dyDescent="0.35">
      <c r="A6" s="5" t="s">
        <v>61</v>
      </c>
      <c r="B6" s="15">
        <v>96</v>
      </c>
      <c r="C6" s="15">
        <v>200</v>
      </c>
      <c r="D6" s="15">
        <v>69</v>
      </c>
      <c r="E6" s="15">
        <v>365</v>
      </c>
      <c r="F6" s="15">
        <v>143</v>
      </c>
      <c r="G6" s="15">
        <v>166</v>
      </c>
      <c r="H6" s="15">
        <v>157</v>
      </c>
      <c r="I6" s="15">
        <v>466</v>
      </c>
    </row>
    <row r="7" spans="1:9" x14ac:dyDescent="0.35">
      <c r="A7" s="5" t="s">
        <v>62</v>
      </c>
      <c r="B7" s="15">
        <v>102</v>
      </c>
      <c r="C7" s="15">
        <v>203</v>
      </c>
      <c r="D7" s="15">
        <v>62</v>
      </c>
      <c r="E7" s="15">
        <v>367</v>
      </c>
      <c r="F7" s="15">
        <v>139</v>
      </c>
      <c r="G7" s="15">
        <v>153</v>
      </c>
      <c r="H7" s="15">
        <v>137</v>
      </c>
      <c r="I7" s="15">
        <v>430</v>
      </c>
    </row>
    <row r="8" spans="1:9" x14ac:dyDescent="0.35">
      <c r="A8" s="5" t="s">
        <v>63</v>
      </c>
      <c r="B8" s="15">
        <v>89</v>
      </c>
      <c r="C8" s="15">
        <v>330</v>
      </c>
      <c r="D8" s="15">
        <v>62</v>
      </c>
      <c r="E8" s="15">
        <v>481</v>
      </c>
      <c r="F8" s="15">
        <v>143</v>
      </c>
      <c r="G8" s="15">
        <v>220</v>
      </c>
      <c r="H8" s="15">
        <v>151</v>
      </c>
      <c r="I8" s="15">
        <v>514</v>
      </c>
    </row>
    <row r="9" spans="1:9" x14ac:dyDescent="0.35">
      <c r="A9" s="5" t="s">
        <v>64</v>
      </c>
      <c r="B9" s="15">
        <v>91</v>
      </c>
      <c r="C9" s="15">
        <v>292</v>
      </c>
      <c r="D9" s="15">
        <v>58</v>
      </c>
      <c r="E9" s="15">
        <v>440</v>
      </c>
      <c r="F9" s="15">
        <v>143</v>
      </c>
      <c r="G9" s="15">
        <v>160</v>
      </c>
      <c r="H9" s="15">
        <v>134</v>
      </c>
      <c r="I9" s="15">
        <v>437</v>
      </c>
    </row>
    <row r="10" spans="1:9" x14ac:dyDescent="0.35">
      <c r="A10" s="5" t="s">
        <v>65</v>
      </c>
      <c r="B10" s="15">
        <v>95</v>
      </c>
      <c r="C10" s="15">
        <v>294</v>
      </c>
      <c r="D10" s="15">
        <v>64</v>
      </c>
      <c r="E10" s="15">
        <v>453</v>
      </c>
      <c r="F10" s="15">
        <v>169</v>
      </c>
      <c r="G10" s="15">
        <v>222</v>
      </c>
      <c r="H10" s="15">
        <v>166</v>
      </c>
      <c r="I10" s="15">
        <v>557</v>
      </c>
    </row>
    <row r="11" spans="1:9" x14ac:dyDescent="0.35">
      <c r="A11" s="5" t="s">
        <v>66</v>
      </c>
      <c r="B11" s="15">
        <v>102</v>
      </c>
      <c r="C11" s="15">
        <v>301</v>
      </c>
      <c r="D11" s="15">
        <v>62</v>
      </c>
      <c r="E11" s="15">
        <v>465</v>
      </c>
      <c r="F11" s="15">
        <v>184</v>
      </c>
      <c r="G11" s="15">
        <v>197</v>
      </c>
      <c r="H11" s="15">
        <v>183</v>
      </c>
      <c r="I11" s="15">
        <v>564</v>
      </c>
    </row>
    <row r="12" spans="1:9" x14ac:dyDescent="0.35">
      <c r="A12" s="5" t="s">
        <v>67</v>
      </c>
      <c r="B12" s="15">
        <v>107</v>
      </c>
      <c r="C12" s="15">
        <v>285</v>
      </c>
      <c r="D12" s="15">
        <v>53</v>
      </c>
      <c r="E12" s="15">
        <v>445</v>
      </c>
      <c r="F12" s="15">
        <v>201</v>
      </c>
      <c r="G12" s="15">
        <v>201</v>
      </c>
      <c r="H12" s="15">
        <v>176</v>
      </c>
      <c r="I12" s="15">
        <v>578</v>
      </c>
    </row>
    <row r="13" spans="1:9" x14ac:dyDescent="0.35">
      <c r="A13" s="5" t="s">
        <v>68</v>
      </c>
      <c r="B13" s="15">
        <v>96</v>
      </c>
      <c r="C13" s="15">
        <v>234</v>
      </c>
      <c r="D13" s="15">
        <v>62</v>
      </c>
      <c r="E13" s="15">
        <v>393</v>
      </c>
      <c r="F13" s="15">
        <v>190</v>
      </c>
      <c r="G13" s="15">
        <v>195</v>
      </c>
      <c r="H13" s="15">
        <v>197</v>
      </c>
      <c r="I13" s="15">
        <v>582</v>
      </c>
    </row>
    <row r="14" spans="1:9" x14ac:dyDescent="0.35">
      <c r="A14" s="5" t="s">
        <v>69</v>
      </c>
      <c r="B14" s="15">
        <v>86</v>
      </c>
      <c r="C14" s="15">
        <v>264</v>
      </c>
      <c r="D14" s="15">
        <v>48</v>
      </c>
      <c r="E14" s="15">
        <v>399</v>
      </c>
      <c r="F14" s="15">
        <v>149</v>
      </c>
      <c r="G14" s="15">
        <v>218</v>
      </c>
      <c r="H14" s="15">
        <v>121</v>
      </c>
      <c r="I14" s="15">
        <v>488</v>
      </c>
    </row>
    <row r="15" spans="1:9" x14ac:dyDescent="0.35">
      <c r="A15" s="5" t="s">
        <v>70</v>
      </c>
      <c r="B15" s="15">
        <v>78</v>
      </c>
      <c r="C15" s="15">
        <v>302</v>
      </c>
      <c r="D15" s="15">
        <v>57</v>
      </c>
      <c r="E15" s="15">
        <v>437</v>
      </c>
      <c r="F15" s="15">
        <v>147</v>
      </c>
      <c r="G15" s="15">
        <v>240</v>
      </c>
      <c r="H15" s="15">
        <v>155</v>
      </c>
      <c r="I15" s="15">
        <v>542</v>
      </c>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heetViews>
  <sheetFormatPr defaultRowHeight="14.5" x14ac:dyDescent="0.35"/>
  <cols>
    <col min="1" max="1" width="26.7265625" customWidth="1"/>
    <col min="2" max="7" width="20.7265625" customWidth="1"/>
  </cols>
  <sheetData>
    <row r="1" spans="1:7" ht="21" customHeight="1" x14ac:dyDescent="0.35">
      <c r="A1" s="1" t="s">
        <v>71</v>
      </c>
    </row>
    <row r="2" spans="1:7" x14ac:dyDescent="0.35">
      <c r="A2" s="5" t="s">
        <v>37</v>
      </c>
    </row>
    <row r="3" spans="1:7" x14ac:dyDescent="0.35">
      <c r="A3" s="5" t="s">
        <v>38</v>
      </c>
    </row>
    <row r="4" spans="1:7" ht="30" customHeight="1" x14ac:dyDescent="0.35">
      <c r="A4" s="10" t="s">
        <v>39</v>
      </c>
    </row>
    <row r="5" spans="1:7" ht="44" customHeight="1" x14ac:dyDescent="0.35">
      <c r="A5" s="4" t="s">
        <v>72</v>
      </c>
      <c r="B5" s="7" t="s">
        <v>73</v>
      </c>
      <c r="C5" s="7" t="s">
        <v>74</v>
      </c>
      <c r="D5" s="7" t="s">
        <v>75</v>
      </c>
      <c r="E5" s="7" t="s">
        <v>41</v>
      </c>
      <c r="F5" s="7" t="s">
        <v>44</v>
      </c>
      <c r="G5" s="7" t="s">
        <v>76</v>
      </c>
    </row>
    <row r="6" spans="1:7" ht="25.5" customHeight="1" x14ac:dyDescent="0.35">
      <c r="A6" s="5" t="s">
        <v>77</v>
      </c>
      <c r="B6" s="16">
        <v>8</v>
      </c>
      <c r="C6" s="16">
        <v>24</v>
      </c>
      <c r="D6" s="16">
        <v>2874</v>
      </c>
      <c r="E6" s="16">
        <v>6</v>
      </c>
      <c r="F6" s="16">
        <v>20</v>
      </c>
      <c r="G6" s="16">
        <v>3446</v>
      </c>
    </row>
    <row r="7" spans="1:7" x14ac:dyDescent="0.35">
      <c r="A7" s="5" t="s">
        <v>78</v>
      </c>
      <c r="B7" s="16">
        <v>23</v>
      </c>
      <c r="C7" s="16">
        <v>33</v>
      </c>
      <c r="D7" s="16">
        <v>1391</v>
      </c>
      <c r="E7" s="16">
        <v>20</v>
      </c>
      <c r="F7" s="16">
        <v>29</v>
      </c>
      <c r="G7" s="16">
        <v>1433</v>
      </c>
    </row>
    <row r="8" spans="1:7" x14ac:dyDescent="0.35">
      <c r="A8" s="5" t="s">
        <v>79</v>
      </c>
      <c r="B8" s="16">
        <v>4</v>
      </c>
      <c r="C8" s="16">
        <v>7</v>
      </c>
      <c r="D8" s="16">
        <v>1542</v>
      </c>
      <c r="E8" s="16">
        <v>4</v>
      </c>
      <c r="F8" s="16">
        <v>8</v>
      </c>
      <c r="G8" s="16">
        <v>2280</v>
      </c>
    </row>
    <row r="9" spans="1:7" x14ac:dyDescent="0.35">
      <c r="A9" s="5" t="s">
        <v>80</v>
      </c>
      <c r="B9" s="16">
        <v>4</v>
      </c>
      <c r="C9" s="16">
        <v>5</v>
      </c>
      <c r="D9" s="16">
        <v>1173</v>
      </c>
      <c r="E9" s="16">
        <v>5</v>
      </c>
      <c r="F9" s="16">
        <v>6</v>
      </c>
      <c r="G9" s="16">
        <v>1051</v>
      </c>
    </row>
    <row r="10" spans="1:7" x14ac:dyDescent="0.35">
      <c r="A10" s="5" t="s">
        <v>81</v>
      </c>
      <c r="B10" s="16">
        <v>3</v>
      </c>
      <c r="C10" s="16">
        <v>9</v>
      </c>
      <c r="D10" s="16">
        <v>3084</v>
      </c>
      <c r="E10" s="16">
        <v>3</v>
      </c>
      <c r="F10" s="16">
        <v>8</v>
      </c>
      <c r="G10" s="16">
        <v>2821</v>
      </c>
    </row>
    <row r="11" spans="1:7" x14ac:dyDescent="0.35">
      <c r="A11" s="5" t="s">
        <v>82</v>
      </c>
      <c r="B11" s="16">
        <v>12</v>
      </c>
      <c r="C11" s="16">
        <v>30</v>
      </c>
      <c r="D11" s="16">
        <v>2628</v>
      </c>
      <c r="E11" s="16">
        <v>13</v>
      </c>
      <c r="F11" s="16">
        <v>34</v>
      </c>
      <c r="G11" s="16">
        <v>2677</v>
      </c>
    </row>
    <row r="12" spans="1:7" x14ac:dyDescent="0.35">
      <c r="A12" s="5" t="s">
        <v>83</v>
      </c>
      <c r="B12" s="16">
        <v>3</v>
      </c>
      <c r="C12" s="16">
        <v>4</v>
      </c>
      <c r="D12" s="16">
        <v>1196</v>
      </c>
      <c r="E12" s="16">
        <v>3</v>
      </c>
      <c r="F12" s="16">
        <v>3</v>
      </c>
      <c r="G12" s="16">
        <v>1190</v>
      </c>
    </row>
    <row r="13" spans="1:7" x14ac:dyDescent="0.35">
      <c r="A13" s="5" t="s">
        <v>84</v>
      </c>
      <c r="B13" s="16">
        <v>8</v>
      </c>
      <c r="C13" s="16">
        <v>8</v>
      </c>
      <c r="D13" s="16">
        <v>989</v>
      </c>
      <c r="E13" s="16">
        <v>7</v>
      </c>
      <c r="F13" s="16">
        <v>7</v>
      </c>
      <c r="G13" s="16">
        <v>1024</v>
      </c>
    </row>
    <row r="14" spans="1:7" x14ac:dyDescent="0.35">
      <c r="A14" s="5" t="s">
        <v>85</v>
      </c>
      <c r="B14" s="16">
        <v>10</v>
      </c>
      <c r="C14" s="16">
        <v>13</v>
      </c>
      <c r="D14" s="16">
        <v>1251</v>
      </c>
      <c r="E14" s="16">
        <v>10</v>
      </c>
      <c r="F14" s="16">
        <v>14</v>
      </c>
      <c r="G14" s="16">
        <v>1364</v>
      </c>
    </row>
    <row r="15" spans="1:7" x14ac:dyDescent="0.35">
      <c r="A15" s="5" t="s">
        <v>86</v>
      </c>
      <c r="B15" s="16">
        <v>10</v>
      </c>
      <c r="C15" s="16">
        <v>17</v>
      </c>
      <c r="D15" s="16">
        <v>1666</v>
      </c>
      <c r="E15" s="16">
        <v>8</v>
      </c>
      <c r="F15" s="16">
        <v>19</v>
      </c>
      <c r="G15" s="16">
        <v>2363</v>
      </c>
    </row>
    <row r="16" spans="1:7" ht="25.5" customHeight="1" x14ac:dyDescent="0.35">
      <c r="A16" s="5" t="s">
        <v>87</v>
      </c>
      <c r="B16" s="16">
        <v>49</v>
      </c>
      <c r="C16" s="16">
        <v>27</v>
      </c>
      <c r="D16" s="16">
        <v>557</v>
      </c>
      <c r="E16" s="16">
        <v>51</v>
      </c>
      <c r="F16" s="16">
        <v>33</v>
      </c>
      <c r="G16" s="16">
        <v>636</v>
      </c>
    </row>
    <row r="17" spans="1:7" x14ac:dyDescent="0.35">
      <c r="A17" s="5" t="s">
        <v>88</v>
      </c>
      <c r="B17" s="16">
        <v>171</v>
      </c>
      <c r="C17" s="16">
        <v>181</v>
      </c>
      <c r="D17" s="16">
        <v>1059</v>
      </c>
      <c r="E17" s="16">
        <v>185</v>
      </c>
      <c r="F17" s="16">
        <v>196</v>
      </c>
      <c r="G17" s="16">
        <v>1059</v>
      </c>
    </row>
    <row r="18" spans="1:7" x14ac:dyDescent="0.35">
      <c r="A18" s="5" t="s">
        <v>89</v>
      </c>
      <c r="B18" s="16">
        <v>45</v>
      </c>
      <c r="C18" s="16">
        <v>10</v>
      </c>
      <c r="D18" s="16">
        <v>230</v>
      </c>
      <c r="E18" s="16">
        <v>66</v>
      </c>
      <c r="F18" s="16">
        <v>12</v>
      </c>
      <c r="G18" s="16">
        <v>175</v>
      </c>
    </row>
    <row r="19" spans="1:7" ht="25.5" customHeight="1" x14ac:dyDescent="0.35">
      <c r="A19" s="5" t="s">
        <v>90</v>
      </c>
      <c r="B19" s="16">
        <v>8</v>
      </c>
      <c r="C19" s="16">
        <v>15</v>
      </c>
      <c r="D19" s="16">
        <v>1802</v>
      </c>
      <c r="E19" s="16">
        <v>8</v>
      </c>
      <c r="F19" s="16">
        <v>18</v>
      </c>
      <c r="G19" s="16">
        <v>2226</v>
      </c>
    </row>
    <row r="20" spans="1:7" x14ac:dyDescent="0.35">
      <c r="A20" s="5" t="s">
        <v>91</v>
      </c>
      <c r="B20" s="16">
        <v>1</v>
      </c>
      <c r="C20" s="16">
        <v>14</v>
      </c>
      <c r="D20" s="16">
        <v>13055</v>
      </c>
      <c r="E20" s="16">
        <v>1</v>
      </c>
      <c r="F20" s="16">
        <v>18</v>
      </c>
      <c r="G20" s="16">
        <v>15187</v>
      </c>
    </row>
    <row r="21" spans="1:7" x14ac:dyDescent="0.35">
      <c r="A21" s="5" t="s">
        <v>92</v>
      </c>
      <c r="B21" s="16">
        <v>16</v>
      </c>
      <c r="C21" s="16">
        <v>47</v>
      </c>
      <c r="D21" s="16">
        <v>2940</v>
      </c>
      <c r="E21" s="16">
        <v>22</v>
      </c>
      <c r="F21" s="16">
        <v>70</v>
      </c>
      <c r="G21" s="16">
        <v>3129</v>
      </c>
    </row>
    <row r="22" spans="1:7" x14ac:dyDescent="0.35">
      <c r="A22" s="5" t="s">
        <v>93</v>
      </c>
      <c r="B22" s="16">
        <v>2</v>
      </c>
      <c r="C22" s="16">
        <v>1</v>
      </c>
      <c r="D22" s="16">
        <v>511</v>
      </c>
      <c r="E22" s="16">
        <v>2</v>
      </c>
      <c r="F22" s="16">
        <v>1</v>
      </c>
      <c r="G22" s="16">
        <v>621</v>
      </c>
    </row>
    <row r="23" spans="1:7" x14ac:dyDescent="0.35">
      <c r="A23" s="5" t="s">
        <v>94</v>
      </c>
      <c r="B23" s="16">
        <v>0</v>
      </c>
      <c r="C23" s="16">
        <v>3</v>
      </c>
      <c r="D23" s="16">
        <v>7718</v>
      </c>
      <c r="E23" s="16">
        <v>1</v>
      </c>
      <c r="F23" s="16">
        <v>5</v>
      </c>
      <c r="G23" s="16">
        <v>7778</v>
      </c>
    </row>
    <row r="24" spans="1:7" x14ac:dyDescent="0.35">
      <c r="A24" s="5" t="s">
        <v>95</v>
      </c>
      <c r="B24" s="16">
        <v>15</v>
      </c>
      <c r="C24" s="16">
        <v>27</v>
      </c>
      <c r="D24" s="16">
        <v>1864</v>
      </c>
      <c r="E24" s="16">
        <v>17</v>
      </c>
      <c r="F24" s="16">
        <v>30</v>
      </c>
      <c r="G24" s="16">
        <v>1704</v>
      </c>
    </row>
    <row r="25" spans="1:7" x14ac:dyDescent="0.35">
      <c r="A25" s="5" t="s">
        <v>96</v>
      </c>
      <c r="B25" s="16">
        <v>2</v>
      </c>
      <c r="C25" s="16">
        <v>8</v>
      </c>
      <c r="D25" s="16">
        <v>3014</v>
      </c>
      <c r="E25" s="16">
        <v>2</v>
      </c>
      <c r="F25" s="16">
        <v>5</v>
      </c>
      <c r="G25" s="16">
        <v>2953</v>
      </c>
    </row>
    <row r="26" spans="1:7" x14ac:dyDescent="0.35">
      <c r="A26" s="5" t="s">
        <v>97</v>
      </c>
      <c r="B26" s="16">
        <v>2</v>
      </c>
      <c r="C26" s="16">
        <v>4</v>
      </c>
      <c r="D26" s="16">
        <v>2535</v>
      </c>
      <c r="E26" s="16">
        <v>2</v>
      </c>
      <c r="F26" s="16">
        <v>5</v>
      </c>
      <c r="G26" s="16">
        <v>2946</v>
      </c>
    </row>
    <row r="27" spans="1:7" x14ac:dyDescent="0.35">
      <c r="A27" s="5" t="s">
        <v>98</v>
      </c>
      <c r="B27" s="16">
        <v>2</v>
      </c>
      <c r="C27" s="16">
        <v>2</v>
      </c>
      <c r="D27" s="16">
        <v>1172</v>
      </c>
      <c r="E27" s="16">
        <v>2</v>
      </c>
      <c r="F27" s="16">
        <v>2</v>
      </c>
      <c r="G27" s="16">
        <v>1139</v>
      </c>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heetViews>
  <sheetFormatPr defaultRowHeight="14.5" x14ac:dyDescent="0.35"/>
  <cols>
    <col min="1" max="1" width="26.7265625" customWidth="1"/>
    <col min="2" max="8" width="18.1796875" customWidth="1"/>
  </cols>
  <sheetData>
    <row r="1" spans="1:8" ht="21" customHeight="1" x14ac:dyDescent="0.35">
      <c r="A1" s="1" t="s">
        <v>99</v>
      </c>
    </row>
    <row r="2" spans="1:8" x14ac:dyDescent="0.35">
      <c r="A2" s="5" t="s">
        <v>37</v>
      </c>
    </row>
    <row r="3" spans="1:8" x14ac:dyDescent="0.35">
      <c r="A3" s="5" t="s">
        <v>38</v>
      </c>
    </row>
    <row r="4" spans="1:8" ht="30" customHeight="1" x14ac:dyDescent="0.35">
      <c r="A4" s="10" t="s">
        <v>39</v>
      </c>
    </row>
    <row r="5" spans="1:8" ht="44" customHeight="1" x14ac:dyDescent="0.35">
      <c r="A5" s="4" t="s">
        <v>72</v>
      </c>
      <c r="B5" s="7" t="s">
        <v>73</v>
      </c>
      <c r="C5" s="7" t="s">
        <v>100</v>
      </c>
      <c r="D5" s="7" t="s">
        <v>101</v>
      </c>
      <c r="E5" s="7" t="s">
        <v>41</v>
      </c>
      <c r="F5" s="7" t="s">
        <v>44</v>
      </c>
      <c r="G5" s="7" t="s">
        <v>76</v>
      </c>
      <c r="H5" s="7" t="s">
        <v>102</v>
      </c>
    </row>
    <row r="6" spans="1:8" ht="25.5" customHeight="1" x14ac:dyDescent="0.35">
      <c r="A6" s="5" t="s">
        <v>77</v>
      </c>
      <c r="B6" s="17">
        <v>8</v>
      </c>
      <c r="C6" s="17">
        <v>24</v>
      </c>
      <c r="D6" s="17">
        <v>2876</v>
      </c>
      <c r="E6" s="17">
        <v>6</v>
      </c>
      <c r="F6" s="17">
        <v>20</v>
      </c>
      <c r="G6" s="17">
        <v>3446</v>
      </c>
      <c r="H6" s="18">
        <v>-0.17</v>
      </c>
    </row>
    <row r="7" spans="1:8" x14ac:dyDescent="0.35">
      <c r="A7" s="5" t="s">
        <v>78</v>
      </c>
      <c r="B7" s="17">
        <v>23</v>
      </c>
      <c r="C7" s="17">
        <v>33</v>
      </c>
      <c r="D7" s="17">
        <v>1392</v>
      </c>
      <c r="E7" s="17">
        <v>20</v>
      </c>
      <c r="F7" s="17">
        <v>29</v>
      </c>
      <c r="G7" s="17">
        <v>1433</v>
      </c>
      <c r="H7" s="18">
        <v>-0.11</v>
      </c>
    </row>
    <row r="8" spans="1:8" x14ac:dyDescent="0.35">
      <c r="A8" s="5" t="s">
        <v>79</v>
      </c>
      <c r="B8" s="17">
        <v>4</v>
      </c>
      <c r="C8" s="17">
        <v>7</v>
      </c>
      <c r="D8" s="17">
        <v>1543</v>
      </c>
      <c r="E8" s="17">
        <v>4</v>
      </c>
      <c r="F8" s="17">
        <v>8</v>
      </c>
      <c r="G8" s="17">
        <v>2280</v>
      </c>
      <c r="H8" s="18">
        <v>0.2</v>
      </c>
    </row>
    <row r="9" spans="1:8" x14ac:dyDescent="0.35">
      <c r="A9" s="5" t="s">
        <v>80</v>
      </c>
      <c r="B9" s="17">
        <v>4</v>
      </c>
      <c r="C9" s="17">
        <v>5</v>
      </c>
      <c r="D9" s="17">
        <v>1174</v>
      </c>
      <c r="E9" s="17">
        <v>5</v>
      </c>
      <c r="F9" s="17">
        <v>6</v>
      </c>
      <c r="G9" s="17">
        <v>1051</v>
      </c>
      <c r="H9" s="18">
        <v>0.14000000000000001</v>
      </c>
    </row>
    <row r="10" spans="1:8" x14ac:dyDescent="0.35">
      <c r="A10" s="5" t="s">
        <v>81</v>
      </c>
      <c r="B10" s="17">
        <v>3</v>
      </c>
      <c r="C10" s="17">
        <v>9</v>
      </c>
      <c r="D10" s="17">
        <v>3086</v>
      </c>
      <c r="E10" s="17">
        <v>3</v>
      </c>
      <c r="F10" s="17">
        <v>8</v>
      </c>
      <c r="G10" s="17">
        <v>2821</v>
      </c>
      <c r="H10" s="18">
        <v>-7.0000000000000007E-2</v>
      </c>
    </row>
    <row r="11" spans="1:8" x14ac:dyDescent="0.35">
      <c r="A11" s="5" t="s">
        <v>82</v>
      </c>
      <c r="B11" s="17">
        <v>12</v>
      </c>
      <c r="C11" s="17">
        <v>30</v>
      </c>
      <c r="D11" s="17">
        <v>2630</v>
      </c>
      <c r="E11" s="17">
        <v>13</v>
      </c>
      <c r="F11" s="17">
        <v>34</v>
      </c>
      <c r="G11" s="17">
        <v>2677</v>
      </c>
      <c r="H11" s="18">
        <v>0.12</v>
      </c>
    </row>
    <row r="12" spans="1:8" x14ac:dyDescent="0.35">
      <c r="A12" s="5" t="s">
        <v>83</v>
      </c>
      <c r="B12" s="17">
        <v>3</v>
      </c>
      <c r="C12" s="17">
        <v>4</v>
      </c>
      <c r="D12" s="17">
        <v>1197</v>
      </c>
      <c r="E12" s="17">
        <v>3</v>
      </c>
      <c r="F12" s="17">
        <v>3</v>
      </c>
      <c r="G12" s="17">
        <v>1190</v>
      </c>
      <c r="H12" s="18">
        <v>-0.15</v>
      </c>
    </row>
    <row r="13" spans="1:8" x14ac:dyDescent="0.35">
      <c r="A13" s="5" t="s">
        <v>84</v>
      </c>
      <c r="B13" s="17">
        <v>8</v>
      </c>
      <c r="C13" s="17">
        <v>8</v>
      </c>
      <c r="D13" s="17">
        <v>990</v>
      </c>
      <c r="E13" s="17">
        <v>7</v>
      </c>
      <c r="F13" s="17">
        <v>7</v>
      </c>
      <c r="G13" s="17">
        <v>1024</v>
      </c>
      <c r="H13" s="18">
        <v>-0.14000000000000001</v>
      </c>
    </row>
    <row r="14" spans="1:8" x14ac:dyDescent="0.35">
      <c r="A14" s="5" t="s">
        <v>85</v>
      </c>
      <c r="B14" s="17">
        <v>10</v>
      </c>
      <c r="C14" s="17">
        <v>13</v>
      </c>
      <c r="D14" s="17">
        <v>1252</v>
      </c>
      <c r="E14" s="17">
        <v>10</v>
      </c>
      <c r="F14" s="17">
        <v>14</v>
      </c>
      <c r="G14" s="17">
        <v>1364</v>
      </c>
      <c r="H14" s="18">
        <v>0.11</v>
      </c>
    </row>
    <row r="15" spans="1:8" x14ac:dyDescent="0.35">
      <c r="A15" s="5" t="s">
        <v>86</v>
      </c>
      <c r="B15" s="17">
        <v>10</v>
      </c>
      <c r="C15" s="17">
        <v>17</v>
      </c>
      <c r="D15" s="17">
        <v>1668</v>
      </c>
      <c r="E15" s="17">
        <v>8</v>
      </c>
      <c r="F15" s="17">
        <v>19</v>
      </c>
      <c r="G15" s="17">
        <v>2363</v>
      </c>
      <c r="H15" s="18">
        <v>0.08</v>
      </c>
    </row>
    <row r="16" spans="1:8" ht="25.5" customHeight="1" x14ac:dyDescent="0.35">
      <c r="A16" s="5" t="s">
        <v>87</v>
      </c>
      <c r="B16" s="17">
        <v>49</v>
      </c>
      <c r="C16" s="17">
        <v>27</v>
      </c>
      <c r="D16" s="17">
        <v>557</v>
      </c>
      <c r="E16" s="17">
        <v>51</v>
      </c>
      <c r="F16" s="17">
        <v>33</v>
      </c>
      <c r="G16" s="17">
        <v>636</v>
      </c>
      <c r="H16" s="18">
        <v>0.2</v>
      </c>
    </row>
    <row r="17" spans="1:8" x14ac:dyDescent="0.35">
      <c r="A17" s="5" t="s">
        <v>88</v>
      </c>
      <c r="B17" s="17">
        <v>171</v>
      </c>
      <c r="C17" s="17">
        <v>181</v>
      </c>
      <c r="D17" s="17">
        <v>1060</v>
      </c>
      <c r="E17" s="17">
        <v>185</v>
      </c>
      <c r="F17" s="17">
        <v>196</v>
      </c>
      <c r="G17" s="17">
        <v>1059</v>
      </c>
      <c r="H17" s="18">
        <v>0.08</v>
      </c>
    </row>
    <row r="18" spans="1:8" x14ac:dyDescent="0.35">
      <c r="A18" s="5" t="s">
        <v>89</v>
      </c>
      <c r="B18" s="17">
        <v>45</v>
      </c>
      <c r="C18" s="17">
        <v>10</v>
      </c>
      <c r="D18" s="17">
        <v>230</v>
      </c>
      <c r="E18" s="17">
        <v>66</v>
      </c>
      <c r="F18" s="17">
        <v>12</v>
      </c>
      <c r="G18" s="17">
        <v>175</v>
      </c>
      <c r="H18" s="18">
        <v>0.11</v>
      </c>
    </row>
    <row r="19" spans="1:8" ht="25.5" customHeight="1" x14ac:dyDescent="0.35">
      <c r="A19" s="5" t="s">
        <v>90</v>
      </c>
      <c r="B19" s="17">
        <v>8</v>
      </c>
      <c r="C19" s="17">
        <v>15</v>
      </c>
      <c r="D19" s="17">
        <v>1803</v>
      </c>
      <c r="E19" s="17">
        <v>8</v>
      </c>
      <c r="F19" s="17">
        <v>18</v>
      </c>
      <c r="G19" s="17">
        <v>2226</v>
      </c>
      <c r="H19" s="18">
        <v>0.25</v>
      </c>
    </row>
    <row r="20" spans="1:8" x14ac:dyDescent="0.35">
      <c r="A20" s="5" t="s">
        <v>91</v>
      </c>
      <c r="B20" s="17">
        <v>1</v>
      </c>
      <c r="C20" s="17">
        <v>14</v>
      </c>
      <c r="D20" s="17">
        <v>13065</v>
      </c>
      <c r="E20" s="17">
        <v>1</v>
      </c>
      <c r="F20" s="17">
        <v>18</v>
      </c>
      <c r="G20" s="17">
        <v>15187</v>
      </c>
      <c r="H20" s="18">
        <v>0.24</v>
      </c>
    </row>
    <row r="21" spans="1:8" x14ac:dyDescent="0.35">
      <c r="A21" s="5" t="s">
        <v>92</v>
      </c>
      <c r="B21" s="17">
        <v>16</v>
      </c>
      <c r="C21" s="17">
        <v>47</v>
      </c>
      <c r="D21" s="17">
        <v>2942</v>
      </c>
      <c r="E21" s="17">
        <v>22</v>
      </c>
      <c r="F21" s="17">
        <v>70</v>
      </c>
      <c r="G21" s="17">
        <v>3129</v>
      </c>
      <c r="H21" s="18">
        <v>0.5</v>
      </c>
    </row>
    <row r="22" spans="1:8" x14ac:dyDescent="0.35">
      <c r="A22" s="5" t="s">
        <v>93</v>
      </c>
      <c r="B22" s="17">
        <v>2</v>
      </c>
      <c r="C22" s="17">
        <v>1</v>
      </c>
      <c r="D22" s="17">
        <v>511</v>
      </c>
      <c r="E22" s="17">
        <v>2</v>
      </c>
      <c r="F22" s="17">
        <v>1</v>
      </c>
      <c r="G22" s="17">
        <v>621</v>
      </c>
      <c r="H22" s="18">
        <v>7.0000000000000007E-2</v>
      </c>
    </row>
    <row r="23" spans="1:8" x14ac:dyDescent="0.35">
      <c r="A23" s="5" t="s">
        <v>94</v>
      </c>
      <c r="B23" s="17">
        <v>0</v>
      </c>
      <c r="C23" s="17">
        <v>3</v>
      </c>
      <c r="D23" s="17">
        <v>7724</v>
      </c>
      <c r="E23" s="17">
        <v>1</v>
      </c>
      <c r="F23" s="17">
        <v>5</v>
      </c>
      <c r="G23" s="17">
        <v>7778</v>
      </c>
      <c r="H23" s="18">
        <v>0.72</v>
      </c>
    </row>
    <row r="24" spans="1:8" x14ac:dyDescent="0.35">
      <c r="A24" s="5" t="s">
        <v>95</v>
      </c>
      <c r="B24" s="17">
        <v>15</v>
      </c>
      <c r="C24" s="17">
        <v>27</v>
      </c>
      <c r="D24" s="17">
        <v>1865</v>
      </c>
      <c r="E24" s="17">
        <v>17</v>
      </c>
      <c r="F24" s="17">
        <v>30</v>
      </c>
      <c r="G24" s="17">
        <v>1704</v>
      </c>
      <c r="H24" s="18">
        <v>0.1</v>
      </c>
    </row>
    <row r="25" spans="1:8" x14ac:dyDescent="0.35">
      <c r="A25" s="5" t="s">
        <v>96</v>
      </c>
      <c r="B25" s="17">
        <v>2</v>
      </c>
      <c r="C25" s="17">
        <v>8</v>
      </c>
      <c r="D25" s="17">
        <v>3016</v>
      </c>
      <c r="E25" s="17">
        <v>2</v>
      </c>
      <c r="F25" s="17">
        <v>5</v>
      </c>
      <c r="G25" s="17">
        <v>2953</v>
      </c>
      <c r="H25" s="18">
        <v>-0.27</v>
      </c>
    </row>
    <row r="26" spans="1:8" x14ac:dyDescent="0.35">
      <c r="A26" s="5" t="s">
        <v>97</v>
      </c>
      <c r="B26" s="17">
        <v>2</v>
      </c>
      <c r="C26" s="17">
        <v>4</v>
      </c>
      <c r="D26" s="17">
        <v>2537</v>
      </c>
      <c r="E26" s="17">
        <v>2</v>
      </c>
      <c r="F26" s="17">
        <v>5</v>
      </c>
      <c r="G26" s="17">
        <v>2946</v>
      </c>
      <c r="H26" s="18">
        <v>0.19</v>
      </c>
    </row>
    <row r="27" spans="1:8" x14ac:dyDescent="0.35">
      <c r="A27" s="5" t="s">
        <v>98</v>
      </c>
      <c r="B27" s="17">
        <v>2</v>
      </c>
      <c r="C27" s="17">
        <v>2</v>
      </c>
      <c r="D27" s="17">
        <v>1173</v>
      </c>
      <c r="E27" s="17">
        <v>2</v>
      </c>
      <c r="F27" s="17">
        <v>2</v>
      </c>
      <c r="G27" s="17">
        <v>1139</v>
      </c>
      <c r="H27" s="18">
        <v>-0.2</v>
      </c>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workbookViewId="0"/>
  </sheetViews>
  <sheetFormatPr defaultRowHeight="14.5" x14ac:dyDescent="0.35"/>
  <cols>
    <col min="1" max="1" width="35.7265625" customWidth="1"/>
    <col min="2" max="5" width="12.7265625" customWidth="1"/>
    <col min="6" max="9" width="17.1796875" customWidth="1"/>
    <col min="10" max="13" width="14.7265625" customWidth="1"/>
  </cols>
  <sheetData>
    <row r="1" spans="1:13" ht="21" customHeight="1" x14ac:dyDescent="0.35">
      <c r="A1" s="1" t="s">
        <v>103</v>
      </c>
    </row>
    <row r="2" spans="1:13" x14ac:dyDescent="0.35">
      <c r="A2" s="5" t="s">
        <v>37</v>
      </c>
    </row>
    <row r="3" spans="1:13" x14ac:dyDescent="0.35">
      <c r="A3" s="5" t="s">
        <v>38</v>
      </c>
    </row>
    <row r="4" spans="1:13" ht="30" customHeight="1" x14ac:dyDescent="0.35">
      <c r="A4" s="10" t="s">
        <v>39</v>
      </c>
    </row>
    <row r="5" spans="1:13" ht="45" customHeight="1" x14ac:dyDescent="0.35">
      <c r="A5" s="4" t="s">
        <v>52</v>
      </c>
      <c r="B5" s="7" t="s">
        <v>104</v>
      </c>
      <c r="C5" s="7" t="s">
        <v>105</v>
      </c>
      <c r="D5" s="7" t="s">
        <v>106</v>
      </c>
      <c r="E5" s="7" t="s">
        <v>56</v>
      </c>
      <c r="F5" s="7" t="s">
        <v>107</v>
      </c>
      <c r="G5" s="7" t="s">
        <v>108</v>
      </c>
      <c r="H5" s="7" t="s">
        <v>109</v>
      </c>
      <c r="I5" s="7" t="s">
        <v>60</v>
      </c>
      <c r="J5" s="7" t="s">
        <v>110</v>
      </c>
      <c r="K5" s="7" t="s">
        <v>111</v>
      </c>
      <c r="L5" s="7" t="s">
        <v>112</v>
      </c>
      <c r="M5" s="7" t="s">
        <v>113</v>
      </c>
    </row>
    <row r="6" spans="1:13" ht="25.5" customHeight="1" x14ac:dyDescent="0.35">
      <c r="A6" s="5" t="s">
        <v>69</v>
      </c>
      <c r="B6" s="19">
        <v>78</v>
      </c>
      <c r="C6" s="19">
        <v>0</v>
      </c>
      <c r="D6" s="19">
        <v>93</v>
      </c>
      <c r="E6" s="19">
        <v>171</v>
      </c>
      <c r="F6" s="19">
        <v>82</v>
      </c>
      <c r="G6" s="19">
        <v>0</v>
      </c>
      <c r="H6" s="19">
        <v>99</v>
      </c>
      <c r="I6" s="19">
        <v>181</v>
      </c>
      <c r="J6" s="19">
        <v>1046</v>
      </c>
      <c r="K6" s="19">
        <v>1088</v>
      </c>
      <c r="L6" s="19">
        <v>1071</v>
      </c>
      <c r="M6" s="19">
        <v>1059</v>
      </c>
    </row>
    <row r="7" spans="1:13" x14ac:dyDescent="0.35">
      <c r="A7" s="5" t="s">
        <v>70</v>
      </c>
      <c r="B7" s="19">
        <v>85</v>
      </c>
      <c r="C7" s="19">
        <v>0</v>
      </c>
      <c r="D7" s="19">
        <v>100</v>
      </c>
      <c r="E7" s="19">
        <v>185</v>
      </c>
      <c r="F7" s="19">
        <v>95</v>
      </c>
      <c r="G7" s="19">
        <v>0</v>
      </c>
      <c r="H7" s="19">
        <v>101</v>
      </c>
      <c r="I7" s="19">
        <v>196</v>
      </c>
      <c r="J7" s="19">
        <v>1116</v>
      </c>
      <c r="K7" s="19">
        <v>1397</v>
      </c>
      <c r="L7" s="19">
        <v>1011</v>
      </c>
      <c r="M7" s="19">
        <v>1059</v>
      </c>
    </row>
    <row r="8" spans="1:13" ht="25.5" customHeight="1" x14ac:dyDescent="0.35">
      <c r="A8" s="5" t="s">
        <v>114</v>
      </c>
      <c r="B8" s="20">
        <v>0.09</v>
      </c>
      <c r="C8" s="20" t="s">
        <v>115</v>
      </c>
      <c r="D8" s="20">
        <v>0.08</v>
      </c>
      <c r="E8" s="20">
        <v>0.08</v>
      </c>
      <c r="F8" s="20">
        <v>0.16</v>
      </c>
      <c r="G8" s="20" t="s">
        <v>115</v>
      </c>
      <c r="H8" s="20">
        <v>0.02</v>
      </c>
      <c r="I8" s="20">
        <v>0.08</v>
      </c>
      <c r="J8" s="20">
        <v>7.0000000000000007E-2</v>
      </c>
      <c r="K8" s="20">
        <v>0.28000000000000003</v>
      </c>
      <c r="L8" s="20">
        <v>-0.06</v>
      </c>
      <c r="M8" s="20">
        <v>0</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Cover_Sheet</vt:lpstr>
      <vt:lpstr>Contents_table</vt:lpstr>
      <vt:lpstr>Summary</vt:lpstr>
      <vt:lpstr>Notes_table</vt:lpstr>
      <vt:lpstr>Table_1</vt:lpstr>
      <vt:lpstr>Table_2</vt:lpstr>
      <vt:lpstr>Table_3a</vt:lpstr>
      <vt:lpstr>Table_3b</vt:lpstr>
      <vt:lpstr>Table_4a</vt:lpstr>
      <vt:lpstr>Table_4b</vt:lpstr>
      <vt:lpstr>Table_5</vt:lpstr>
      <vt:lpstr>Table_6</vt:lpstr>
      <vt:lpstr>Table_7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U446742</dc:creator>
  <cp:lastModifiedBy>U446742</cp:lastModifiedBy>
  <dcterms:created xsi:type="dcterms:W3CDTF">2022-04-26T13:32:40Z</dcterms:created>
  <dcterms:modified xsi:type="dcterms:W3CDTF">2022-05-09T12:11:47Z</dcterms:modified>
</cp:coreProperties>
</file>