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FCSD\Linked Spreadsheets\ASD Statistics\SLGFS 2019-20\Publish Standard Files\"/>
    </mc:Choice>
  </mc:AlternateContent>
  <bookViews>
    <workbookView xWindow="0" yWindow="0" windowWidth="28800" windowHeight="12600" tabRatio="927"/>
  </bookViews>
  <sheets>
    <sheet name="Notes" sheetId="2" r:id="rId1"/>
    <sheet name="Scotland" sheetId="54" r:id="rId2"/>
    <sheet name="Councils" sheetId="105" r:id="rId3"/>
    <sheet name="Aberdeen City" sheetId="55" r:id="rId4"/>
    <sheet name="Aberdeenshire" sheetId="56" r:id="rId5"/>
    <sheet name="Angus" sheetId="57" r:id="rId6"/>
    <sheet name="Argyll &amp; Bute" sheetId="58" r:id="rId7"/>
    <sheet name="City of Edinburgh" sheetId="59" r:id="rId8"/>
    <sheet name="Clackmannanshire" sheetId="60" r:id="rId9"/>
    <sheet name="Dumfries &amp; Galloway" sheetId="61" r:id="rId10"/>
    <sheet name="Dundee City" sheetId="62" r:id="rId11"/>
    <sheet name="East Ayrshire" sheetId="63" r:id="rId12"/>
    <sheet name="East Dunbartonshire" sheetId="64" r:id="rId13"/>
    <sheet name="East Lothian" sheetId="65" r:id="rId14"/>
    <sheet name="East Renfrewshire" sheetId="66" r:id="rId15"/>
    <sheet name="Falkirk" sheetId="67" r:id="rId16"/>
    <sheet name="Fife" sheetId="68" r:id="rId17"/>
    <sheet name="Glasgow City" sheetId="69" r:id="rId18"/>
    <sheet name="Highland" sheetId="70" r:id="rId19"/>
    <sheet name="Inverclyde" sheetId="71" r:id="rId20"/>
    <sheet name="Midlothian" sheetId="72" r:id="rId21"/>
    <sheet name="Moray" sheetId="73" r:id="rId22"/>
    <sheet name="Na h-Eileanan Siar" sheetId="74" r:id="rId23"/>
    <sheet name="North Ayrshire" sheetId="75" r:id="rId24"/>
    <sheet name="North Lanarkshire" sheetId="76" r:id="rId25"/>
    <sheet name="Orkney Islands" sheetId="77" r:id="rId26"/>
    <sheet name="Perth &amp; Kinross" sheetId="78" r:id="rId27"/>
    <sheet name="Renfrewshire" sheetId="79" r:id="rId28"/>
    <sheet name="Scottish Borders" sheetId="80" r:id="rId29"/>
    <sheet name="Shetland Islands" sheetId="81" r:id="rId30"/>
    <sheet name="South Ayrshire" sheetId="82" r:id="rId31"/>
    <sheet name="South Lanarkshire" sheetId="83" r:id="rId32"/>
    <sheet name="Stirling" sheetId="84" r:id="rId33"/>
    <sheet name="West Dunbartonshire" sheetId="85" r:id="rId34"/>
    <sheet name="West Lothian" sheetId="86" r:id="rId35"/>
    <sheet name="Ayrshire VJB" sheetId="87" r:id="rId36"/>
    <sheet name="Central VJB" sheetId="88" r:id="rId37"/>
    <sheet name="Dunbartonshire&amp; Argyll&amp;Bute VJB" sheetId="89" r:id="rId38"/>
    <sheet name="Grampian VJB" sheetId="90" r:id="rId39"/>
    <sheet name="Highland &amp; Western Isles VJB" sheetId="91" r:id="rId40"/>
    <sheet name="Lanarkshire VJB" sheetId="92" r:id="rId41"/>
    <sheet name="Lothian VJB" sheetId="93" r:id="rId42"/>
    <sheet name="Orkney &amp; Shetland VJB" sheetId="94" r:id="rId43"/>
    <sheet name="Renfrewshire VJB" sheetId="95" r:id="rId44"/>
    <sheet name="Tayside VJB" sheetId="96" r:id="rId45"/>
    <sheet name="Tay Road Bridge" sheetId="97" r:id="rId46"/>
    <sheet name="HITRANS" sheetId="98" r:id="rId47"/>
    <sheet name="NESTRANS" sheetId="99" r:id="rId48"/>
    <sheet name="SESTRAN" sheetId="100" r:id="rId49"/>
    <sheet name="SPT" sheetId="101" r:id="rId50"/>
    <sheet name="SWESTRANS" sheetId="102" r:id="rId51"/>
    <sheet name="TACTRAN" sheetId="103" r:id="rId52"/>
    <sheet name="ZetTrans" sheetId="104" r:id="rId5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4" l="1"/>
  <c r="B8" i="54" l="1"/>
  <c r="C12" i="54"/>
  <c r="C8" i="54"/>
  <c r="B8" i="105"/>
  <c r="C8" i="105"/>
  <c r="C10" i="105" s="1"/>
  <c r="B12" i="105"/>
  <c r="C12" i="105"/>
  <c r="C14" i="105" s="1"/>
  <c r="C14" i="104"/>
  <c r="B14" i="104"/>
  <c r="D12" i="104"/>
  <c r="D14" i="104" s="1"/>
  <c r="C10" i="104"/>
  <c r="B10" i="104"/>
  <c r="D8" i="104"/>
  <c r="D10" i="104" s="1"/>
  <c r="C14" i="103"/>
  <c r="B14" i="103"/>
  <c r="D12" i="103"/>
  <c r="D14" i="103" s="1"/>
  <c r="C10" i="103"/>
  <c r="B10" i="103"/>
  <c r="D8" i="103"/>
  <c r="D10" i="103" s="1"/>
  <c r="C14" i="102"/>
  <c r="B14" i="102"/>
  <c r="D12" i="102"/>
  <c r="D14" i="102" s="1"/>
  <c r="C10" i="102"/>
  <c r="B10" i="102"/>
  <c r="D8" i="102"/>
  <c r="D10" i="102" s="1"/>
  <c r="C14" i="101"/>
  <c r="B14" i="101"/>
  <c r="D12" i="101"/>
  <c r="D14" i="101" s="1"/>
  <c r="C10" i="101"/>
  <c r="B10" i="101"/>
  <c r="D8" i="101"/>
  <c r="D10" i="101" s="1"/>
  <c r="C14" i="100"/>
  <c r="B14" i="100"/>
  <c r="D12" i="100"/>
  <c r="D14" i="100" s="1"/>
  <c r="C10" i="100"/>
  <c r="B10" i="100"/>
  <c r="D8" i="100"/>
  <c r="D10" i="100" s="1"/>
  <c r="C14" i="99"/>
  <c r="B14" i="99"/>
  <c r="D12" i="99"/>
  <c r="D14" i="99" s="1"/>
  <c r="C10" i="99"/>
  <c r="B10" i="99"/>
  <c r="D8" i="99"/>
  <c r="D10" i="99" s="1"/>
  <c r="C14" i="98"/>
  <c r="B14" i="98"/>
  <c r="D12" i="98"/>
  <c r="D14" i="98" s="1"/>
  <c r="C10" i="98"/>
  <c r="B10" i="98"/>
  <c r="D8" i="98"/>
  <c r="D10" i="98" s="1"/>
  <c r="C14" i="97"/>
  <c r="B14" i="97"/>
  <c r="D12" i="97"/>
  <c r="D14" i="97" s="1"/>
  <c r="C10" i="97"/>
  <c r="B10" i="97"/>
  <c r="D8" i="97"/>
  <c r="D10" i="97" s="1"/>
  <c r="C14" i="96"/>
  <c r="B14" i="96"/>
  <c r="D12" i="96"/>
  <c r="D14" i="96" s="1"/>
  <c r="C10" i="96"/>
  <c r="B10" i="96"/>
  <c r="D8" i="96"/>
  <c r="D10" i="96" s="1"/>
  <c r="C14" i="95"/>
  <c r="B14" i="95"/>
  <c r="D12" i="95"/>
  <c r="D14" i="95" s="1"/>
  <c r="C10" i="95"/>
  <c r="B10" i="95"/>
  <c r="D8" i="95"/>
  <c r="D10" i="95" s="1"/>
  <c r="C14" i="94"/>
  <c r="B14" i="94"/>
  <c r="D12" i="94"/>
  <c r="D14" i="94" s="1"/>
  <c r="C10" i="94"/>
  <c r="B10" i="94"/>
  <c r="D8" i="94"/>
  <c r="D10" i="94" s="1"/>
  <c r="C14" i="93"/>
  <c r="B14" i="93"/>
  <c r="D12" i="93"/>
  <c r="D14" i="93" s="1"/>
  <c r="C10" i="93"/>
  <c r="B10" i="93"/>
  <c r="D8" i="93"/>
  <c r="D10" i="93" s="1"/>
  <c r="C14" i="92"/>
  <c r="B14" i="92"/>
  <c r="D12" i="92"/>
  <c r="D14" i="92" s="1"/>
  <c r="C10" i="92"/>
  <c r="B10" i="92"/>
  <c r="D8" i="92"/>
  <c r="D10" i="92" s="1"/>
  <c r="C14" i="91"/>
  <c r="B14" i="91"/>
  <c r="D12" i="91"/>
  <c r="D14" i="91" s="1"/>
  <c r="C10" i="91"/>
  <c r="B10" i="91"/>
  <c r="D8" i="91"/>
  <c r="D10" i="91" s="1"/>
  <c r="C14" i="90"/>
  <c r="B14" i="90"/>
  <c r="D12" i="90"/>
  <c r="D14" i="90" s="1"/>
  <c r="C10" i="90"/>
  <c r="B10" i="90"/>
  <c r="D8" i="90"/>
  <c r="D10" i="90" s="1"/>
  <c r="C14" i="89"/>
  <c r="B14" i="89"/>
  <c r="D12" i="89"/>
  <c r="D14" i="89" s="1"/>
  <c r="C10" i="89"/>
  <c r="B10" i="89"/>
  <c r="D8" i="89"/>
  <c r="D10" i="89" s="1"/>
  <c r="C14" i="88"/>
  <c r="B14" i="88"/>
  <c r="D12" i="88"/>
  <c r="D14" i="88" s="1"/>
  <c r="C10" i="88"/>
  <c r="B10" i="88"/>
  <c r="D8" i="88"/>
  <c r="D10" i="88" s="1"/>
  <c r="C14" i="87"/>
  <c r="B14" i="87"/>
  <c r="D12" i="87"/>
  <c r="D14" i="87" s="1"/>
  <c r="C10" i="87"/>
  <c r="B10" i="87"/>
  <c r="D8" i="87"/>
  <c r="D10" i="87" s="1"/>
  <c r="C14" i="86"/>
  <c r="B14" i="86"/>
  <c r="D12" i="86"/>
  <c r="D14" i="86" s="1"/>
  <c r="C10" i="86"/>
  <c r="D8" i="86"/>
  <c r="D10" i="86" s="1"/>
  <c r="C14" i="85"/>
  <c r="B14" i="85"/>
  <c r="D12" i="85"/>
  <c r="D14" i="85" s="1"/>
  <c r="C10" i="85"/>
  <c r="D8" i="85"/>
  <c r="D10" i="85" s="1"/>
  <c r="C14" i="84"/>
  <c r="B14" i="84"/>
  <c r="D12" i="84"/>
  <c r="D14" i="84" s="1"/>
  <c r="C10" i="84"/>
  <c r="D8" i="84"/>
  <c r="D10" i="84" s="1"/>
  <c r="C14" i="83"/>
  <c r="B14" i="83"/>
  <c r="D12" i="83"/>
  <c r="D14" i="83" s="1"/>
  <c r="C10" i="83"/>
  <c r="B10" i="83"/>
  <c r="D8" i="83"/>
  <c r="D10" i="83" s="1"/>
  <c r="C14" i="82"/>
  <c r="B14" i="82"/>
  <c r="D12" i="82"/>
  <c r="D14" i="82" s="1"/>
  <c r="B10" i="82"/>
  <c r="C10" i="82"/>
  <c r="D8" i="82"/>
  <c r="D10" i="82" s="1"/>
  <c r="C14" i="81"/>
  <c r="B14" i="81"/>
  <c r="D12" i="81"/>
  <c r="D14" i="81" s="1"/>
  <c r="C10" i="81"/>
  <c r="D8" i="81"/>
  <c r="D10" i="81" s="1"/>
  <c r="C14" i="80"/>
  <c r="B14" i="80"/>
  <c r="D12" i="80"/>
  <c r="D14" i="80" s="1"/>
  <c r="C10" i="80"/>
  <c r="D8" i="80"/>
  <c r="D10" i="80" s="1"/>
  <c r="C14" i="79"/>
  <c r="B14" i="79"/>
  <c r="D12" i="79"/>
  <c r="D14" i="79" s="1"/>
  <c r="C10" i="79"/>
  <c r="B10" i="79"/>
  <c r="D8" i="79"/>
  <c r="D10" i="79" s="1"/>
  <c r="C14" i="78"/>
  <c r="B14" i="78"/>
  <c r="D12" i="78"/>
  <c r="D14" i="78" s="1"/>
  <c r="B10" i="78"/>
  <c r="D8" i="78"/>
  <c r="C14" i="77"/>
  <c r="B14" i="77"/>
  <c r="D12" i="77"/>
  <c r="D14" i="77" s="1"/>
  <c r="C10" i="77"/>
  <c r="B10" i="77"/>
  <c r="D8" i="77"/>
  <c r="D10" i="77" s="1"/>
  <c r="C14" i="76"/>
  <c r="D12" i="76"/>
  <c r="D14" i="76" s="1"/>
  <c r="C10" i="76"/>
  <c r="D8" i="76"/>
  <c r="D10" i="76" s="1"/>
  <c r="C14" i="75"/>
  <c r="B14" i="75"/>
  <c r="D12" i="75"/>
  <c r="D14" i="75" s="1"/>
  <c r="C10" i="75"/>
  <c r="B10" i="75"/>
  <c r="D8" i="75"/>
  <c r="D10" i="75" s="1"/>
  <c r="C14" i="74"/>
  <c r="B14" i="74"/>
  <c r="D12" i="74"/>
  <c r="D14" i="74" s="1"/>
  <c r="B10" i="74"/>
  <c r="D8" i="74"/>
  <c r="C14" i="73"/>
  <c r="B14" i="73"/>
  <c r="D12" i="73"/>
  <c r="D14" i="73" s="1"/>
  <c r="C10" i="73"/>
  <c r="D8" i="73"/>
  <c r="D10" i="73" s="1"/>
  <c r="C14" i="72"/>
  <c r="D12" i="72"/>
  <c r="C10" i="72"/>
  <c r="D8" i="72"/>
  <c r="D10" i="72" s="1"/>
  <c r="C14" i="71"/>
  <c r="B14" i="71"/>
  <c r="D12" i="71"/>
  <c r="D14" i="71" s="1"/>
  <c r="C10" i="71"/>
  <c r="B10" i="71"/>
  <c r="D8" i="71"/>
  <c r="D10" i="71" s="1"/>
  <c r="C14" i="70"/>
  <c r="B14" i="70"/>
  <c r="D12" i="70"/>
  <c r="D14" i="70" s="1"/>
  <c r="D10" i="70"/>
  <c r="B10" i="70"/>
  <c r="C10" i="70"/>
  <c r="D8" i="70"/>
  <c r="C14" i="69"/>
  <c r="B14" i="69"/>
  <c r="D12" i="69"/>
  <c r="D14" i="69" s="1"/>
  <c r="C10" i="69"/>
  <c r="D8" i="69"/>
  <c r="D10" i="69" s="1"/>
  <c r="C14" i="68"/>
  <c r="D12" i="68"/>
  <c r="C10" i="68"/>
  <c r="D8" i="68"/>
  <c r="D10" i="68" s="1"/>
  <c r="C14" i="67"/>
  <c r="B14" i="67"/>
  <c r="D12" i="67"/>
  <c r="D14" i="67" s="1"/>
  <c r="C10" i="67"/>
  <c r="B10" i="67"/>
  <c r="D8" i="67"/>
  <c r="D10" i="67" s="1"/>
  <c r="C14" i="66"/>
  <c r="B14" i="66"/>
  <c r="D12" i="66"/>
  <c r="D14" i="66" s="1"/>
  <c r="B10" i="66"/>
  <c r="C10" i="66"/>
  <c r="D8" i="66"/>
  <c r="D10" i="66" s="1"/>
  <c r="C14" i="65"/>
  <c r="D12" i="65"/>
  <c r="C10" i="65"/>
  <c r="D8" i="65"/>
  <c r="D10" i="65" s="1"/>
  <c r="C14" i="64"/>
  <c r="D12" i="64"/>
  <c r="C10" i="64"/>
  <c r="D8" i="64"/>
  <c r="D10" i="64" s="1"/>
  <c r="C14" i="63"/>
  <c r="B14" i="63"/>
  <c r="D12" i="63"/>
  <c r="D14" i="63" s="1"/>
  <c r="C10" i="63"/>
  <c r="B10" i="63"/>
  <c r="D8" i="63"/>
  <c r="D10" i="63" s="1"/>
  <c r="C14" i="62"/>
  <c r="B14" i="62"/>
  <c r="D12" i="62"/>
  <c r="D14" i="62" s="1"/>
  <c r="B10" i="62"/>
  <c r="C10" i="62"/>
  <c r="D8" i="62"/>
  <c r="D10" i="62" s="1"/>
  <c r="D14" i="61"/>
  <c r="C14" i="61"/>
  <c r="B14" i="61"/>
  <c r="D12" i="61"/>
  <c r="C10" i="61"/>
  <c r="D8" i="61"/>
  <c r="D10" i="61" s="1"/>
  <c r="C14" i="60"/>
  <c r="D12" i="60"/>
  <c r="C10" i="60"/>
  <c r="D8" i="60"/>
  <c r="D10" i="60" s="1"/>
  <c r="C14" i="59"/>
  <c r="B14" i="59"/>
  <c r="D12" i="59"/>
  <c r="D14" i="59" s="1"/>
  <c r="C10" i="59"/>
  <c r="B10" i="59"/>
  <c r="D8" i="59"/>
  <c r="D10" i="59" s="1"/>
  <c r="C14" i="58"/>
  <c r="B14" i="58"/>
  <c r="D12" i="58"/>
  <c r="D14" i="58" s="1"/>
  <c r="B10" i="58"/>
  <c r="C10" i="58"/>
  <c r="D8" i="58"/>
  <c r="D10" i="58" s="1"/>
  <c r="C14" i="57"/>
  <c r="D12" i="57"/>
  <c r="C10" i="57"/>
  <c r="D8" i="57"/>
  <c r="D10" i="57" s="1"/>
  <c r="C14" i="56"/>
  <c r="D12" i="56"/>
  <c r="C10" i="56"/>
  <c r="D8" i="56"/>
  <c r="D10" i="56" s="1"/>
  <c r="C14" i="55"/>
  <c r="B14" i="55"/>
  <c r="D12" i="55"/>
  <c r="D14" i="55" s="1"/>
  <c r="C10" i="55"/>
  <c r="B10" i="55"/>
  <c r="D8" i="55"/>
  <c r="D10" i="55" s="1"/>
  <c r="D14" i="72" l="1"/>
  <c r="D10" i="74"/>
  <c r="D10" i="78"/>
  <c r="D14" i="64"/>
  <c r="D14" i="65"/>
  <c r="D14" i="57"/>
  <c r="D14" i="56"/>
  <c r="D14" i="68"/>
  <c r="D14" i="60"/>
  <c r="B10" i="86"/>
  <c r="B14" i="56"/>
  <c r="B14" i="60"/>
  <c r="B14" i="64"/>
  <c r="B14" i="68"/>
  <c r="B14" i="72"/>
  <c r="C10" i="74"/>
  <c r="B14" i="76"/>
  <c r="C10" i="78"/>
  <c r="B14" i="65"/>
  <c r="B14" i="57"/>
  <c r="B10" i="56"/>
  <c r="B10" i="60"/>
  <c r="B10" i="64"/>
  <c r="B10" i="68"/>
  <c r="B10" i="72"/>
  <c r="B10" i="76"/>
  <c r="B10" i="80"/>
  <c r="B10" i="84"/>
  <c r="B14" i="105"/>
  <c r="D12" i="105"/>
  <c r="D14" i="105" s="1"/>
  <c r="B10" i="57"/>
  <c r="B10" i="61"/>
  <c r="B10" i="65"/>
  <c r="B10" i="69"/>
  <c r="B10" i="73"/>
  <c r="B10" i="81"/>
  <c r="B10" i="85"/>
  <c r="B10" i="105"/>
  <c r="D8" i="105"/>
  <c r="D10" i="105" s="1"/>
  <c r="C14" i="54" l="1"/>
  <c r="B14" i="54"/>
  <c r="C10" i="54"/>
  <c r="B10" i="54"/>
  <c r="D12" i="54" l="1"/>
  <c r="D14" i="54" s="1"/>
  <c r="D8" i="54" l="1"/>
  <c r="D10" i="54" s="1"/>
</calcChain>
</file>

<file path=xl/sharedStrings.xml><?xml version="1.0" encoding="utf-8"?>
<sst xmlns="http://schemas.openxmlformats.org/spreadsheetml/2006/main" count="966" uniqueCount="95">
  <si>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</si>
  <si>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</si>
  <si>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</si>
  <si>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</si>
  <si>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</si>
  <si>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</si>
  <si>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</si>
  <si>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</si>
  <si>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</si>
  <si>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</si>
  <si>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</si>
  <si>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</si>
  <si>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</si>
  <si>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</si>
  <si>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</si>
  <si>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</si>
  <si>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</si>
  <si>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</si>
  <si>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</si>
  <si>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</si>
  <si>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</si>
  <si>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</si>
  <si>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</si>
  <si>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</si>
  <si>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</si>
  <si>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</si>
  <si>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</si>
  <si>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</si>
  <si>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</si>
  <si>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</si>
  <si>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Ayrshire VJB</t>
  </si>
  <si>
    <t>Central VJB</t>
  </si>
  <si>
    <t>Dunbartonshire&amp; Argyll&amp;Bute VJB</t>
  </si>
  <si>
    <t>Grampian VJB</t>
  </si>
  <si>
    <t>Highland &amp; Western Isles VJB</t>
  </si>
  <si>
    <t>Lanarkshire VJB</t>
  </si>
  <si>
    <t>Lothian VJB</t>
  </si>
  <si>
    <t>Orkney &amp; Shetland VJB</t>
  </si>
  <si>
    <t>Renfrewshire VJB</t>
  </si>
  <si>
    <t>Tayside VJB</t>
  </si>
  <si>
    <t>Tay Road Bridge</t>
  </si>
  <si>
    <t>HITRANS</t>
  </si>
  <si>
    <t>NESTRANS</t>
  </si>
  <si>
    <t>SESTRAN</t>
  </si>
  <si>
    <t>SWESTRANS</t>
  </si>
  <si>
    <t>SPT</t>
  </si>
  <si>
    <t>TACTRAN</t>
  </si>
  <si>
    <t>ZetTrans</t>
  </si>
  <si>
    <t>Return to Notes</t>
  </si>
  <si>
    <t>Background</t>
  </si>
  <si>
    <t>www.gov.scot/collections/local-government-finance-statistics/#scottishlocalgovernmentfinancialstatistics</t>
  </si>
  <si>
    <t>Data Sources</t>
  </si>
  <si>
    <t>Enquiries</t>
  </si>
  <si>
    <t>For enquiries about this data, please email</t>
  </si>
  <si>
    <t>lgfstats@gov.scot</t>
  </si>
  <si>
    <t>revenue expenditure and income, including local taxation; capital expenditure and financing; reserves and fixed assets; debt and prudential indicators; and pensions.</t>
  </si>
  <si>
    <t>Scottish Local Government Finance Statistics (SLGFS) 2019-20</t>
  </si>
  <si>
    <t>Last updated on 27 April 2021</t>
  </si>
  <si>
    <t>The 2019-20 SLGFS publication is available at</t>
  </si>
  <si>
    <t>www.gov.scot/publications/local-financial-return/</t>
  </si>
  <si>
    <t>The 2019-20 Scottish Local Government Finance Statistics (SLGFS) publication provides a comprehensive overview of the financial activity across local authorities in Scotland. It covers</t>
  </si>
  <si>
    <t>Total</t>
  </si>
  <si>
    <t>Scotland</t>
  </si>
  <si>
    <t>City of Edinburgh</t>
  </si>
  <si>
    <t>Na h-Eileanan Siar</t>
  </si>
  <si>
    <t>Local Authority Level Analysis - Total Debt</t>
  </si>
  <si>
    <t>The following data sources have also been used in this file to provide the population estimate and number of HRA dwellings respectively:</t>
  </si>
  <si>
    <t>Mid-Year Population Estimates</t>
  </si>
  <si>
    <t>Housing Revenue Account (HRA) Statistics</t>
  </si>
  <si>
    <t xml:space="preserve">www.nrscotland.gov.uk/statistics-and-data/statistics/statistics-by-theme/population/population-estimates/mid-year-population-estimates/population-estimates-time-series-data </t>
  </si>
  <si>
    <t>www.gov.scot/publications/housing-revenue-account-hra-statistics-scottish-local-authority-housing-income-expenditure-1997-98-2019-20-near-actuals-2020-21-budgeted-estimates/</t>
  </si>
  <si>
    <t>Loans Fund Advances Outstanding</t>
  </si>
  <si>
    <t>Credit Arrangements</t>
  </si>
  <si>
    <t>General Fund</t>
  </si>
  <si>
    <t>Housing Revenue Account</t>
  </si>
  <si>
    <t>Debt, £ thousands</t>
  </si>
  <si>
    <t>Population Estimate</t>
  </si>
  <si>
    <t>General Fund Debt, £'s per person</t>
  </si>
  <si>
    <t>Total Debt at 31 March 2020</t>
  </si>
  <si>
    <t>Number of HRA dwellings</t>
  </si>
  <si>
    <t>The data in this file comes from LFR CR. More information on the LFRs is available at</t>
  </si>
  <si>
    <t>Revisions</t>
  </si>
  <si>
    <r>
      <t xml:space="preserve">Please note that this file will </t>
    </r>
    <r>
      <rPr>
        <b/>
        <sz val="12"/>
        <color theme="1"/>
        <rFont val="Arial"/>
        <family val="2"/>
      </rPr>
      <t xml:space="preserve">not </t>
    </r>
    <r>
      <rPr>
        <sz val="12"/>
        <color theme="1"/>
        <rFont val="Arial"/>
        <family val="2"/>
      </rPr>
      <t>be updated following publication to reflect any future revisions to the source data. However, the source LFR workbooks available on the Scottish Government</t>
    </r>
  </si>
  <si>
    <t>website will be revised as needed to reflect any changes to the source data.</t>
  </si>
  <si>
    <t>Data Interpretation</t>
  </si>
  <si>
    <t>Please note the following information when using data provided in this file:</t>
  </si>
  <si>
    <t>•   All years refer to the relevant financial year, for example 2019-20 refers to activity from 1 April 2019 to 31 March 2020.</t>
  </si>
  <si>
    <t>•   Figures within tables / charts may not sum to the total exactly due to rounding.</t>
  </si>
  <si>
    <t>•   Absolute zeroes are presented as a '-'; figures which round to zero are presented as '0'.</t>
  </si>
  <si>
    <r>
      <t xml:space="preserve">•   All figures are presented in cash terms, this means they have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been adjusted for inflation.</t>
    </r>
  </si>
  <si>
    <t>HRA Debt, £'s per HRA dwelling</t>
  </si>
  <si>
    <t>This file provides a summary of total debt at 31 March 2020, as in Table 5.1 in the SLGFS publication, as well as figures per population / HRA dwelling for each local authority. The</t>
  </si>
  <si>
    <t>n/a</t>
  </si>
  <si>
    <t>Councils</t>
  </si>
  <si>
    <t>'Scotland' tab provides summary figures at Scotland level. The 'Councils' tab provides summary figures for councils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</si>
</sst>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2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Arial"/>
      <family val="2"/>
    </font>
    <font>
      <b/>
      <sz val="20"/>
      <color rgb="FF0070C0"/>
      <name val="Arial"/>
      <family val="2"/>
    </font>
    <font>
      <sz val="12"/>
      <color theme="1"/>
      <name val="Arial"/>
      <family val="2"/>
    </font>
    <font>
      <b/>
      <sz val="18"/>
      <color rgb="FF0070C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rgb="FF0070C0"/>
      <name val="Arial"/>
      <family val="2"/>
    </font>
    <font>
      <sz val="11"/>
      <color rgb="FF1F497D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0"/>
      <name val="Geneva"/>
    </font>
    <font>
      <sz val="14"/>
      <name val="Arial"/>
      <family val="2"/>
    </font>
    <font>
      <sz val="11"/>
      <name val="Calibri"/>
      <family val="2"/>
      <scheme val="minor"/>
    </font>
    <font>
      <u/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ECF3F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F4E78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5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/>
    <xf numFmtId="0" fontId="1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17" fillId="2" borderId="0" xfId="1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indent="1"/>
    </xf>
    <xf numFmtId="0" fontId="7" fillId="2" borderId="0" xfId="0" quotePrefix="1" applyFont="1" applyFill="1" applyBorder="1" applyAlignment="1">
      <alignment vertical="center"/>
    </xf>
    <xf numFmtId="0" fontId="15" fillId="2" borderId="0" xfId="3" applyFont="1" applyFill="1" applyBorder="1" applyAlignment="1" applyProtection="1">
      <alignment vertical="center"/>
    </xf>
    <xf numFmtId="0" fontId="7" fillId="2" borderId="0" xfId="0" quotePrefix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1" fillId="5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0" fontId="5" fillId="2" borderId="0" xfId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quotePrefix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22" fillId="2" borderId="0" xfId="3" applyFont="1" applyFill="1" applyBorder="1" applyAlignment="1" applyProtection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ill="1" applyAlignment="1">
      <alignment horizontal="left" vertical="center"/>
    </xf>
    <xf numFmtId="0" fontId="5" fillId="2" borderId="0" xfId="1" applyFill="1" applyAlignment="1" applyProtection="1">
      <alignment horizontal="left" vertical="center"/>
    </xf>
    <xf numFmtId="0" fontId="5" fillId="2" borderId="0" xfId="1" applyFill="1" applyBorder="1" applyAlignment="1" applyProtection="1">
      <alignment horizontal="left" vertical="center"/>
    </xf>
  </cellXfs>
  <cellStyles count="5">
    <cellStyle name="% 2" xfId="2"/>
    <cellStyle name="Hyperlink" xfId="1" builtinId="8" customBuiltin="1"/>
    <cellStyle name="Hyperlink 2" xfId="3"/>
    <cellStyle name="Normal" xfId="0" builtinId="0"/>
    <cellStyle name="Style 1" xfId="4"/>
  </cellStyles>
  <dxfs count="0"/>
  <tableStyles count="0" defaultTableStyle="TableStyleMedium2" defaultPivotStyle="PivotStyleLight16"/>
  <colors>
    <mruColors>
      <color rgb="FF1F4E78"/>
      <color rgb="FF3584CB"/>
      <color rgb="FFEC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0</xdr:row>
      <xdr:rowOff>95250</xdr:rowOff>
    </xdr:from>
    <xdr:to>
      <xdr:col>14</xdr:col>
      <xdr:colOff>476250</xdr:colOff>
      <xdr:row>4</xdr:row>
      <xdr:rowOff>19455</xdr:rowOff>
    </xdr:to>
    <xdr:pic>
      <xdr:nvPicPr>
        <xdr:cNvPr id="3" name="Picture 2" descr="ANd9GcRVRFTDkXqsLTU4z_RIxwPnUrzED_bbQjm4__tjqX4N2v3lUJxm9nJCfD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95250"/>
          <a:ext cx="847725" cy="90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rscotland.gov.uk/statistics-and-data/statistics/statistics-by-theme/population/population-estimates/mid-year-population-estimates/population-estimates-time-series-dat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gov.scot/collections/local-government-finance-statistics/" TargetMode="External"/><Relationship Id="rId1" Type="http://schemas.openxmlformats.org/officeDocument/2006/relationships/hyperlink" Target="mailto:lgfstats@gov.sco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gov.scot/publications/local-financial-return/" TargetMode="External"/><Relationship Id="rId4" Type="http://schemas.openxmlformats.org/officeDocument/2006/relationships/hyperlink" Target="http://www.gov.scot/publications/housing-revenue-account-hra-statistics-scottish-local-authority-housing-income-expenditure-1997-98-2019-20-near-actuals-2020-21-budgeted-estimate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183C5C"/>
  </sheetPr>
  <dimension ref="A1:U33"/>
  <sheetViews>
    <sheetView tabSelected="1" zoomScaleNormal="100" workbookViewId="0">
      <selection activeCell="V1" sqref="V1"/>
    </sheetView>
  </sheetViews>
  <sheetFormatPr defaultColWidth="9.140625" defaultRowHeight="15"/>
  <cols>
    <col min="1" max="1" width="2.7109375" style="8" customWidth="1"/>
    <col min="2" max="2" width="40.5703125" style="8" customWidth="1"/>
    <col min="3" max="3" width="4.5703125" style="8" customWidth="1"/>
    <col min="4" max="4" width="19.140625" style="8" customWidth="1"/>
    <col min="5" max="5" width="18.28515625" style="8" customWidth="1"/>
    <col min="6" max="6" width="10.7109375" style="8" customWidth="1"/>
    <col min="7" max="9" width="9.140625" style="8"/>
    <col min="10" max="10" width="10.28515625" style="8" customWidth="1"/>
    <col min="11" max="16384" width="9.140625" style="8"/>
  </cols>
  <sheetData>
    <row r="1" spans="1:12" ht="26.25">
      <c r="A1" s="6" t="s">
        <v>56</v>
      </c>
      <c r="B1" s="7"/>
      <c r="C1" s="7"/>
      <c r="D1" s="7"/>
      <c r="E1" s="7"/>
    </row>
    <row r="2" spans="1:12" ht="23.25">
      <c r="A2" s="9" t="s">
        <v>65</v>
      </c>
      <c r="B2" s="7"/>
      <c r="C2" s="7"/>
      <c r="D2" s="7"/>
      <c r="E2" s="7"/>
    </row>
    <row r="3" spans="1:12" ht="18">
      <c r="A3" s="39" t="s">
        <v>57</v>
      </c>
      <c r="B3" s="40"/>
      <c r="C3" s="7"/>
      <c r="D3" s="7"/>
      <c r="E3" s="7"/>
    </row>
    <row r="4" spans="1:12" ht="9.9499999999999993" customHeight="1">
      <c r="A4" s="11"/>
      <c r="B4" s="7"/>
      <c r="C4" s="7"/>
      <c r="D4" s="7"/>
      <c r="E4" s="7"/>
    </row>
    <row r="5" spans="1:12" ht="21.95" customHeight="1">
      <c r="A5" s="12" t="s">
        <v>49</v>
      </c>
      <c r="B5" s="10"/>
      <c r="C5" s="10"/>
      <c r="D5" s="10"/>
      <c r="E5" s="10"/>
    </row>
    <row r="6" spans="1:12">
      <c r="A6" s="13" t="s">
        <v>60</v>
      </c>
      <c r="B6" s="13"/>
      <c r="C6" s="13"/>
      <c r="D6" s="13"/>
      <c r="E6" s="13"/>
    </row>
    <row r="7" spans="1:12">
      <c r="A7" s="13" t="s">
        <v>55</v>
      </c>
      <c r="B7" s="13"/>
      <c r="C7" s="13"/>
      <c r="D7" s="13"/>
      <c r="E7" s="13"/>
    </row>
    <row r="8" spans="1:12" ht="9.9499999999999993" customHeight="1">
      <c r="A8" s="13"/>
      <c r="B8" s="13"/>
      <c r="C8" s="13"/>
      <c r="D8" s="13"/>
      <c r="E8" s="13"/>
    </row>
    <row r="9" spans="1:12">
      <c r="A9" s="13" t="s">
        <v>91</v>
      </c>
      <c r="B9" s="13"/>
      <c r="C9" s="13"/>
      <c r="D9" s="13"/>
      <c r="E9" s="13"/>
    </row>
    <row r="10" spans="1:12">
      <c r="A10" s="24" t="s">
        <v>94</v>
      </c>
      <c r="B10" s="13"/>
      <c r="C10" s="13"/>
      <c r="D10" s="13"/>
      <c r="E10" s="25"/>
    </row>
    <row r="11" spans="1:12" ht="9.9499999999999993" customHeight="1">
      <c r="A11" s="13"/>
      <c r="B11" s="13"/>
      <c r="C11" s="13"/>
      <c r="D11" s="13"/>
      <c r="E11" s="13"/>
    </row>
    <row r="12" spans="1:12">
      <c r="A12" s="13" t="s">
        <v>58</v>
      </c>
      <c r="B12" s="13"/>
      <c r="C12" s="13"/>
      <c r="D12" s="46" t="s">
        <v>50</v>
      </c>
      <c r="E12" s="46"/>
      <c r="F12" s="46"/>
      <c r="G12" s="46"/>
      <c r="H12" s="46"/>
      <c r="I12" s="46"/>
      <c r="J12" s="46"/>
      <c r="K12" s="46"/>
      <c r="L12" s="46"/>
    </row>
    <row r="13" spans="1:12" ht="20.100000000000001" customHeight="1">
      <c r="A13" s="14"/>
      <c r="B13" s="13"/>
      <c r="C13" s="13"/>
      <c r="D13" s="13"/>
      <c r="E13" s="13"/>
    </row>
    <row r="14" spans="1:12" ht="21.95" customHeight="1">
      <c r="A14" s="12" t="s">
        <v>84</v>
      </c>
      <c r="B14" s="10"/>
      <c r="C14" s="10"/>
      <c r="D14" s="10"/>
      <c r="E14" s="10"/>
    </row>
    <row r="15" spans="1:12" ht="15.95" customHeight="1">
      <c r="A15" s="42" t="s">
        <v>85</v>
      </c>
      <c r="B15" s="44"/>
      <c r="C15" s="13"/>
      <c r="D15" s="13"/>
      <c r="E15" s="25"/>
    </row>
    <row r="16" spans="1:12" s="42" customFormat="1" ht="18" customHeight="1">
      <c r="B16" s="43" t="s">
        <v>86</v>
      </c>
      <c r="C16" s="44"/>
      <c r="D16" s="44"/>
      <c r="E16" s="45"/>
    </row>
    <row r="17" spans="1:21" s="42" customFormat="1" ht="18" customHeight="1">
      <c r="B17" s="43" t="s">
        <v>87</v>
      </c>
      <c r="C17" s="44"/>
      <c r="D17" s="44"/>
      <c r="E17" s="45"/>
    </row>
    <row r="18" spans="1:21" s="42" customFormat="1" ht="18" customHeight="1">
      <c r="B18" s="43" t="s">
        <v>88</v>
      </c>
      <c r="C18" s="44"/>
      <c r="D18" s="44"/>
      <c r="E18" s="45"/>
    </row>
    <row r="19" spans="1:21" s="42" customFormat="1" ht="18" customHeight="1">
      <c r="B19" s="43" t="s">
        <v>89</v>
      </c>
      <c r="C19" s="44"/>
      <c r="D19" s="44"/>
      <c r="E19" s="45"/>
    </row>
    <row r="20" spans="1:21" ht="20.100000000000001" customHeight="1">
      <c r="A20" s="14"/>
      <c r="B20" s="13"/>
      <c r="C20" s="13"/>
      <c r="D20" s="13"/>
      <c r="E20" s="13"/>
    </row>
    <row r="21" spans="1:21" ht="21.95" customHeight="1">
      <c r="A21" s="12" t="s">
        <v>51</v>
      </c>
      <c r="B21" s="10"/>
      <c r="C21" s="10"/>
      <c r="D21" s="10"/>
      <c r="E21" s="10"/>
    </row>
    <row r="22" spans="1:21">
      <c r="A22" s="13" t="s">
        <v>80</v>
      </c>
      <c r="B22" s="13"/>
      <c r="C22" s="13"/>
      <c r="D22" s="13"/>
      <c r="E22" s="13"/>
      <c r="F22" s="47" t="s">
        <v>59</v>
      </c>
      <c r="G22" s="47"/>
      <c r="H22" s="47"/>
      <c r="I22" s="47"/>
      <c r="J22" s="47"/>
      <c r="K22" s="41"/>
    </row>
    <row r="23" spans="1:21" ht="9.9499999999999993" customHeight="1">
      <c r="A23" s="13"/>
      <c r="B23" s="13"/>
      <c r="C23" s="13"/>
      <c r="D23" s="13"/>
      <c r="E23" s="13"/>
    </row>
    <row r="24" spans="1:21">
      <c r="A24" s="24" t="s">
        <v>66</v>
      </c>
      <c r="B24" s="13"/>
      <c r="C24" s="13"/>
      <c r="D24" s="13"/>
      <c r="E24" s="25"/>
    </row>
    <row r="25" spans="1:21" ht="15.95" customHeight="1">
      <c r="B25" s="13" t="s">
        <v>67</v>
      </c>
      <c r="C25" s="13"/>
      <c r="D25" s="49" t="s">
        <v>69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1" ht="15.95" customHeight="1">
      <c r="B26" s="26" t="s">
        <v>68</v>
      </c>
      <c r="D26" s="48" t="s">
        <v>70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20.100000000000001" customHeight="1">
      <c r="A27" s="14"/>
      <c r="B27" s="13"/>
      <c r="C27" s="13"/>
      <c r="D27" s="13"/>
      <c r="E27" s="13"/>
    </row>
    <row r="28" spans="1:21" ht="21.95" customHeight="1">
      <c r="A28" s="12" t="s">
        <v>81</v>
      </c>
      <c r="B28" s="10"/>
      <c r="C28" s="10"/>
      <c r="D28" s="10"/>
      <c r="E28" s="10"/>
    </row>
    <row r="29" spans="1:21" ht="15.95" customHeight="1">
      <c r="A29" s="8" t="s">
        <v>82</v>
      </c>
      <c r="B29" s="7"/>
      <c r="C29" s="5"/>
    </row>
    <row r="30" spans="1:21" ht="15.95" customHeight="1">
      <c r="A30" s="8" t="s">
        <v>83</v>
      </c>
      <c r="B30" s="7"/>
      <c r="C30" s="5"/>
    </row>
    <row r="31" spans="1:21" ht="20.100000000000001" customHeight="1">
      <c r="A31" s="15"/>
      <c r="B31" s="13"/>
      <c r="C31" s="13"/>
      <c r="D31" s="13"/>
      <c r="E31" s="13"/>
    </row>
    <row r="32" spans="1:21" ht="21.95" customHeight="1">
      <c r="A32" s="12" t="s">
        <v>52</v>
      </c>
      <c r="B32" s="10"/>
      <c r="C32" s="10"/>
      <c r="D32" s="10"/>
      <c r="E32" s="10"/>
    </row>
    <row r="33" spans="1:4">
      <c r="A33" s="8" t="s">
        <v>53</v>
      </c>
      <c r="B33" s="7"/>
      <c r="C33" s="46" t="s">
        <v>54</v>
      </c>
      <c r="D33" s="46"/>
    </row>
  </sheetData>
  <mergeCells count="5">
    <mergeCell ref="D12:L12"/>
    <mergeCell ref="F22:J22"/>
    <mergeCell ref="C33:D33"/>
    <mergeCell ref="D26:U26"/>
    <mergeCell ref="D25:T25"/>
  </mergeCells>
  <hyperlinks>
    <hyperlink ref="C33" r:id="rId1"/>
    <hyperlink ref="D12" r:id="rId2" location="scottishlocalgovernmentfinancialstatistics"/>
    <hyperlink ref="D25" r:id="rId3"/>
    <hyperlink ref="D26" r:id="rId4"/>
    <hyperlink ref="F22" r:id="rId5"/>
  </hyperlinks>
  <pageMargins left="0.7" right="0.7" top="0.75" bottom="0.75" header="0.3" footer="0.3"/>
  <pageSetup paperSize="9" orientation="portrait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5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281967</v>
      </c>
      <c r="C8" s="22">
        <v>110793</v>
      </c>
      <c r="D8" s="29">
        <f>SUM(B8:C8)</f>
        <v>392760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148860</v>
      </c>
    </row>
    <row r="10" spans="1:4" s="4" customFormat="1" ht="24.95" customHeight="1">
      <c r="A10" s="21" t="s">
        <v>77</v>
      </c>
      <c r="B10" s="36">
        <f>IF(B8=0, 0, B8*1000/$D$9)</f>
        <v>1894.1757355904876</v>
      </c>
      <c r="C10" s="36">
        <f t="shared" ref="C10:D10" si="0">IF(C8=0, 0, C8*1000/$D$9)</f>
        <v>744.27650141072149</v>
      </c>
      <c r="D10" s="36">
        <f t="shared" si="0"/>
        <v>2638.4522370012091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6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401137</v>
      </c>
      <c r="C8" s="22">
        <v>160326</v>
      </c>
      <c r="D8" s="29">
        <f>SUM(B8:C8)</f>
        <v>561463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149320</v>
      </c>
    </row>
    <row r="10" spans="1:4" s="4" customFormat="1" ht="24.95" customHeight="1">
      <c r="A10" s="21" t="s">
        <v>77</v>
      </c>
      <c r="B10" s="36">
        <f>IF(B8=0, 0, B8*1000/$D$9)</f>
        <v>2686.425127243504</v>
      </c>
      <c r="C10" s="36">
        <f t="shared" ref="C10:D10" si="0">IF(C8=0, 0, C8*1000/$D$9)</f>
        <v>1073.7074738815966</v>
      </c>
      <c r="D10" s="36">
        <f t="shared" si="0"/>
        <v>3760.1326011251003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188408</v>
      </c>
      <c r="C12" s="22">
        <v>0</v>
      </c>
      <c r="D12" s="29">
        <f>SUM(B12:C12)</f>
        <v>188408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12385</v>
      </c>
    </row>
    <row r="14" spans="1:4" s="4" customFormat="1" ht="24.95" customHeight="1" thickBot="1">
      <c r="A14" s="37" t="s">
        <v>90</v>
      </c>
      <c r="B14" s="38">
        <f>IF(B12=0, 0, B12*1000/$D$13)</f>
        <v>15212.595882115462</v>
      </c>
      <c r="C14" s="38">
        <f t="shared" ref="C14:D14" si="1">IF(C12=0, 0, C12*1000/$D$13)</f>
        <v>0</v>
      </c>
      <c r="D14" s="38">
        <f t="shared" si="1"/>
        <v>15212.595882115462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7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320720</v>
      </c>
      <c r="C8" s="22">
        <v>95309</v>
      </c>
      <c r="D8" s="29">
        <f>SUM(B8:C8)</f>
        <v>416029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122010</v>
      </c>
    </row>
    <row r="10" spans="1:4" s="4" customFormat="1" ht="24.95" customHeight="1">
      <c r="A10" s="21" t="s">
        <v>77</v>
      </c>
      <c r="B10" s="36">
        <f>IF(B8=0, 0, B8*1000/$D$9)</f>
        <v>2628.6369969674615</v>
      </c>
      <c r="C10" s="36">
        <f t="shared" ref="C10:D10" si="0">IF(C8=0, 0, C8*1000/$D$9)</f>
        <v>781.15728218998447</v>
      </c>
      <c r="D10" s="36">
        <f t="shared" si="0"/>
        <v>3409.794279157446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133278</v>
      </c>
      <c r="C12" s="22">
        <v>0</v>
      </c>
      <c r="D12" s="29">
        <f>SUM(B12:C12)</f>
        <v>133278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11821</v>
      </c>
    </row>
    <row r="14" spans="1:4" s="4" customFormat="1" ht="24.95" customHeight="1" thickBot="1">
      <c r="A14" s="37" t="s">
        <v>90</v>
      </c>
      <c r="B14" s="38">
        <f>IF(B12=0, 0, B12*1000/$D$13)</f>
        <v>11274.680653075036</v>
      </c>
      <c r="C14" s="38">
        <f t="shared" ref="C14:D14" si="1">IF(C12=0, 0, C12*1000/$D$13)</f>
        <v>0</v>
      </c>
      <c r="D14" s="38">
        <f t="shared" si="1"/>
        <v>11274.680653075036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8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157215</v>
      </c>
      <c r="C8" s="22">
        <v>82362</v>
      </c>
      <c r="D8" s="29">
        <f>SUM(B8:C8)</f>
        <v>239577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108640</v>
      </c>
    </row>
    <row r="10" spans="1:4" s="4" customFormat="1" ht="24.95" customHeight="1">
      <c r="A10" s="21" t="s">
        <v>77</v>
      </c>
      <c r="B10" s="36">
        <f>IF(B8=0, 0, B8*1000/$D$9)</f>
        <v>1447.1189248895435</v>
      </c>
      <c r="C10" s="36">
        <f t="shared" ref="C10:D10" si="0">IF(C8=0, 0, C8*1000/$D$9)</f>
        <v>758.11855670103091</v>
      </c>
      <c r="D10" s="36">
        <f t="shared" si="0"/>
        <v>2205.2374815905746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40773</v>
      </c>
      <c r="C12" s="22">
        <v>0</v>
      </c>
      <c r="D12" s="29">
        <f>SUM(B12:C12)</f>
        <v>40773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3455</v>
      </c>
    </row>
    <row r="14" spans="1:4" s="4" customFormat="1" ht="24.95" customHeight="1" thickBot="1">
      <c r="A14" s="37" t="s">
        <v>90</v>
      </c>
      <c r="B14" s="38">
        <f>IF(B12=0, 0, B12*1000/$D$13)</f>
        <v>11801.157742402316</v>
      </c>
      <c r="C14" s="38">
        <f t="shared" ref="C14:D14" si="1">IF(C12=0, 0, C12*1000/$D$13)</f>
        <v>0</v>
      </c>
      <c r="D14" s="38">
        <f t="shared" si="1"/>
        <v>11801.157742402316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9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221868</v>
      </c>
      <c r="C8" s="22">
        <v>36247</v>
      </c>
      <c r="D8" s="29">
        <f>SUM(B8:C8)</f>
        <v>258115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107090</v>
      </c>
    </row>
    <row r="10" spans="1:4" s="4" customFormat="1" ht="24.95" customHeight="1">
      <c r="A10" s="21" t="s">
        <v>77</v>
      </c>
      <c r="B10" s="36">
        <f>IF(B8=0, 0, B8*1000/$D$9)</f>
        <v>2071.7900831076663</v>
      </c>
      <c r="C10" s="36">
        <f t="shared" ref="C10:D10" si="0">IF(C8=0, 0, C8*1000/$D$9)</f>
        <v>338.47231300775047</v>
      </c>
      <c r="D10" s="36">
        <f t="shared" si="0"/>
        <v>2410.2623961154168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198521</v>
      </c>
      <c r="C12" s="22">
        <v>0</v>
      </c>
      <c r="D12" s="29">
        <f>SUM(B12:C12)</f>
        <v>198521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8840</v>
      </c>
    </row>
    <row r="14" spans="1:4" s="4" customFormat="1" ht="24.95" customHeight="1" thickBot="1">
      <c r="A14" s="37" t="s">
        <v>90</v>
      </c>
      <c r="B14" s="38">
        <f>IF(B12=0, 0, B12*1000/$D$13)</f>
        <v>22457.12669683258</v>
      </c>
      <c r="C14" s="38">
        <f t="shared" ref="C14:D14" si="1">IF(C12=0, 0, C12*1000/$D$13)</f>
        <v>0</v>
      </c>
      <c r="D14" s="38">
        <f t="shared" si="1"/>
        <v>22457.12669683258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10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80184</v>
      </c>
      <c r="C8" s="22">
        <v>88701</v>
      </c>
      <c r="D8" s="29">
        <f>SUM(B8:C8)</f>
        <v>168885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95530</v>
      </c>
    </row>
    <row r="10" spans="1:4" s="4" customFormat="1" ht="24.95" customHeight="1">
      <c r="A10" s="21" t="s">
        <v>77</v>
      </c>
      <c r="B10" s="36">
        <f>IF(B8=0, 0, B8*1000/$D$9)</f>
        <v>839.35936355071703</v>
      </c>
      <c r="C10" s="36">
        <f t="shared" ref="C10:D10" si="0">IF(C8=0, 0, C8*1000/$D$9)</f>
        <v>928.51460274259398</v>
      </c>
      <c r="D10" s="36">
        <f t="shared" si="0"/>
        <v>1767.873966293311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34171</v>
      </c>
      <c r="C12" s="22">
        <v>0</v>
      </c>
      <c r="D12" s="29">
        <f>SUM(B12:C12)</f>
        <v>34171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2959</v>
      </c>
    </row>
    <row r="14" spans="1:4" s="4" customFormat="1" ht="24.95" customHeight="1" thickBot="1">
      <c r="A14" s="37" t="s">
        <v>90</v>
      </c>
      <c r="B14" s="38">
        <f>IF(B12=0, 0, B12*1000/$D$13)</f>
        <v>11548.158161541061</v>
      </c>
      <c r="C14" s="38">
        <f t="shared" ref="C14:D14" si="1">IF(C12=0, 0, C12*1000/$D$13)</f>
        <v>0</v>
      </c>
      <c r="D14" s="38">
        <f t="shared" si="1"/>
        <v>11548.158161541061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11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134698</v>
      </c>
      <c r="C8" s="22">
        <v>97402</v>
      </c>
      <c r="D8" s="29">
        <f>SUM(B8:C8)</f>
        <v>232100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160890</v>
      </c>
    </row>
    <row r="10" spans="1:4" s="4" customFormat="1" ht="24.95" customHeight="1">
      <c r="A10" s="21" t="s">
        <v>77</v>
      </c>
      <c r="B10" s="36">
        <f>IF(B8=0, 0, B8*1000/$D$9)</f>
        <v>837.20554416060668</v>
      </c>
      <c r="C10" s="36">
        <f t="shared" ref="C10:D10" si="0">IF(C8=0, 0, C8*1000/$D$9)</f>
        <v>605.39499036608868</v>
      </c>
      <c r="D10" s="36">
        <f t="shared" si="0"/>
        <v>1442.6005345266954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172790</v>
      </c>
      <c r="C12" s="22">
        <v>0</v>
      </c>
      <c r="D12" s="29">
        <f>SUM(B12:C12)</f>
        <v>172790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16277</v>
      </c>
    </row>
    <row r="14" spans="1:4" s="4" customFormat="1" ht="24.95" customHeight="1" thickBot="1">
      <c r="A14" s="37" t="s">
        <v>90</v>
      </c>
      <c r="B14" s="38">
        <f>IF(B12=0, 0, B12*1000/$D$13)</f>
        <v>10615.592553910426</v>
      </c>
      <c r="C14" s="38">
        <f t="shared" ref="C14:D14" si="1">IF(C12=0, 0, C12*1000/$D$13)</f>
        <v>0</v>
      </c>
      <c r="D14" s="38">
        <f t="shared" si="1"/>
        <v>10615.592553910426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12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640544</v>
      </c>
      <c r="C8" s="22">
        <v>92637</v>
      </c>
      <c r="D8" s="29">
        <f>SUM(B8:C8)</f>
        <v>733181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373550</v>
      </c>
    </row>
    <row r="10" spans="1:4" s="4" customFormat="1" ht="24.95" customHeight="1">
      <c r="A10" s="21" t="s">
        <v>77</v>
      </c>
      <c r="B10" s="36">
        <f>IF(B8=0, 0, B8*1000/$D$9)</f>
        <v>1714.7476910721457</v>
      </c>
      <c r="C10" s="36">
        <f t="shared" ref="C10:D10" si="0">IF(C8=0, 0, C8*1000/$D$9)</f>
        <v>247.99089813947262</v>
      </c>
      <c r="D10" s="36">
        <f t="shared" si="0"/>
        <v>1962.7385892116183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376663</v>
      </c>
      <c r="C12" s="22">
        <v>0</v>
      </c>
      <c r="D12" s="29">
        <f>SUM(B12:C12)</f>
        <v>376663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30133</v>
      </c>
    </row>
    <row r="14" spans="1:4" s="4" customFormat="1" ht="24.95" customHeight="1" thickBot="1">
      <c r="A14" s="37" t="s">
        <v>90</v>
      </c>
      <c r="B14" s="38">
        <f>IF(B12=0, 0, B12*1000/$D$13)</f>
        <v>12500.016593103906</v>
      </c>
      <c r="C14" s="38">
        <f t="shared" ref="C14:D14" si="1">IF(C12=0, 0, C12*1000/$D$13)</f>
        <v>0</v>
      </c>
      <c r="D14" s="38">
        <f t="shared" si="1"/>
        <v>12500.016593103906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13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1683304</v>
      </c>
      <c r="C8" s="22">
        <v>633133</v>
      </c>
      <c r="D8" s="29">
        <f>SUM(B8:C8)</f>
        <v>2316437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633120</v>
      </c>
    </row>
    <row r="10" spans="1:4" s="4" customFormat="1" ht="24.95" customHeight="1">
      <c r="A10" s="21" t="s">
        <v>77</v>
      </c>
      <c r="B10" s="36">
        <f>IF(B8=0, 0, B8*1000/$D$9)</f>
        <v>2658.7439979782662</v>
      </c>
      <c r="C10" s="36">
        <f t="shared" ref="C10:D10" si="0">IF(C8=0, 0, C8*1000/$D$9)</f>
        <v>1000.0205332322466</v>
      </c>
      <c r="D10" s="36">
        <f t="shared" si="0"/>
        <v>3658.7645312105128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14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738735</v>
      </c>
      <c r="C8" s="22">
        <v>148823</v>
      </c>
      <c r="D8" s="29">
        <f>SUM(B8:C8)</f>
        <v>887558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235830</v>
      </c>
    </row>
    <row r="10" spans="1:4" s="4" customFormat="1" ht="24.95" customHeight="1">
      <c r="A10" s="21" t="s">
        <v>77</v>
      </c>
      <c r="B10" s="36">
        <f>IF(B8=0, 0, B8*1000/$D$9)</f>
        <v>3132.4895051520161</v>
      </c>
      <c r="C10" s="36">
        <f t="shared" ref="C10:D10" si="0">IF(C8=0, 0, C8*1000/$D$9)</f>
        <v>631.06050968918294</v>
      </c>
      <c r="D10" s="36">
        <f t="shared" si="0"/>
        <v>3763.5500148411993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287809</v>
      </c>
      <c r="C12" s="22">
        <v>0</v>
      </c>
      <c r="D12" s="29">
        <f>SUM(B12:C12)</f>
        <v>287809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13854</v>
      </c>
    </row>
    <row r="14" spans="1:4" s="4" customFormat="1" ht="24.95" customHeight="1" thickBot="1">
      <c r="A14" s="37" t="s">
        <v>90</v>
      </c>
      <c r="B14" s="38">
        <f>IF(B12=0, 0, B12*1000/$D$13)</f>
        <v>20774.433376642126</v>
      </c>
      <c r="C14" s="38">
        <f t="shared" ref="C14:D14" si="1">IF(C12=0, 0, C12*1000/$D$13)</f>
        <v>0</v>
      </c>
      <c r="D14" s="38">
        <f t="shared" si="1"/>
        <v>20774.433376642126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178B9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62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f>SUM('Aberdeen City:ZetTrans'!B8)</f>
        <v>11563547</v>
      </c>
      <c r="C8" s="22">
        <f>SUM('Aberdeen City:ZetTrans'!C8)</f>
        <v>3729131</v>
      </c>
      <c r="D8" s="29">
        <f>SUM(B8:C8)</f>
        <v>15292678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5463300</v>
      </c>
    </row>
    <row r="10" spans="1:4" s="4" customFormat="1" ht="24.95" customHeight="1">
      <c r="A10" s="21" t="s">
        <v>77</v>
      </c>
      <c r="B10" s="36">
        <f>IF(B8=0, 0, B8*1000/$D$9)</f>
        <v>2116.5864953416435</v>
      </c>
      <c r="C10" s="36">
        <f t="shared" ref="C10:D10" si="0">IF(C8=0, 0, C8*1000/$D$9)</f>
        <v>682.57847820914094</v>
      </c>
      <c r="D10" s="36">
        <f t="shared" si="0"/>
        <v>2799.1649735507845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f>SUM('Aberdeen City:ZetTrans'!B12)</f>
        <v>4082047</v>
      </c>
      <c r="C12" s="22">
        <f>SUM('Aberdeen City:ZetTrans'!C12)</f>
        <v>2078</v>
      </c>
      <c r="D12" s="29">
        <f>SUM(B12:C12)</f>
        <v>4084125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312100</v>
      </c>
    </row>
    <row r="14" spans="1:4" s="4" customFormat="1" ht="24.95" customHeight="1" thickBot="1">
      <c r="A14" s="37" t="s">
        <v>90</v>
      </c>
      <c r="B14" s="38">
        <f>IF(B12=0, 0, B12*1000/$D$13)</f>
        <v>13079.291893623838</v>
      </c>
      <c r="C14" s="38">
        <f t="shared" ref="C14:D14" si="1">IF(C12=0, 0, C12*1000/$D$13)</f>
        <v>6.6581223966677348</v>
      </c>
      <c r="D14" s="38">
        <f t="shared" si="1"/>
        <v>13085.950016020506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15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241151</v>
      </c>
      <c r="C8" s="22">
        <v>60693</v>
      </c>
      <c r="D8" s="29">
        <f>SUM(B8:C8)</f>
        <v>301844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77800</v>
      </c>
    </row>
    <row r="10" spans="1:4" s="4" customFormat="1" ht="24.95" customHeight="1">
      <c r="A10" s="21" t="s">
        <v>77</v>
      </c>
      <c r="B10" s="36">
        <f>IF(B8=0, 0, B8*1000/$D$9)</f>
        <v>3099.6272493573265</v>
      </c>
      <c r="C10" s="36">
        <f t="shared" ref="C10:D10" si="0">IF(C8=0, 0, C8*1000/$D$9)</f>
        <v>780.11568123393317</v>
      </c>
      <c r="D10" s="36">
        <f t="shared" si="0"/>
        <v>3879.7429305912597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16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113066</v>
      </c>
      <c r="C8" s="22">
        <v>85080</v>
      </c>
      <c r="D8" s="29">
        <f>SUM(B8:C8)</f>
        <v>198146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92460</v>
      </c>
    </row>
    <row r="10" spans="1:4" s="4" customFormat="1" ht="24.95" customHeight="1">
      <c r="A10" s="21" t="s">
        <v>77</v>
      </c>
      <c r="B10" s="36">
        <f>IF(B8=0, 0, B8*1000/$D$9)</f>
        <v>1222.8639411637464</v>
      </c>
      <c r="C10" s="36">
        <f t="shared" ref="C10:D10" si="0">IF(C8=0, 0, C8*1000/$D$9)</f>
        <v>920.1817001946788</v>
      </c>
      <c r="D10" s="36">
        <f t="shared" si="0"/>
        <v>2143.0456413584252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171390</v>
      </c>
      <c r="C12" s="22">
        <v>0</v>
      </c>
      <c r="D12" s="29">
        <f>SUM(B12:C12)</f>
        <v>171390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7025</v>
      </c>
    </row>
    <row r="14" spans="1:4" s="4" customFormat="1" ht="24.95" customHeight="1" thickBot="1">
      <c r="A14" s="37" t="s">
        <v>90</v>
      </c>
      <c r="B14" s="38">
        <f>IF(B12=0, 0, B12*1000/$D$13)</f>
        <v>24397.153024911033</v>
      </c>
      <c r="C14" s="38">
        <f t="shared" ref="C14:D14" si="1">IF(C12=0, 0, C12*1000/$D$13)</f>
        <v>0</v>
      </c>
      <c r="D14" s="38">
        <f t="shared" si="1"/>
        <v>24397.153024911033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17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184368</v>
      </c>
      <c r="C8" s="22">
        <v>57010</v>
      </c>
      <c r="D8" s="29">
        <f>SUM(B8:C8)</f>
        <v>241378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95820</v>
      </c>
    </row>
    <row r="10" spans="1:4" s="4" customFormat="1" ht="24.95" customHeight="1">
      <c r="A10" s="21" t="s">
        <v>77</v>
      </c>
      <c r="B10" s="36">
        <f>IF(B8=0, 0, B8*1000/$D$9)</f>
        <v>1924.1077019411396</v>
      </c>
      <c r="C10" s="36">
        <f t="shared" ref="C10:D10" si="0">IF(C8=0, 0, C8*1000/$D$9)</f>
        <v>594.96973491964104</v>
      </c>
      <c r="D10" s="36">
        <f t="shared" si="0"/>
        <v>2519.0774368607808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78636</v>
      </c>
      <c r="C12" s="22">
        <v>0</v>
      </c>
      <c r="D12" s="29">
        <f>SUM(B12:C12)</f>
        <v>78636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6044</v>
      </c>
    </row>
    <row r="14" spans="1:4" s="4" customFormat="1" ht="24.95" customHeight="1" thickBot="1">
      <c r="A14" s="37" t="s">
        <v>90</v>
      </c>
      <c r="B14" s="38">
        <f>IF(B12=0, 0, B12*1000/$D$13)</f>
        <v>13010.589013898081</v>
      </c>
      <c r="C14" s="38">
        <f t="shared" ref="C14:D14" si="1">IF(C12=0, 0, C12*1000/$D$13)</f>
        <v>0</v>
      </c>
      <c r="D14" s="38">
        <f t="shared" si="1"/>
        <v>13010.589013898081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64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115320</v>
      </c>
      <c r="C8" s="22">
        <v>1408</v>
      </c>
      <c r="D8" s="29">
        <f>SUM(B8:C8)</f>
        <v>116728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26720</v>
      </c>
    </row>
    <row r="10" spans="1:4" s="4" customFormat="1" ht="24.95" customHeight="1">
      <c r="A10" s="21" t="s">
        <v>77</v>
      </c>
      <c r="B10" s="36">
        <f>IF(B8=0, 0, B8*1000/$D$9)</f>
        <v>4315.868263473054</v>
      </c>
      <c r="C10" s="36">
        <f t="shared" ref="C10:D10" si="0">IF(C8=0, 0, C8*1000/$D$9)</f>
        <v>52.694610778443113</v>
      </c>
      <c r="D10" s="36">
        <f t="shared" si="0"/>
        <v>4368.5628742514973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18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184892</v>
      </c>
      <c r="C8" s="22">
        <v>107013</v>
      </c>
      <c r="D8" s="29">
        <f>SUM(B8:C8)</f>
        <v>291905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134740</v>
      </c>
    </row>
    <row r="10" spans="1:4" s="4" customFormat="1" ht="24.95" customHeight="1">
      <c r="A10" s="21" t="s">
        <v>77</v>
      </c>
      <c r="B10" s="36">
        <f>IF(B8=0, 0, B8*1000/$D$9)</f>
        <v>1372.2131512542676</v>
      </c>
      <c r="C10" s="36">
        <f t="shared" ref="C10:D10" si="0">IF(C8=0, 0, C8*1000/$D$9)</f>
        <v>794.21849487902625</v>
      </c>
      <c r="D10" s="36">
        <f t="shared" si="0"/>
        <v>2166.4316461332937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124556</v>
      </c>
      <c r="C12" s="22">
        <v>0</v>
      </c>
      <c r="D12" s="29">
        <f>SUM(B12:C12)</f>
        <v>124556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12926</v>
      </c>
    </row>
    <row r="14" spans="1:4" s="4" customFormat="1" ht="24.95" customHeight="1" thickBot="1">
      <c r="A14" s="37" t="s">
        <v>90</v>
      </c>
      <c r="B14" s="38">
        <f>IF(B12=0, 0, B12*1000/$D$13)</f>
        <v>9636.0823147145293</v>
      </c>
      <c r="C14" s="38">
        <f t="shared" ref="C14:D14" si="1">IF(C12=0, 0, C12*1000/$D$13)</f>
        <v>0</v>
      </c>
      <c r="D14" s="38">
        <f t="shared" si="1"/>
        <v>9636.0823147145293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19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512611</v>
      </c>
      <c r="C8" s="22">
        <v>183487</v>
      </c>
      <c r="D8" s="29">
        <f>SUM(B8:C8)</f>
        <v>696098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341370</v>
      </c>
    </row>
    <row r="10" spans="1:4" s="4" customFormat="1" ht="24.95" customHeight="1">
      <c r="A10" s="21" t="s">
        <v>77</v>
      </c>
      <c r="B10" s="36">
        <f>IF(B8=0, 0, B8*1000/$D$9)</f>
        <v>1501.6287312886311</v>
      </c>
      <c r="C10" s="36">
        <f t="shared" ref="C10:D10" si="0">IF(C8=0, 0, C8*1000/$D$9)</f>
        <v>537.50183085801325</v>
      </c>
      <c r="D10" s="36">
        <f t="shared" si="0"/>
        <v>2039.1305621466445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324106</v>
      </c>
      <c r="C12" s="22">
        <v>2078</v>
      </c>
      <c r="D12" s="29">
        <f>SUM(B12:C12)</f>
        <v>326184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35239</v>
      </c>
    </row>
    <row r="14" spans="1:4" s="4" customFormat="1" ht="24.95" customHeight="1" thickBot="1">
      <c r="A14" s="37" t="s">
        <v>90</v>
      </c>
      <c r="B14" s="38">
        <f>IF(B12=0, 0, B12*1000/$D$13)</f>
        <v>9197.3665541019891</v>
      </c>
      <c r="C14" s="38">
        <f t="shared" ref="C14:D14" si="1">IF(C12=0, 0, C12*1000/$D$13)</f>
        <v>58.968756207610888</v>
      </c>
      <c r="D14" s="38">
        <f t="shared" si="1"/>
        <v>9256.3353103095997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20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25270</v>
      </c>
      <c r="C8" s="22">
        <v>0</v>
      </c>
      <c r="D8" s="29">
        <f>SUM(B8:C8)</f>
        <v>25270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22270</v>
      </c>
    </row>
    <row r="10" spans="1:4" s="4" customFormat="1" ht="24.95" customHeight="1">
      <c r="A10" s="21" t="s">
        <v>77</v>
      </c>
      <c r="B10" s="36">
        <f>IF(B8=0, 0, B8*1000/$D$9)</f>
        <v>1134.7103726986977</v>
      </c>
      <c r="C10" s="36">
        <f t="shared" ref="C10:D10" si="0">IF(C8=0, 0, C8*1000/$D$9)</f>
        <v>0</v>
      </c>
      <c r="D10" s="36">
        <f t="shared" si="0"/>
        <v>1134.7103726986977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11016</v>
      </c>
      <c r="C12" s="22">
        <v>0</v>
      </c>
      <c r="D12" s="29">
        <f>SUM(B12:C12)</f>
        <v>11016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861</v>
      </c>
    </row>
    <row r="14" spans="1:4" s="4" customFormat="1" ht="24.95" customHeight="1" thickBot="1">
      <c r="A14" s="37" t="s">
        <v>90</v>
      </c>
      <c r="B14" s="38">
        <f>IF(B12=0, 0, B12*1000/$D$13)</f>
        <v>12794.425087108013</v>
      </c>
      <c r="C14" s="38">
        <f t="shared" ref="C14:D14" si="1">IF(C12=0, 0, C12*1000/$D$13)</f>
        <v>0</v>
      </c>
      <c r="D14" s="38">
        <f t="shared" si="1"/>
        <v>12794.425087108013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21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334228</v>
      </c>
      <c r="C8" s="22">
        <v>137187</v>
      </c>
      <c r="D8" s="29">
        <f>SUM(B8:C8)</f>
        <v>471415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151950</v>
      </c>
    </row>
    <row r="10" spans="1:4" s="4" customFormat="1" ht="24.95" customHeight="1">
      <c r="A10" s="21" t="s">
        <v>77</v>
      </c>
      <c r="B10" s="36">
        <f>IF(B8=0, 0, B8*1000/$D$9)</f>
        <v>2199.5919710431062</v>
      </c>
      <c r="C10" s="36">
        <f t="shared" ref="C10:D10" si="0">IF(C8=0, 0, C8*1000/$D$9)</f>
        <v>902.84304047384012</v>
      </c>
      <c r="D10" s="36">
        <f t="shared" si="0"/>
        <v>3102.4350115169464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111546</v>
      </c>
      <c r="C12" s="22">
        <v>0</v>
      </c>
      <c r="D12" s="29">
        <f>SUM(B12:C12)</f>
        <v>111546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7569</v>
      </c>
    </row>
    <row r="14" spans="1:4" s="4" customFormat="1" ht="24.95" customHeight="1" thickBot="1">
      <c r="A14" s="37" t="s">
        <v>90</v>
      </c>
      <c r="B14" s="38">
        <f>IF(B12=0, 0, B12*1000/$D$13)</f>
        <v>14737.217598097503</v>
      </c>
      <c r="C14" s="38">
        <f t="shared" ref="C14:D14" si="1">IF(C12=0, 0, C12*1000/$D$13)</f>
        <v>0</v>
      </c>
      <c r="D14" s="38">
        <f t="shared" si="1"/>
        <v>14737.217598097503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22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186305</v>
      </c>
      <c r="C8" s="22">
        <v>77298</v>
      </c>
      <c r="D8" s="29">
        <f>SUM(B8:C8)</f>
        <v>263603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179100</v>
      </c>
    </row>
    <row r="10" spans="1:4" s="4" customFormat="1" ht="24.95" customHeight="1">
      <c r="A10" s="21" t="s">
        <v>77</v>
      </c>
      <c r="B10" s="36">
        <f>IF(B8=0, 0, B8*1000/$D$9)</f>
        <v>1040.2289223897264</v>
      </c>
      <c r="C10" s="36">
        <f t="shared" ref="C10:D10" si="0">IF(C8=0, 0, C8*1000/$D$9)</f>
        <v>431.59128978224453</v>
      </c>
      <c r="D10" s="36">
        <f t="shared" si="0"/>
        <v>1471.820212171971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117031</v>
      </c>
      <c r="C12" s="22">
        <v>0</v>
      </c>
      <c r="D12" s="29">
        <f>SUM(B12:C12)</f>
        <v>117031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11741</v>
      </c>
    </row>
    <row r="14" spans="1:4" s="4" customFormat="1" ht="24.95" customHeight="1" thickBot="1">
      <c r="A14" s="37" t="s">
        <v>90</v>
      </c>
      <c r="B14" s="38">
        <f>IF(B12=0, 0, B12*1000/$D$13)</f>
        <v>9967.7199557107579</v>
      </c>
      <c r="C14" s="38">
        <f t="shared" ref="C14:D14" si="1">IF(C12=0, 0, C12*1000/$D$13)</f>
        <v>0</v>
      </c>
      <c r="D14" s="38">
        <f t="shared" si="1"/>
        <v>9967.7199557107579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23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243343</v>
      </c>
      <c r="C8" s="22">
        <v>67408</v>
      </c>
      <c r="D8" s="29">
        <f>SUM(B8:C8)</f>
        <v>310751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115510</v>
      </c>
    </row>
    <row r="10" spans="1:4" s="4" customFormat="1" ht="24.95" customHeight="1">
      <c r="A10" s="21" t="s">
        <v>77</v>
      </c>
      <c r="B10" s="36">
        <f>IF(B8=0, 0, B8*1000/$D$9)</f>
        <v>2106.6834040342828</v>
      </c>
      <c r="C10" s="36">
        <f t="shared" ref="C10:D10" si="0">IF(C8=0, 0, C8*1000/$D$9)</f>
        <v>583.56852220586961</v>
      </c>
      <c r="D10" s="36">
        <f t="shared" si="0"/>
        <v>2690.2519262401524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3178B9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93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f>SUM('Aberdeen City:West Lothian'!B8)</f>
        <v>11563547</v>
      </c>
      <c r="C8" s="22">
        <f>SUM('Aberdeen City:West Lothian'!C8)</f>
        <v>3729131</v>
      </c>
      <c r="D8" s="29">
        <f>SUM(B8:C8)</f>
        <v>15292678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5463300</v>
      </c>
    </row>
    <row r="10" spans="1:4" s="4" customFormat="1" ht="24.95" customHeight="1">
      <c r="A10" s="21" t="s">
        <v>77</v>
      </c>
      <c r="B10" s="36">
        <f>IF(B8=0, 0, B8*1000/$D$9)</f>
        <v>2116.5864953416435</v>
      </c>
      <c r="C10" s="36">
        <f t="shared" ref="C10:D10" si="0">IF(C8=0, 0, C8*1000/$D$9)</f>
        <v>682.57847820914094</v>
      </c>
      <c r="D10" s="36">
        <f t="shared" si="0"/>
        <v>2799.1649735507845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f>SUM('Aberdeen City:West Lothian'!B12)</f>
        <v>4082047</v>
      </c>
      <c r="C12" s="22">
        <f>SUM('Aberdeen City:West Lothian'!C12)</f>
        <v>2078</v>
      </c>
      <c r="D12" s="29">
        <f>SUM(B12:C12)</f>
        <v>4084125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312100</v>
      </c>
    </row>
    <row r="14" spans="1:4" s="4" customFormat="1" ht="24.95" customHeight="1" thickBot="1">
      <c r="A14" s="37" t="s">
        <v>90</v>
      </c>
      <c r="B14" s="38">
        <f>IF(B12=0, 0, B12*1000/$D$13)</f>
        <v>13079.291893623838</v>
      </c>
      <c r="C14" s="38">
        <f t="shared" ref="C14:D14" si="1">IF(C12=0, 0, C12*1000/$D$13)</f>
        <v>6.6581223966677348</v>
      </c>
      <c r="D14" s="38">
        <f t="shared" si="1"/>
        <v>13085.950016020506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24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40899</v>
      </c>
      <c r="C8" s="22">
        <v>44303</v>
      </c>
      <c r="D8" s="29">
        <f>SUM(B8:C8)</f>
        <v>85202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22920</v>
      </c>
    </row>
    <row r="10" spans="1:4" s="4" customFormat="1" ht="24.95" customHeight="1">
      <c r="A10" s="21" t="s">
        <v>77</v>
      </c>
      <c r="B10" s="36">
        <f>IF(B8=0, 0, B8*1000/$D$9)</f>
        <v>1784.4240837696334</v>
      </c>
      <c r="C10" s="36">
        <f t="shared" ref="C10:D10" si="0">IF(C8=0, 0, C8*1000/$D$9)</f>
        <v>1932.9406631762652</v>
      </c>
      <c r="D10" s="36">
        <f t="shared" si="0"/>
        <v>3717.3647469458988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13977</v>
      </c>
      <c r="C12" s="22">
        <v>0</v>
      </c>
      <c r="D12" s="29">
        <f>SUM(B12:C12)</f>
        <v>13977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1658</v>
      </c>
    </row>
    <row r="14" spans="1:4" s="4" customFormat="1" ht="24.95" customHeight="1" thickBot="1">
      <c r="A14" s="37" t="s">
        <v>90</v>
      </c>
      <c r="B14" s="38">
        <f>IF(B12=0, 0, B12*1000/$D$13)</f>
        <v>8430.0361881785284</v>
      </c>
      <c r="C14" s="38">
        <f t="shared" ref="C14:D14" si="1">IF(C12=0, 0, C12*1000/$D$13)</f>
        <v>0</v>
      </c>
      <c r="D14" s="38">
        <f t="shared" si="1"/>
        <v>8430.0361881785284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25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169640</v>
      </c>
      <c r="C8" s="22">
        <v>102219</v>
      </c>
      <c r="D8" s="29">
        <f>SUM(B8:C8)</f>
        <v>271859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112610</v>
      </c>
    </row>
    <row r="10" spans="1:4" s="4" customFormat="1" ht="24.95" customHeight="1">
      <c r="A10" s="21" t="s">
        <v>77</v>
      </c>
      <c r="B10" s="36">
        <f>IF(B8=0, 0, B8*1000/$D$9)</f>
        <v>1506.4381493650653</v>
      </c>
      <c r="C10" s="36">
        <f t="shared" ref="C10:D10" si="0">IF(C8=0, 0, C8*1000/$D$9)</f>
        <v>907.7257792380783</v>
      </c>
      <c r="D10" s="36">
        <f t="shared" si="0"/>
        <v>2414.1639286031436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67502</v>
      </c>
      <c r="C12" s="22">
        <v>0</v>
      </c>
      <c r="D12" s="29">
        <f>SUM(B12:C12)</f>
        <v>67502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7928</v>
      </c>
    </row>
    <row r="14" spans="1:4" s="4" customFormat="1" ht="24.95" customHeight="1" thickBot="1">
      <c r="A14" s="37" t="s">
        <v>90</v>
      </c>
      <c r="B14" s="38">
        <f>IF(B12=0, 0, B12*1000/$D$13)</f>
        <v>8514.3794147325934</v>
      </c>
      <c r="C14" s="38">
        <f t="shared" ref="C14:D14" si="1">IF(C12=0, 0, C12*1000/$D$13)</f>
        <v>0</v>
      </c>
      <c r="D14" s="38">
        <f t="shared" si="1"/>
        <v>8514.3794147325934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26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816958</v>
      </c>
      <c r="C8" s="22">
        <v>201447</v>
      </c>
      <c r="D8" s="29">
        <f>SUM(B8:C8)</f>
        <v>1018405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320530</v>
      </c>
    </row>
    <row r="10" spans="1:4" s="4" customFormat="1" ht="24.95" customHeight="1">
      <c r="A10" s="21" t="s">
        <v>77</v>
      </c>
      <c r="B10" s="36">
        <f>IF(B8=0, 0, B8*1000/$D$9)</f>
        <v>2548.7723458022651</v>
      </c>
      <c r="C10" s="36">
        <f t="shared" ref="C10:D10" si="0">IF(C8=0, 0, C8*1000/$D$9)</f>
        <v>628.48095342089664</v>
      </c>
      <c r="D10" s="36">
        <f t="shared" si="0"/>
        <v>3177.2532992231618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244218</v>
      </c>
      <c r="C12" s="22">
        <v>0</v>
      </c>
      <c r="D12" s="29">
        <f>SUM(B12:C12)</f>
        <v>244218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24869</v>
      </c>
    </row>
    <row r="14" spans="1:4" s="4" customFormat="1" ht="24.95" customHeight="1" thickBot="1">
      <c r="A14" s="37" t="s">
        <v>90</v>
      </c>
      <c r="B14" s="38">
        <f>IF(B12=0, 0, B12*1000/$D$13)</f>
        <v>9820.1777313120747</v>
      </c>
      <c r="C14" s="38">
        <f t="shared" ref="C14:D14" si="1">IF(C12=0, 0, C12*1000/$D$13)</f>
        <v>0</v>
      </c>
      <c r="D14" s="38">
        <f t="shared" si="1"/>
        <v>9820.1777313120747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27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135125</v>
      </c>
      <c r="C8" s="22">
        <v>55041</v>
      </c>
      <c r="D8" s="29">
        <f>SUM(B8:C8)</f>
        <v>190166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94210</v>
      </c>
    </row>
    <row r="10" spans="1:4" s="4" customFormat="1" ht="24.95" customHeight="1">
      <c r="A10" s="21" t="s">
        <v>77</v>
      </c>
      <c r="B10" s="36">
        <f>IF(B8=0, 0, B8*1000/$D$9)</f>
        <v>1434.295722322471</v>
      </c>
      <c r="C10" s="36">
        <f t="shared" ref="C10:D10" si="0">IF(C8=0, 0, C8*1000/$D$9)</f>
        <v>584.23734210805651</v>
      </c>
      <c r="D10" s="36">
        <f t="shared" si="0"/>
        <v>2018.5330644305275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57318</v>
      </c>
      <c r="C12" s="22">
        <v>0</v>
      </c>
      <c r="D12" s="29">
        <f>SUM(B12:C12)</f>
        <v>57318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5672</v>
      </c>
    </row>
    <row r="14" spans="1:4" s="4" customFormat="1" ht="24.95" customHeight="1" thickBot="1">
      <c r="A14" s="37" t="s">
        <v>90</v>
      </c>
      <c r="B14" s="38">
        <f>IF(B12=0, 0, B12*1000/$D$13)</f>
        <v>10105.430183356841</v>
      </c>
      <c r="C14" s="38">
        <f t="shared" ref="C14:D14" si="1">IF(C12=0, 0, C12*1000/$D$13)</f>
        <v>0</v>
      </c>
      <c r="D14" s="38">
        <f t="shared" si="1"/>
        <v>10105.430183356841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28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294987</v>
      </c>
      <c r="C8" s="22">
        <v>99942</v>
      </c>
      <c r="D8" s="29">
        <f>SUM(B8:C8)</f>
        <v>394929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88930</v>
      </c>
    </row>
    <row r="10" spans="1:4" s="4" customFormat="1" ht="24.95" customHeight="1">
      <c r="A10" s="21" t="s">
        <v>77</v>
      </c>
      <c r="B10" s="36">
        <f>IF(B8=0, 0, B8*1000/$D$9)</f>
        <v>3317.0696053075453</v>
      </c>
      <c r="C10" s="36">
        <f t="shared" ref="C10:D10" si="0">IF(C8=0, 0, C8*1000/$D$9)</f>
        <v>1123.8277296750252</v>
      </c>
      <c r="D10" s="36">
        <f t="shared" si="0"/>
        <v>4440.897334982571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201987</v>
      </c>
      <c r="C12" s="22">
        <v>0</v>
      </c>
      <c r="D12" s="29">
        <f>SUM(B12:C12)</f>
        <v>201987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9993</v>
      </c>
    </row>
    <row r="14" spans="1:4" s="4" customFormat="1" ht="24.95" customHeight="1" thickBot="1">
      <c r="A14" s="37" t="s">
        <v>90</v>
      </c>
      <c r="B14" s="38">
        <f>IF(B12=0, 0, B12*1000/$D$13)</f>
        <v>20212.848994296008</v>
      </c>
      <c r="C14" s="38">
        <f t="shared" ref="C14:D14" si="1">IF(C12=0, 0, C12*1000/$D$13)</f>
        <v>0</v>
      </c>
      <c r="D14" s="38">
        <f t="shared" si="1"/>
        <v>20212.848994296008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29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388540</v>
      </c>
      <c r="C8" s="22">
        <v>85326</v>
      </c>
      <c r="D8" s="29">
        <f>SUM(B8:C8)</f>
        <v>473866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183100</v>
      </c>
    </row>
    <row r="10" spans="1:4" s="4" customFormat="1" ht="24.95" customHeight="1">
      <c r="A10" s="21" t="s">
        <v>77</v>
      </c>
      <c r="B10" s="36">
        <f>IF(B8=0, 0, B8*1000/$D$9)</f>
        <v>2122.0098306936102</v>
      </c>
      <c r="C10" s="36">
        <f t="shared" ref="C10:D10" si="0">IF(C8=0, 0, C8*1000/$D$9)</f>
        <v>466.00764609503005</v>
      </c>
      <c r="D10" s="36">
        <f t="shared" si="0"/>
        <v>2588.0174767886401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247715</v>
      </c>
      <c r="C12" s="22">
        <v>0</v>
      </c>
      <c r="D12" s="29">
        <f>SUM(B12:C12)</f>
        <v>247715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14038</v>
      </c>
    </row>
    <row r="14" spans="1:4" s="4" customFormat="1" ht="24.95" customHeight="1" thickBot="1">
      <c r="A14" s="37" t="s">
        <v>90</v>
      </c>
      <c r="B14" s="38">
        <f>IF(B12=0, 0, B12*1000/$D$13)</f>
        <v>17646.032198318848</v>
      </c>
      <c r="C14" s="38">
        <f t="shared" ref="C14:D14" si="1">IF(C12=0, 0, C12*1000/$D$13)</f>
        <v>0</v>
      </c>
      <c r="D14" s="38">
        <f t="shared" si="1"/>
        <v>17646.032198318848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30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31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32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33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0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937004</v>
      </c>
      <c r="C8" s="22">
        <v>195824</v>
      </c>
      <c r="D8" s="29">
        <f>SUM(B8:C8)</f>
        <v>1132828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228670</v>
      </c>
    </row>
    <row r="10" spans="1:4" s="4" customFormat="1" ht="24.95" customHeight="1">
      <c r="A10" s="21" t="s">
        <v>77</v>
      </c>
      <c r="B10" s="36">
        <f>IF(B8=0, 0, B8*1000/$D$9)</f>
        <v>4097.6253990466612</v>
      </c>
      <c r="C10" s="36">
        <f t="shared" ref="C10:D10" si="0">IF(C8=0, 0, C8*1000/$D$9)</f>
        <v>856.36069445051817</v>
      </c>
      <c r="D10" s="36">
        <f t="shared" si="0"/>
        <v>4953.9860934971794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219517</v>
      </c>
      <c r="C12" s="22">
        <v>0</v>
      </c>
      <c r="D12" s="29">
        <f>SUM(B12:C12)</f>
        <v>219517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22338</v>
      </c>
    </row>
    <row r="14" spans="1:4" s="4" customFormat="1" ht="24.95" customHeight="1" thickBot="1">
      <c r="A14" s="37" t="s">
        <v>90</v>
      </c>
      <c r="B14" s="38">
        <f>IF(B12=0, 0, B12*1000/$D$13)</f>
        <v>9827.0659862118355</v>
      </c>
      <c r="C14" s="38">
        <f t="shared" ref="C14:D14" si="1">IF(C12=0, 0, C12*1000/$D$13)</f>
        <v>0</v>
      </c>
      <c r="D14" s="38">
        <f t="shared" si="1"/>
        <v>9827.0659862118355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34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35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36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37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38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39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40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41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42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43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1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618789</v>
      </c>
      <c r="C8" s="22">
        <v>54072</v>
      </c>
      <c r="D8" s="29">
        <f>SUM(B8:C8)</f>
        <v>672861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261210</v>
      </c>
    </row>
    <row r="10" spans="1:4" s="4" customFormat="1" ht="24.95" customHeight="1">
      <c r="A10" s="21" t="s">
        <v>77</v>
      </c>
      <c r="B10" s="36">
        <f>IF(B8=0, 0, B8*1000/$D$9)</f>
        <v>2368.9330423796946</v>
      </c>
      <c r="C10" s="36">
        <f t="shared" ref="C10:D10" si="0">IF(C8=0, 0, C8*1000/$D$9)</f>
        <v>207.00585735615022</v>
      </c>
      <c r="D10" s="36">
        <f t="shared" si="0"/>
        <v>2575.9388997358446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211050</v>
      </c>
      <c r="C12" s="22">
        <v>0</v>
      </c>
      <c r="D12" s="29">
        <f>SUM(B12:C12)</f>
        <v>211050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12526</v>
      </c>
    </row>
    <row r="14" spans="1:4" s="4" customFormat="1" ht="24.95" customHeight="1" thickBot="1">
      <c r="A14" s="37" t="s">
        <v>90</v>
      </c>
      <c r="B14" s="38">
        <f>IF(B12=0, 0, B12*1000/$D$13)</f>
        <v>16848.954175315343</v>
      </c>
      <c r="C14" s="38">
        <f t="shared" ref="C14:D14" si="1">IF(C12=0, 0, C12*1000/$D$13)</f>
        <v>0</v>
      </c>
      <c r="D14" s="38">
        <f t="shared" si="1"/>
        <v>16848.954175315343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45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44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46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47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0</v>
      </c>
      <c r="C8" s="22">
        <v>0</v>
      </c>
      <c r="D8" s="29">
        <f>SUM(B8:C8)</f>
        <v>0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0</v>
      </c>
    </row>
    <row r="10" spans="1:4" s="4" customFormat="1" ht="24.95" customHeight="1">
      <c r="A10" s="21" t="s">
        <v>77</v>
      </c>
      <c r="B10" s="36">
        <f>IF(B8=0, 0, B8*1000/$D$9)</f>
        <v>0</v>
      </c>
      <c r="C10" s="36">
        <f t="shared" ref="C10:D10" si="0">IF(C8=0, 0, C8*1000/$D$9)</f>
        <v>0</v>
      </c>
      <c r="D10" s="36">
        <f t="shared" si="0"/>
        <v>0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2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115884</v>
      </c>
      <c r="C8" s="22">
        <v>124670</v>
      </c>
      <c r="D8" s="29">
        <f>SUM(B8:C8)</f>
        <v>240554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116200</v>
      </c>
    </row>
    <row r="10" spans="1:4" s="4" customFormat="1" ht="24.95" customHeight="1">
      <c r="A10" s="21" t="s">
        <v>77</v>
      </c>
      <c r="B10" s="36">
        <f>IF(B8=0, 0, B8*1000/$D$9)</f>
        <v>997.28055077452666</v>
      </c>
      <c r="C10" s="36">
        <f t="shared" ref="C10:D10" si="0">IF(C8=0, 0, C8*1000/$D$9)</f>
        <v>1072.8915662650602</v>
      </c>
      <c r="D10" s="36">
        <f t="shared" si="0"/>
        <v>2070.1721170395867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29860</v>
      </c>
      <c r="C12" s="22">
        <v>0</v>
      </c>
      <c r="D12" s="29">
        <f>SUM(B12:C12)</f>
        <v>29860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7590</v>
      </c>
    </row>
    <row r="14" spans="1:4" s="4" customFormat="1" ht="24.95" customHeight="1" thickBot="1">
      <c r="A14" s="37" t="s">
        <v>90</v>
      </c>
      <c r="B14" s="38">
        <f>IF(B12=0, 0, B12*1000/$D$13)</f>
        <v>3934.1238471673255</v>
      </c>
      <c r="C14" s="38">
        <f t="shared" ref="C14:D14" si="1">IF(C12=0, 0, C12*1000/$D$13)</f>
        <v>0</v>
      </c>
      <c r="D14" s="38">
        <f t="shared" si="1"/>
        <v>3934.1238471673255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3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188748</v>
      </c>
      <c r="C8" s="22">
        <v>124867</v>
      </c>
      <c r="D8" s="29">
        <f>SUM(B8:C8)</f>
        <v>313615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85870</v>
      </c>
    </row>
    <row r="10" spans="1:4" s="4" customFormat="1" ht="24.95" customHeight="1">
      <c r="A10" s="21" t="s">
        <v>77</v>
      </c>
      <c r="B10" s="36">
        <f>IF(B8=0, 0, B8*1000/$D$9)</f>
        <v>2198.0668452311634</v>
      </c>
      <c r="C10" s="36">
        <f t="shared" ref="C10:D10" si="0">IF(C8=0, 0, C8*1000/$D$9)</f>
        <v>1454.1399790380808</v>
      </c>
      <c r="D10" s="36">
        <f t="shared" si="0"/>
        <v>3652.2068242692444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0</v>
      </c>
      <c r="C12" s="22">
        <v>0</v>
      </c>
      <c r="D12" s="29">
        <f>SUM(B12:C12)</f>
        <v>0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0</v>
      </c>
    </row>
    <row r="14" spans="1:4" s="4" customFormat="1" ht="24.95" customHeight="1" thickBot="1">
      <c r="A14" s="37" t="s">
        <v>90</v>
      </c>
      <c r="B14" s="38">
        <f>IF(B12=0, 0, B12*1000/$D$13)</f>
        <v>0</v>
      </c>
      <c r="C14" s="38">
        <f t="shared" ref="C14:D14" si="1">IF(C12=0, 0, C12*1000/$D$13)</f>
        <v>0</v>
      </c>
      <c r="D14" s="38">
        <f t="shared" si="1"/>
        <v>0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63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973443</v>
      </c>
      <c r="C8" s="22">
        <v>279955</v>
      </c>
      <c r="D8" s="29">
        <f>SUM(B8:C8)</f>
        <v>1253398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524930</v>
      </c>
    </row>
    <row r="10" spans="1:4" s="4" customFormat="1" ht="24.95" customHeight="1">
      <c r="A10" s="21" t="s">
        <v>77</v>
      </c>
      <c r="B10" s="36">
        <f>IF(B8=0, 0, B8*1000/$D$9)</f>
        <v>1854.4243994437354</v>
      </c>
      <c r="C10" s="36">
        <f t="shared" ref="C10:D10" si="0">IF(C8=0, 0, C8*1000/$D$9)</f>
        <v>533.31872821138052</v>
      </c>
      <c r="D10" s="36">
        <f t="shared" si="0"/>
        <v>2387.743127655116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395163</v>
      </c>
      <c r="C12" s="22">
        <v>0</v>
      </c>
      <c r="D12" s="29">
        <f>SUM(B12:C12)</f>
        <v>395163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19556</v>
      </c>
    </row>
    <row r="14" spans="1:4" s="4" customFormat="1" ht="24.95" customHeight="1" thickBot="1">
      <c r="A14" s="37" t="s">
        <v>90</v>
      </c>
      <c r="B14" s="38">
        <f>IF(B12=0, 0, B12*1000/$D$13)</f>
        <v>20206.7396195541</v>
      </c>
      <c r="C14" s="38">
        <f t="shared" ref="C14:D14" si="1">IF(C12=0, 0, C12*1000/$D$13)</f>
        <v>0</v>
      </c>
      <c r="D14" s="38">
        <f t="shared" si="1"/>
        <v>20206.7396195541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5D9F1"/>
  </sheetPr>
  <dimension ref="A1:D17"/>
  <sheetViews>
    <sheetView zoomScaleNormal="100" workbookViewId="0">
      <selection activeCell="G1" sqref="G1"/>
    </sheetView>
  </sheetViews>
  <sheetFormatPr defaultColWidth="9.140625" defaultRowHeight="14.25"/>
  <cols>
    <col min="1" max="1" width="37.85546875" style="1" customWidth="1"/>
    <col min="2" max="3" width="19.42578125" style="27" customWidth="1"/>
    <col min="4" max="4" width="17.85546875" style="28" customWidth="1"/>
    <col min="5" max="16384" width="9.140625" style="1"/>
  </cols>
  <sheetData>
    <row r="1" spans="1:4" ht="15.95" customHeight="1">
      <c r="A1" s="18" t="s">
        <v>48</v>
      </c>
    </row>
    <row r="2" spans="1:4" ht="14.1" customHeight="1"/>
    <row r="3" spans="1:4" ht="18" customHeight="1">
      <c r="A3" s="19" t="s">
        <v>78</v>
      </c>
    </row>
    <row r="4" spans="1:4" ht="18" customHeight="1">
      <c r="A4" s="19" t="s">
        <v>4</v>
      </c>
    </row>
    <row r="5" spans="1:4" ht="9.9499999999999993" customHeight="1"/>
    <row r="6" spans="1:4" ht="54.95" customHeight="1">
      <c r="A6" s="16"/>
      <c r="B6" s="17" t="s">
        <v>71</v>
      </c>
      <c r="C6" s="17" t="s">
        <v>72</v>
      </c>
      <c r="D6" s="20" t="s">
        <v>61</v>
      </c>
    </row>
    <row r="7" spans="1:4" ht="24.95" customHeight="1">
      <c r="A7" s="3" t="s">
        <v>73</v>
      </c>
      <c r="B7" s="32"/>
      <c r="C7" s="32"/>
      <c r="D7" s="32"/>
    </row>
    <row r="8" spans="1:4" ht="18" customHeight="1">
      <c r="A8" s="2" t="s">
        <v>75</v>
      </c>
      <c r="B8" s="22">
        <v>82604</v>
      </c>
      <c r="C8" s="22">
        <v>39148</v>
      </c>
      <c r="D8" s="29">
        <f>SUM(B8:C8)</f>
        <v>121752</v>
      </c>
    </row>
    <row r="9" spans="1:4" ht="18" customHeight="1">
      <c r="A9" s="30" t="s">
        <v>76</v>
      </c>
      <c r="B9" s="31" t="s">
        <v>92</v>
      </c>
      <c r="C9" s="31" t="s">
        <v>92</v>
      </c>
      <c r="D9" s="31">
        <v>51540</v>
      </c>
    </row>
    <row r="10" spans="1:4" s="4" customFormat="1" ht="24.95" customHeight="1">
      <c r="A10" s="21" t="s">
        <v>77</v>
      </c>
      <c r="B10" s="36">
        <f>IF(B8=0, 0, B8*1000/$D$9)</f>
        <v>1602.7163368257663</v>
      </c>
      <c r="C10" s="36">
        <f t="shared" ref="C10:D10" si="0">IF(C8=0, 0, C8*1000/$D$9)</f>
        <v>759.56538610787743</v>
      </c>
      <c r="D10" s="36">
        <f t="shared" si="0"/>
        <v>2362.2817229336438</v>
      </c>
    </row>
    <row r="11" spans="1:4" ht="24.95" customHeight="1">
      <c r="A11" s="3" t="s">
        <v>74</v>
      </c>
      <c r="B11" s="32"/>
      <c r="C11" s="32"/>
      <c r="D11" s="32"/>
    </row>
    <row r="12" spans="1:4" ht="18" customHeight="1">
      <c r="A12" s="2" t="s">
        <v>75</v>
      </c>
      <c r="B12" s="22">
        <v>23046</v>
      </c>
      <c r="C12" s="22">
        <v>0</v>
      </c>
      <c r="D12" s="29">
        <f>SUM(B12:C12)</f>
        <v>23046</v>
      </c>
    </row>
    <row r="13" spans="1:4" ht="18" customHeight="1">
      <c r="A13" s="30" t="s">
        <v>79</v>
      </c>
      <c r="B13" s="31" t="s">
        <v>92</v>
      </c>
      <c r="C13" s="31" t="s">
        <v>92</v>
      </c>
      <c r="D13" s="31">
        <v>4803</v>
      </c>
    </row>
    <row r="14" spans="1:4" s="4" customFormat="1" ht="24.95" customHeight="1" thickBot="1">
      <c r="A14" s="37" t="s">
        <v>90</v>
      </c>
      <c r="B14" s="38">
        <f>IF(B12=0, 0, B12*1000/$D$13)</f>
        <v>4798.2510930668332</v>
      </c>
      <c r="C14" s="38">
        <f t="shared" ref="C14:D14" si="1">IF(C12=0, 0, C12*1000/$D$13)</f>
        <v>0</v>
      </c>
      <c r="D14" s="38">
        <f t="shared" si="1"/>
        <v>4798.2510930668332</v>
      </c>
    </row>
    <row r="15" spans="1:4">
      <c r="A15" s="34"/>
      <c r="D15" s="1"/>
    </row>
    <row r="16" spans="1:4">
      <c r="A16" s="23"/>
      <c r="D16" s="1"/>
    </row>
    <row r="17" spans="1:4">
      <c r="A17" s="2"/>
      <c r="B17" s="33"/>
      <c r="C17" s="33"/>
      <c r="D17" s="35"/>
    </row>
  </sheetData>
  <hyperlinks>
    <hyperlink ref="A1" location="Notes!A1" display="Return to Note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Notes</vt:lpstr>
      <vt:lpstr>Scotland</vt:lpstr>
      <vt:lpstr>Councils</vt:lpstr>
      <vt:lpstr>Aberdeen City</vt:lpstr>
      <vt:lpstr>Aberdeenshire</vt:lpstr>
      <vt:lpstr>Angus</vt:lpstr>
      <vt:lpstr>Argyll &amp; Bute</vt:lpstr>
      <vt:lpstr>City of Edinburgh</vt:lpstr>
      <vt:lpstr>Clackmannanshire</vt:lpstr>
      <vt:lpstr>Dumfries &amp; Galloway</vt:lpstr>
      <vt:lpstr>Dundee City</vt:lpstr>
      <vt:lpstr>East Ayrshire</vt:lpstr>
      <vt:lpstr>East Dunbartonshire</vt:lpstr>
      <vt:lpstr>East Lothian</vt:lpstr>
      <vt:lpstr>East Renfrewshire</vt:lpstr>
      <vt:lpstr>Falkirk</vt:lpstr>
      <vt:lpstr>Fife</vt:lpstr>
      <vt:lpstr>Glasgow City</vt:lpstr>
      <vt:lpstr>Highland</vt:lpstr>
      <vt:lpstr>Inverclyde</vt:lpstr>
      <vt:lpstr>Midlothian</vt:lpstr>
      <vt:lpstr>Moray</vt:lpstr>
      <vt:lpstr>Na h-Eileanan Siar</vt:lpstr>
      <vt:lpstr>North Ayrshire</vt:lpstr>
      <vt:lpstr>North Lanarkshire</vt:lpstr>
      <vt:lpstr>Orkney Islands</vt:lpstr>
      <vt:lpstr>Perth &amp; Kinross</vt:lpstr>
      <vt:lpstr>Renfrewshire</vt:lpstr>
      <vt:lpstr>Scottish Borders</vt:lpstr>
      <vt:lpstr>Shetland Islands</vt:lpstr>
      <vt:lpstr>South Ayrshire</vt:lpstr>
      <vt:lpstr>South Lanarkshire</vt:lpstr>
      <vt:lpstr>Stirling</vt:lpstr>
      <vt:lpstr>West Dunbartonshire</vt:lpstr>
      <vt:lpstr>West Lothian</vt:lpstr>
      <vt:lpstr>Ayrshire VJB</vt:lpstr>
      <vt:lpstr>Central VJB</vt:lpstr>
      <vt:lpstr>Dunbartonshire&amp; Argyll&amp;Bute VJB</vt:lpstr>
      <vt:lpstr>Grampian VJB</vt:lpstr>
      <vt:lpstr>Highland &amp; Western Isles VJB</vt:lpstr>
      <vt:lpstr>Lanarkshire VJB</vt:lpstr>
      <vt:lpstr>Lothian VJB</vt:lpstr>
      <vt:lpstr>Orkney &amp; Shetland VJB</vt:lpstr>
      <vt:lpstr>Renfrewshire VJB</vt:lpstr>
      <vt:lpstr>Tayside VJB</vt:lpstr>
      <vt:lpstr>Tay Road Bridge</vt:lpstr>
      <vt:lpstr>HITRANS</vt:lpstr>
      <vt:lpstr>NESTRANS</vt:lpstr>
      <vt:lpstr>SESTRAN</vt:lpstr>
      <vt:lpstr>SPT</vt:lpstr>
      <vt:lpstr>SWESTRANS</vt:lpstr>
      <vt:lpstr>TACTRAN</vt:lpstr>
      <vt:lpstr>ZetTrans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u417466</dc:creator>
  <cp:lastModifiedBy>U443124</cp:lastModifiedBy>
  <dcterms:created xsi:type="dcterms:W3CDTF">2020-02-19T08:53:22Z</dcterms:created>
  <dcterms:modified xsi:type="dcterms:W3CDTF">2021-04-13T13:35:08Z</dcterms:modified>
</cp:coreProperties>
</file>