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19-20\Return Workbooks\Publish Standard\Revised 28 Feb 2023\"/>
    </mc:Choice>
  </mc:AlternateContent>
  <xr:revisionPtr revIDLastSave="0" documentId="13_ncr:1_{3C09D08A-4D19-43B1-8C71-D197836669F8}" xr6:coauthVersionLast="47" xr6:coauthVersionMax="47" xr10:uidLastSave="{00000000-0000-0000-0000-000000000000}"/>
  <bookViews>
    <workbookView xWindow="-110" yWindow="-110" windowWidth="19420" windowHeight="10420" tabRatio="910" xr2:uid="{00000000-000D-0000-FFFF-FFFF00000000}"/>
  </bookViews>
  <sheets>
    <sheet name="Notes" sheetId="59" r:id="rId1"/>
    <sheet name="Definitions" sheetId="60" r:id="rId2"/>
    <sheet name="Scotland" sheetId="58" r:id="rId3"/>
    <sheet name="Aberdeen City" sheetId="17" r:id="rId4"/>
    <sheet name="Aberdeenshire" sheetId="27" r:id="rId5"/>
    <sheet name="Angus" sheetId="28" r:id="rId6"/>
    <sheet name="Argyll &amp; Bute" sheetId="29" r:id="rId7"/>
    <sheet name="City of Edinburgh" sheetId="31" r:id="rId8"/>
    <sheet name="Clackmannanshire" sheetId="30" r:id="rId9"/>
    <sheet name="Dumfries &amp; Galloway" sheetId="32" r:id="rId10"/>
    <sheet name="Dundee City" sheetId="33" r:id="rId11"/>
    <sheet name="East Ayrshire" sheetId="34" r:id="rId12"/>
    <sheet name="East Dunbartonshire" sheetId="35" r:id="rId13"/>
    <sheet name="East Lothian" sheetId="36" r:id="rId14"/>
    <sheet name="East Renfrewshire" sheetId="37" r:id="rId15"/>
    <sheet name="Falkirk" sheetId="38" r:id="rId16"/>
    <sheet name="Fife" sheetId="39" r:id="rId17"/>
    <sheet name="Glasgow City" sheetId="40" r:id="rId18"/>
    <sheet name="Highland" sheetId="41" r:id="rId19"/>
    <sheet name="Inverclyde" sheetId="42" r:id="rId20"/>
    <sheet name="Midlothian" sheetId="43" r:id="rId21"/>
    <sheet name="Moray" sheetId="44" r:id="rId22"/>
    <sheet name="Na h-Eileanan Siar" sheetId="45" r:id="rId23"/>
    <sheet name="North Ayrshire" sheetId="46" r:id="rId24"/>
    <sheet name="North Lanarkshire" sheetId="47" r:id="rId25"/>
    <sheet name="Orkney Islands" sheetId="48" r:id="rId26"/>
    <sheet name="Perth &amp; Kinross" sheetId="49" r:id="rId27"/>
    <sheet name="Renfrewshire" sheetId="50" r:id="rId28"/>
    <sheet name="Scottish Borders" sheetId="51" r:id="rId29"/>
    <sheet name="Shetland Islands" sheetId="52" r:id="rId30"/>
    <sheet name="South Ayrshire" sheetId="53" r:id="rId31"/>
    <sheet name="South Lanarkshire" sheetId="54" r:id="rId32"/>
    <sheet name="Stirling" sheetId="55" r:id="rId33"/>
    <sheet name="West Dunbartonshire" sheetId="56" r:id="rId34"/>
    <sheet name="West Lothian" sheetId="57" r:id="rId35"/>
  </sheets>
  <definedNames>
    <definedName name="_xlnm.Print_Area" localSheetId="3">'Aberdeen City'!$A$1:$O$47</definedName>
    <definedName name="_xlnm.Print_Area" localSheetId="4">Aberdeenshire!$A$1:$O$47</definedName>
    <definedName name="_xlnm.Print_Area" localSheetId="5">Angus!$A$1:$O$47</definedName>
    <definedName name="_xlnm.Print_Area" localSheetId="6">'Argyll &amp; Bute'!$A$1:$O$47</definedName>
    <definedName name="_xlnm.Print_Area" localSheetId="7">'City of Edinburgh'!$A$1:$O$47</definedName>
    <definedName name="_xlnm.Print_Area" localSheetId="8">Clackmannanshire!$A$1:$O$47</definedName>
    <definedName name="_xlnm.Print_Area" localSheetId="9">'Dumfries &amp; Galloway'!$A$1:$O$47</definedName>
    <definedName name="_xlnm.Print_Area" localSheetId="10">'Dundee City'!$A$1:$O$47</definedName>
    <definedName name="_xlnm.Print_Area" localSheetId="11">'East Ayrshire'!$A$1:$O$47</definedName>
    <definedName name="_xlnm.Print_Area" localSheetId="12">'East Dunbartonshire'!$A$1:$O$47</definedName>
    <definedName name="_xlnm.Print_Area" localSheetId="13">'East Lothian'!$A$1:$O$47</definedName>
    <definedName name="_xlnm.Print_Area" localSheetId="14">'East Renfrewshire'!$A$1:$O$47</definedName>
    <definedName name="_xlnm.Print_Area" localSheetId="15">Falkirk!$A$1:$O$47</definedName>
    <definedName name="_xlnm.Print_Area" localSheetId="16">Fife!$A$1:$O$47</definedName>
    <definedName name="_xlnm.Print_Area" localSheetId="17">'Glasgow City'!$A$1:$O$47</definedName>
    <definedName name="_xlnm.Print_Area" localSheetId="18">Highland!$A$1:$O$47</definedName>
    <definedName name="_xlnm.Print_Area" localSheetId="19">Inverclyde!$A$1:$O$47</definedName>
    <definedName name="_xlnm.Print_Area" localSheetId="20">Midlothian!$A$1:$O$47</definedName>
    <definedName name="_xlnm.Print_Area" localSheetId="21">Moray!$A$1:$O$47</definedName>
    <definedName name="_xlnm.Print_Area" localSheetId="22">'Na h-Eileanan Siar'!$A$1:$O$47</definedName>
    <definedName name="_xlnm.Print_Area" localSheetId="23">'North Ayrshire'!$A$1:$O$47</definedName>
    <definedName name="_xlnm.Print_Area" localSheetId="24">'North Lanarkshire'!$A$1:$O$47</definedName>
    <definedName name="_xlnm.Print_Area" localSheetId="25">'Orkney Islands'!$A$1:$O$47</definedName>
    <definedName name="_xlnm.Print_Area" localSheetId="26">'Perth &amp; Kinross'!$A$1:$O$47</definedName>
    <definedName name="_xlnm.Print_Area" localSheetId="27">Renfrewshire!$A$1:$O$47</definedName>
    <definedName name="_xlnm.Print_Area" localSheetId="2">Scotland!$A$1:$O$47</definedName>
    <definedName name="_xlnm.Print_Area" localSheetId="28">'Scottish Borders'!$A$1:$O$47</definedName>
    <definedName name="_xlnm.Print_Area" localSheetId="29">'Shetland Islands'!$A$1:$O$47</definedName>
    <definedName name="_xlnm.Print_Area" localSheetId="30">'South Ayrshire'!$A$1:$O$47</definedName>
    <definedName name="_xlnm.Print_Area" localSheetId="31">'South Lanarkshire'!$A$1:$O$47</definedName>
    <definedName name="_xlnm.Print_Area" localSheetId="32">Stirling!$A$1:$O$47</definedName>
    <definedName name="_xlnm.Print_Area" localSheetId="33">'West Dunbartonshire'!$A$1:$O$47</definedName>
    <definedName name="_xlnm.Print_Area" localSheetId="34">'West Lothian'!$A$1:$O$47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58" l="1"/>
  <c r="E32" i="58" s="1"/>
  <c r="F32" i="58" s="1"/>
  <c r="G32" i="58" s="1"/>
  <c r="H32" i="58" s="1"/>
  <c r="I32" i="58" s="1"/>
  <c r="J32" i="58" s="1"/>
  <c r="K32" i="58" s="1"/>
  <c r="L32" i="58" s="1"/>
  <c r="N40" i="57" l="1"/>
  <c r="N39" i="57"/>
  <c r="D32" i="57"/>
  <c r="E32" i="57" s="1"/>
  <c r="F32" i="57" s="1"/>
  <c r="G32" i="57" s="1"/>
  <c r="H32" i="57" s="1"/>
  <c r="I32" i="57" s="1"/>
  <c r="J32" i="57" s="1"/>
  <c r="K32" i="57" s="1"/>
  <c r="L32" i="57" s="1"/>
  <c r="J22" i="57"/>
  <c r="J24" i="57" s="1"/>
  <c r="I22" i="57"/>
  <c r="I24" i="57" s="1"/>
  <c r="H22" i="57"/>
  <c r="H24" i="57" s="1"/>
  <c r="G22" i="57"/>
  <c r="G24" i="57" s="1"/>
  <c r="F22" i="57"/>
  <c r="F24" i="57" s="1"/>
  <c r="E22" i="57"/>
  <c r="E24" i="57" s="1"/>
  <c r="D22" i="57"/>
  <c r="D24" i="57" s="1"/>
  <c r="C22" i="57"/>
  <c r="C24" i="57" s="1"/>
  <c r="N21" i="57"/>
  <c r="K21" i="57"/>
  <c r="L21" i="57" s="1"/>
  <c r="K20" i="57"/>
  <c r="L20" i="57" s="1"/>
  <c r="O20" i="57" s="1"/>
  <c r="K18" i="57"/>
  <c r="J13" i="57"/>
  <c r="I13" i="57"/>
  <c r="H13" i="57"/>
  <c r="G13" i="57"/>
  <c r="F13" i="57"/>
  <c r="E13" i="57"/>
  <c r="E15" i="57" s="1"/>
  <c r="D13" i="57"/>
  <c r="C13" i="57"/>
  <c r="N12" i="57"/>
  <c r="K12" i="57"/>
  <c r="L12" i="57" s="1"/>
  <c r="K11" i="57"/>
  <c r="L11" i="57" s="1"/>
  <c r="O11" i="57" s="1"/>
  <c r="K9" i="57"/>
  <c r="L9" i="57" s="1"/>
  <c r="G26" i="57" l="1"/>
  <c r="H26" i="57"/>
  <c r="D26" i="57"/>
  <c r="E26" i="57"/>
  <c r="I26" i="57"/>
  <c r="K22" i="57"/>
  <c r="K24" i="57" s="1"/>
  <c r="H15" i="57"/>
  <c r="F26" i="57"/>
  <c r="O21" i="57"/>
  <c r="I15" i="57"/>
  <c r="J26" i="57"/>
  <c r="C26" i="57"/>
  <c r="D15" i="57"/>
  <c r="F15" i="57"/>
  <c r="L13" i="57"/>
  <c r="O9" i="57"/>
  <c r="O12" i="57"/>
  <c r="L18" i="57"/>
  <c r="G15" i="57"/>
  <c r="K13" i="57"/>
  <c r="J15" i="57"/>
  <c r="C15" i="57"/>
  <c r="N40" i="56"/>
  <c r="N39" i="56"/>
  <c r="D32" i="56"/>
  <c r="E32" i="56" s="1"/>
  <c r="F32" i="56" s="1"/>
  <c r="G32" i="56" s="1"/>
  <c r="H32" i="56" s="1"/>
  <c r="I32" i="56" s="1"/>
  <c r="J32" i="56" s="1"/>
  <c r="K32" i="56" s="1"/>
  <c r="L32" i="56" s="1"/>
  <c r="J22" i="56"/>
  <c r="J24" i="56" s="1"/>
  <c r="I22" i="56"/>
  <c r="I24" i="56" s="1"/>
  <c r="H22" i="56"/>
  <c r="H24" i="56" s="1"/>
  <c r="G22" i="56"/>
  <c r="G24" i="56" s="1"/>
  <c r="F22" i="56"/>
  <c r="F24" i="56" s="1"/>
  <c r="E22" i="56"/>
  <c r="E24" i="56" s="1"/>
  <c r="D22" i="56"/>
  <c r="D24" i="56" s="1"/>
  <c r="C22" i="56"/>
  <c r="C24" i="56" s="1"/>
  <c r="N21" i="56"/>
  <c r="K21" i="56"/>
  <c r="L21" i="56" s="1"/>
  <c r="K20" i="56"/>
  <c r="L20" i="56" s="1"/>
  <c r="O20" i="56" s="1"/>
  <c r="K18" i="56"/>
  <c r="J13" i="56"/>
  <c r="J15" i="56" s="1"/>
  <c r="I13" i="56"/>
  <c r="I15" i="56" s="1"/>
  <c r="H13" i="56"/>
  <c r="H15" i="56" s="1"/>
  <c r="G13" i="56"/>
  <c r="F13" i="56"/>
  <c r="F15" i="56" s="1"/>
  <c r="E13" i="56"/>
  <c r="D13" i="56"/>
  <c r="D15" i="56" s="1"/>
  <c r="C13" i="56"/>
  <c r="C15" i="56" s="1"/>
  <c r="N12" i="56"/>
  <c r="K12" i="56"/>
  <c r="K11" i="56"/>
  <c r="L11" i="56" s="1"/>
  <c r="O11" i="56" s="1"/>
  <c r="K9" i="56"/>
  <c r="L9" i="56" s="1"/>
  <c r="G26" i="56" l="1"/>
  <c r="H26" i="56"/>
  <c r="E26" i="56"/>
  <c r="K22" i="56"/>
  <c r="K24" i="56" s="1"/>
  <c r="O21" i="56"/>
  <c r="F26" i="56"/>
  <c r="C26" i="56"/>
  <c r="K13" i="56"/>
  <c r="K15" i="56" s="1"/>
  <c r="I26" i="56"/>
  <c r="J26" i="56"/>
  <c r="O9" i="56"/>
  <c r="L12" i="56"/>
  <c r="L13" i="56" s="1"/>
  <c r="E15" i="56"/>
  <c r="D26" i="56"/>
  <c r="L18" i="56"/>
  <c r="L15" i="57"/>
  <c r="O13" i="57"/>
  <c r="G15" i="56"/>
  <c r="K26" i="57"/>
  <c r="K15" i="57"/>
  <c r="L22" i="57"/>
  <c r="L26" i="57" s="1"/>
  <c r="O26" i="57" s="1"/>
  <c r="O18" i="57"/>
  <c r="N40" i="55"/>
  <c r="N39" i="55"/>
  <c r="D32" i="55"/>
  <c r="E32" i="55" s="1"/>
  <c r="F32" i="55" s="1"/>
  <c r="G32" i="55" s="1"/>
  <c r="H32" i="55" s="1"/>
  <c r="I32" i="55" s="1"/>
  <c r="J32" i="55" s="1"/>
  <c r="K32" i="55" s="1"/>
  <c r="L32" i="55" s="1"/>
  <c r="J22" i="55"/>
  <c r="J24" i="55" s="1"/>
  <c r="I22" i="55"/>
  <c r="I24" i="55" s="1"/>
  <c r="H22" i="55"/>
  <c r="H24" i="55" s="1"/>
  <c r="G22" i="55"/>
  <c r="G24" i="55" s="1"/>
  <c r="F22" i="55"/>
  <c r="F24" i="55" s="1"/>
  <c r="E22" i="55"/>
  <c r="E24" i="55" s="1"/>
  <c r="D22" i="55"/>
  <c r="D24" i="55" s="1"/>
  <c r="C22" i="55"/>
  <c r="C24" i="55" s="1"/>
  <c r="N21" i="55"/>
  <c r="K21" i="55"/>
  <c r="L21" i="55" s="1"/>
  <c r="K20" i="55"/>
  <c r="L20" i="55" s="1"/>
  <c r="O20" i="55" s="1"/>
  <c r="K18" i="55"/>
  <c r="L18" i="55" s="1"/>
  <c r="O18" i="55" s="1"/>
  <c r="J13" i="55"/>
  <c r="I13" i="55"/>
  <c r="I15" i="55" s="1"/>
  <c r="H13" i="55"/>
  <c r="H15" i="55" s="1"/>
  <c r="G13" i="55"/>
  <c r="G15" i="55" s="1"/>
  <c r="F13" i="55"/>
  <c r="E13" i="55"/>
  <c r="D13" i="55"/>
  <c r="C13" i="55"/>
  <c r="N12" i="55"/>
  <c r="K12" i="55"/>
  <c r="L12" i="55" s="1"/>
  <c r="K11" i="55"/>
  <c r="L11" i="55" s="1"/>
  <c r="O11" i="55" s="1"/>
  <c r="K9" i="55"/>
  <c r="L9" i="55" s="1"/>
  <c r="D26" i="55" l="1"/>
  <c r="E26" i="55"/>
  <c r="F26" i="55"/>
  <c r="K26" i="56"/>
  <c r="J26" i="55"/>
  <c r="C26" i="55"/>
  <c r="F15" i="55"/>
  <c r="J15" i="55"/>
  <c r="O21" i="55"/>
  <c r="K22" i="55"/>
  <c r="K24" i="55" s="1"/>
  <c r="I26" i="55"/>
  <c r="H26" i="55"/>
  <c r="L13" i="55"/>
  <c r="O9" i="55"/>
  <c r="O13" i="56"/>
  <c r="L15" i="56"/>
  <c r="O12" i="55"/>
  <c r="K13" i="55"/>
  <c r="L22" i="55"/>
  <c r="G26" i="55"/>
  <c r="C15" i="55"/>
  <c r="O12" i="56"/>
  <c r="D15" i="55"/>
  <c r="E15" i="55"/>
  <c r="L22" i="56"/>
  <c r="L26" i="56" s="1"/>
  <c r="O26" i="56" s="1"/>
  <c r="O18" i="56"/>
  <c r="L24" i="57"/>
  <c r="O22" i="57"/>
  <c r="N40" i="54"/>
  <c r="N39" i="54"/>
  <c r="D32" i="54"/>
  <c r="E32" i="54" s="1"/>
  <c r="F32" i="54" s="1"/>
  <c r="G32" i="54" s="1"/>
  <c r="H32" i="54" s="1"/>
  <c r="I32" i="54" s="1"/>
  <c r="J32" i="54" s="1"/>
  <c r="K32" i="54" s="1"/>
  <c r="L32" i="54" s="1"/>
  <c r="J22" i="54"/>
  <c r="J24" i="54" s="1"/>
  <c r="I22" i="54"/>
  <c r="I24" i="54" s="1"/>
  <c r="H22" i="54"/>
  <c r="H24" i="54" s="1"/>
  <c r="G22" i="54"/>
  <c r="G24" i="54" s="1"/>
  <c r="F22" i="54"/>
  <c r="F24" i="54" s="1"/>
  <c r="E22" i="54"/>
  <c r="E24" i="54" s="1"/>
  <c r="D22" i="54"/>
  <c r="D24" i="54" s="1"/>
  <c r="C22" i="54"/>
  <c r="C24" i="54" s="1"/>
  <c r="N21" i="54"/>
  <c r="K21" i="54"/>
  <c r="L21" i="54" s="1"/>
  <c r="K20" i="54"/>
  <c r="K18" i="54"/>
  <c r="L18" i="54" s="1"/>
  <c r="O18" i="54" s="1"/>
  <c r="J13" i="54"/>
  <c r="I13" i="54"/>
  <c r="I15" i="54" s="1"/>
  <c r="H13" i="54"/>
  <c r="G13" i="54"/>
  <c r="F13" i="54"/>
  <c r="E13" i="54"/>
  <c r="D13" i="54"/>
  <c r="C13" i="54"/>
  <c r="N12" i="54"/>
  <c r="K12" i="54"/>
  <c r="L12" i="54" s="1"/>
  <c r="K11" i="54"/>
  <c r="L11" i="54" s="1"/>
  <c r="O11" i="54" s="1"/>
  <c r="K9" i="54"/>
  <c r="D26" i="54" l="1"/>
  <c r="H26" i="54"/>
  <c r="K22" i="54"/>
  <c r="K24" i="54" s="1"/>
  <c r="J26" i="54"/>
  <c r="L20" i="54"/>
  <c r="O20" i="54" s="1"/>
  <c r="I26" i="54"/>
  <c r="G26" i="54"/>
  <c r="C26" i="54"/>
  <c r="H15" i="54"/>
  <c r="E26" i="54"/>
  <c r="J15" i="54"/>
  <c r="K13" i="54"/>
  <c r="K15" i="54" s="1"/>
  <c r="L9" i="54"/>
  <c r="O9" i="54" s="1"/>
  <c r="F26" i="54"/>
  <c r="O21" i="54"/>
  <c r="O12" i="54"/>
  <c r="K26" i="55"/>
  <c r="K15" i="55"/>
  <c r="C15" i="54"/>
  <c r="D15" i="54"/>
  <c r="E15" i="54"/>
  <c r="F15" i="54"/>
  <c r="G15" i="54"/>
  <c r="L26" i="55"/>
  <c r="O26" i="55" s="1"/>
  <c r="L15" i="55"/>
  <c r="O13" i="55"/>
  <c r="L24" i="56"/>
  <c r="O22" i="56"/>
  <c r="L24" i="55"/>
  <c r="O22" i="55"/>
  <c r="N40" i="53"/>
  <c r="N39" i="53"/>
  <c r="D32" i="53"/>
  <c r="E32" i="53" s="1"/>
  <c r="F32" i="53" s="1"/>
  <c r="G32" i="53" s="1"/>
  <c r="H32" i="53" s="1"/>
  <c r="I32" i="53" s="1"/>
  <c r="J32" i="53" s="1"/>
  <c r="K32" i="53" s="1"/>
  <c r="L32" i="53" s="1"/>
  <c r="J22" i="53"/>
  <c r="J24" i="53" s="1"/>
  <c r="I22" i="53"/>
  <c r="I24" i="53" s="1"/>
  <c r="H22" i="53"/>
  <c r="H24" i="53" s="1"/>
  <c r="G22" i="53"/>
  <c r="G24" i="53" s="1"/>
  <c r="F22" i="53"/>
  <c r="F24" i="53" s="1"/>
  <c r="E22" i="53"/>
  <c r="E24" i="53" s="1"/>
  <c r="D22" i="53"/>
  <c r="D24" i="53" s="1"/>
  <c r="C22" i="53"/>
  <c r="C24" i="53" s="1"/>
  <c r="N21" i="53"/>
  <c r="K21" i="53"/>
  <c r="L21" i="53" s="1"/>
  <c r="K20" i="53"/>
  <c r="L20" i="53" s="1"/>
  <c r="O20" i="53" s="1"/>
  <c r="K18" i="53"/>
  <c r="L18" i="53" s="1"/>
  <c r="J13" i="53"/>
  <c r="I13" i="53"/>
  <c r="H13" i="53"/>
  <c r="H15" i="53" s="1"/>
  <c r="G13" i="53"/>
  <c r="G15" i="53" s="1"/>
  <c r="F13" i="53"/>
  <c r="F15" i="53" s="1"/>
  <c r="E13" i="53"/>
  <c r="D13" i="53"/>
  <c r="D15" i="53" s="1"/>
  <c r="C13" i="53"/>
  <c r="C15" i="53" s="1"/>
  <c r="N12" i="53"/>
  <c r="K12" i="53"/>
  <c r="K11" i="53"/>
  <c r="L11" i="53" s="1"/>
  <c r="O11" i="53" s="1"/>
  <c r="K9" i="53"/>
  <c r="L9" i="53" s="1"/>
  <c r="O9" i="53" s="1"/>
  <c r="L22" i="54" l="1"/>
  <c r="L24" i="54" s="1"/>
  <c r="J26" i="53"/>
  <c r="L13" i="54"/>
  <c r="L26" i="54" s="1"/>
  <c r="O26" i="54" s="1"/>
  <c r="F26" i="53"/>
  <c r="K13" i="53"/>
  <c r="K15" i="53" s="1"/>
  <c r="E26" i="53"/>
  <c r="I26" i="53"/>
  <c r="K26" i="54"/>
  <c r="D26" i="53"/>
  <c r="E15" i="53"/>
  <c r="O21" i="53"/>
  <c r="K22" i="53"/>
  <c r="K24" i="53" s="1"/>
  <c r="G26" i="53"/>
  <c r="I15" i="53"/>
  <c r="H26" i="53"/>
  <c r="O18" i="53"/>
  <c r="L22" i="53"/>
  <c r="C26" i="53"/>
  <c r="L12" i="53"/>
  <c r="O12" i="53" s="1"/>
  <c r="J15" i="53"/>
  <c r="N40" i="52"/>
  <c r="N39" i="52"/>
  <c r="D32" i="52"/>
  <c r="E32" i="52" s="1"/>
  <c r="F32" i="52" s="1"/>
  <c r="G32" i="52" s="1"/>
  <c r="H32" i="52" s="1"/>
  <c r="I32" i="52" s="1"/>
  <c r="J32" i="52" s="1"/>
  <c r="K32" i="52" s="1"/>
  <c r="L32" i="52" s="1"/>
  <c r="J22" i="52"/>
  <c r="J24" i="52" s="1"/>
  <c r="I22" i="52"/>
  <c r="I24" i="52" s="1"/>
  <c r="H22" i="52"/>
  <c r="H24" i="52" s="1"/>
  <c r="G22" i="52"/>
  <c r="G24" i="52" s="1"/>
  <c r="F22" i="52"/>
  <c r="F24" i="52" s="1"/>
  <c r="E22" i="52"/>
  <c r="E24" i="52" s="1"/>
  <c r="D22" i="52"/>
  <c r="D24" i="52" s="1"/>
  <c r="C22" i="52"/>
  <c r="C24" i="52" s="1"/>
  <c r="N21" i="52"/>
  <c r="K21" i="52"/>
  <c r="L21" i="52" s="1"/>
  <c r="K20" i="52"/>
  <c r="L20" i="52" s="1"/>
  <c r="O20" i="52" s="1"/>
  <c r="K18" i="52"/>
  <c r="J13" i="52"/>
  <c r="I13" i="52"/>
  <c r="I15" i="52" s="1"/>
  <c r="H13" i="52"/>
  <c r="H15" i="52" s="1"/>
  <c r="G13" i="52"/>
  <c r="F13" i="52"/>
  <c r="E13" i="52"/>
  <c r="E15" i="52" s="1"/>
  <c r="D13" i="52"/>
  <c r="D15" i="52" s="1"/>
  <c r="C13" i="52"/>
  <c r="N12" i="52"/>
  <c r="K12" i="52"/>
  <c r="K11" i="52"/>
  <c r="L11" i="52" s="1"/>
  <c r="O11" i="52" s="1"/>
  <c r="K9" i="52"/>
  <c r="L9" i="52" s="1"/>
  <c r="O13" i="54" l="1"/>
  <c r="L15" i="54"/>
  <c r="G26" i="52"/>
  <c r="O22" i="54"/>
  <c r="K26" i="53"/>
  <c r="I26" i="52"/>
  <c r="F26" i="52"/>
  <c r="J26" i="52"/>
  <c r="K13" i="52"/>
  <c r="K15" i="52" s="1"/>
  <c r="C26" i="52"/>
  <c r="D26" i="52"/>
  <c r="O21" i="52"/>
  <c r="E26" i="52"/>
  <c r="J15" i="52"/>
  <c r="H26" i="52"/>
  <c r="K22" i="52"/>
  <c r="K24" i="52" s="1"/>
  <c r="O9" i="52"/>
  <c r="C15" i="52"/>
  <c r="L24" i="53"/>
  <c r="O22" i="53"/>
  <c r="F15" i="52"/>
  <c r="L18" i="52"/>
  <c r="L12" i="52"/>
  <c r="L13" i="52" s="1"/>
  <c r="G15" i="52"/>
  <c r="L13" i="53"/>
  <c r="N40" i="51"/>
  <c r="N39" i="51"/>
  <c r="D32" i="51"/>
  <c r="E32" i="51" s="1"/>
  <c r="F32" i="51" s="1"/>
  <c r="G32" i="51" s="1"/>
  <c r="H32" i="51" s="1"/>
  <c r="I32" i="51" s="1"/>
  <c r="J32" i="51" s="1"/>
  <c r="K32" i="51" s="1"/>
  <c r="L32" i="51" s="1"/>
  <c r="J22" i="51"/>
  <c r="I22" i="51"/>
  <c r="I24" i="51" s="1"/>
  <c r="H22" i="51"/>
  <c r="H24" i="51" s="1"/>
  <c r="G22" i="51"/>
  <c r="G24" i="51" s="1"/>
  <c r="F22" i="51"/>
  <c r="F24" i="51" s="1"/>
  <c r="E22" i="51"/>
  <c r="E24" i="51" s="1"/>
  <c r="D22" i="51"/>
  <c r="D24" i="51" s="1"/>
  <c r="C22" i="51"/>
  <c r="N21" i="51"/>
  <c r="K21" i="51"/>
  <c r="L21" i="51" s="1"/>
  <c r="K20" i="51"/>
  <c r="L20" i="51" s="1"/>
  <c r="O20" i="51" s="1"/>
  <c r="K18" i="51"/>
  <c r="L18" i="51" s="1"/>
  <c r="J13" i="51"/>
  <c r="J15" i="51" s="1"/>
  <c r="I13" i="51"/>
  <c r="H13" i="51"/>
  <c r="H15" i="51" s="1"/>
  <c r="G13" i="51"/>
  <c r="F13" i="51"/>
  <c r="E13" i="51"/>
  <c r="E26" i="51" s="1"/>
  <c r="D13" i="51"/>
  <c r="D15" i="51" s="1"/>
  <c r="C13" i="51"/>
  <c r="C15" i="51" s="1"/>
  <c r="N12" i="51"/>
  <c r="K12" i="51"/>
  <c r="L12" i="51" s="1"/>
  <c r="K11" i="51"/>
  <c r="L11" i="51" s="1"/>
  <c r="O11" i="51" s="1"/>
  <c r="K9" i="51"/>
  <c r="O21" i="51" l="1"/>
  <c r="F26" i="51"/>
  <c r="K26" i="52"/>
  <c r="F15" i="51"/>
  <c r="O12" i="51"/>
  <c r="K13" i="51"/>
  <c r="K15" i="51" s="1"/>
  <c r="G26" i="51"/>
  <c r="J26" i="51"/>
  <c r="E15" i="51"/>
  <c r="C26" i="51"/>
  <c r="H26" i="51"/>
  <c r="I26" i="51"/>
  <c r="O12" i="52"/>
  <c r="L22" i="51"/>
  <c r="L15" i="52"/>
  <c r="O13" i="52"/>
  <c r="D26" i="51"/>
  <c r="L9" i="51"/>
  <c r="G15" i="51"/>
  <c r="O18" i="51"/>
  <c r="K22" i="51"/>
  <c r="K24" i="51" s="1"/>
  <c r="O13" i="53"/>
  <c r="L15" i="53"/>
  <c r="L26" i="53"/>
  <c r="O26" i="53" s="1"/>
  <c r="I15" i="51"/>
  <c r="J24" i="51"/>
  <c r="L22" i="52"/>
  <c r="O18" i="52"/>
  <c r="C24" i="51"/>
  <c r="N40" i="50"/>
  <c r="N39" i="50"/>
  <c r="D32" i="50"/>
  <c r="E32" i="50" s="1"/>
  <c r="F32" i="50" s="1"/>
  <c r="G32" i="50" s="1"/>
  <c r="H32" i="50" s="1"/>
  <c r="I32" i="50" s="1"/>
  <c r="J32" i="50" s="1"/>
  <c r="K32" i="50" s="1"/>
  <c r="L32" i="50" s="1"/>
  <c r="J22" i="50"/>
  <c r="J24" i="50" s="1"/>
  <c r="I22" i="50"/>
  <c r="I24" i="50" s="1"/>
  <c r="H22" i="50"/>
  <c r="H24" i="50" s="1"/>
  <c r="G22" i="50"/>
  <c r="G24" i="50" s="1"/>
  <c r="F22" i="50"/>
  <c r="F24" i="50" s="1"/>
  <c r="E22" i="50"/>
  <c r="E24" i="50" s="1"/>
  <c r="D22" i="50"/>
  <c r="D24" i="50" s="1"/>
  <c r="C22" i="50"/>
  <c r="C24" i="50" s="1"/>
  <c r="N21" i="50"/>
  <c r="K21" i="50"/>
  <c r="L21" i="50" s="1"/>
  <c r="K20" i="50"/>
  <c r="L20" i="50" s="1"/>
  <c r="O20" i="50" s="1"/>
  <c r="K18" i="50"/>
  <c r="J13" i="50"/>
  <c r="J15" i="50" s="1"/>
  <c r="I13" i="50"/>
  <c r="H13" i="50"/>
  <c r="H15" i="50" s="1"/>
  <c r="G13" i="50"/>
  <c r="G15" i="50" s="1"/>
  <c r="F13" i="50"/>
  <c r="E13" i="50"/>
  <c r="D13" i="50"/>
  <c r="C13" i="50"/>
  <c r="N12" i="50"/>
  <c r="K12" i="50"/>
  <c r="L12" i="50" s="1"/>
  <c r="K11" i="50"/>
  <c r="L11" i="50" s="1"/>
  <c r="O11" i="50" s="1"/>
  <c r="K9" i="50"/>
  <c r="L9" i="50" s="1"/>
  <c r="I26" i="50" l="1"/>
  <c r="E26" i="50"/>
  <c r="O12" i="50"/>
  <c r="I15" i="50"/>
  <c r="H26" i="50"/>
  <c r="D26" i="50"/>
  <c r="K22" i="50"/>
  <c r="K24" i="50" s="1"/>
  <c r="G26" i="50"/>
  <c r="F26" i="50"/>
  <c r="J26" i="50"/>
  <c r="K26" i="51"/>
  <c r="C26" i="50"/>
  <c r="K13" i="50"/>
  <c r="K15" i="50" s="1"/>
  <c r="O9" i="50"/>
  <c r="L13" i="50"/>
  <c r="O21" i="50"/>
  <c r="L24" i="51"/>
  <c r="O22" i="51"/>
  <c r="L13" i="51"/>
  <c r="O9" i="51"/>
  <c r="C15" i="50"/>
  <c r="D15" i="50"/>
  <c r="O22" i="52"/>
  <c r="L24" i="52"/>
  <c r="E15" i="50"/>
  <c r="F15" i="50"/>
  <c r="L18" i="50"/>
  <c r="L26" i="52"/>
  <c r="O26" i="52" s="1"/>
  <c r="N40" i="49"/>
  <c r="N39" i="49"/>
  <c r="D32" i="49"/>
  <c r="E32" i="49" s="1"/>
  <c r="F32" i="49" s="1"/>
  <c r="G32" i="49" s="1"/>
  <c r="H32" i="49" s="1"/>
  <c r="I32" i="49" s="1"/>
  <c r="J32" i="49" s="1"/>
  <c r="K32" i="49" s="1"/>
  <c r="L32" i="49" s="1"/>
  <c r="J22" i="49"/>
  <c r="J24" i="49" s="1"/>
  <c r="I22" i="49"/>
  <c r="I24" i="49" s="1"/>
  <c r="H22" i="49"/>
  <c r="H24" i="49" s="1"/>
  <c r="G22" i="49"/>
  <c r="G24" i="49" s="1"/>
  <c r="F22" i="49"/>
  <c r="F24" i="49" s="1"/>
  <c r="E22" i="49"/>
  <c r="E24" i="49" s="1"/>
  <c r="D22" i="49"/>
  <c r="D24" i="49" s="1"/>
  <c r="C22" i="49"/>
  <c r="C24" i="49" s="1"/>
  <c r="N21" i="49"/>
  <c r="K21" i="49"/>
  <c r="L21" i="49" s="1"/>
  <c r="K20" i="49"/>
  <c r="L20" i="49" s="1"/>
  <c r="O20" i="49" s="1"/>
  <c r="K18" i="49"/>
  <c r="L18" i="49" s="1"/>
  <c r="O18" i="49" s="1"/>
  <c r="J13" i="49"/>
  <c r="I13" i="49"/>
  <c r="H13" i="49"/>
  <c r="G13" i="49"/>
  <c r="G15" i="49" s="1"/>
  <c r="F13" i="49"/>
  <c r="F15" i="49" s="1"/>
  <c r="E13" i="49"/>
  <c r="D13" i="49"/>
  <c r="C13" i="49"/>
  <c r="N12" i="49"/>
  <c r="K12" i="49"/>
  <c r="L12" i="49" s="1"/>
  <c r="K11" i="49"/>
  <c r="L11" i="49" s="1"/>
  <c r="O11" i="49" s="1"/>
  <c r="K9" i="49"/>
  <c r="L9" i="49" s="1"/>
  <c r="O21" i="49" l="1"/>
  <c r="D26" i="49"/>
  <c r="G26" i="49"/>
  <c r="H26" i="49"/>
  <c r="E26" i="49"/>
  <c r="I26" i="49"/>
  <c r="C26" i="49"/>
  <c r="K26" i="50"/>
  <c r="H15" i="49"/>
  <c r="I15" i="49"/>
  <c r="J26" i="49"/>
  <c r="K22" i="49"/>
  <c r="K24" i="49" s="1"/>
  <c r="L13" i="49"/>
  <c r="O9" i="49"/>
  <c r="O12" i="49"/>
  <c r="F26" i="49"/>
  <c r="O18" i="50"/>
  <c r="L22" i="50"/>
  <c r="L26" i="50" s="1"/>
  <c r="O26" i="50" s="1"/>
  <c r="K13" i="49"/>
  <c r="L22" i="49"/>
  <c r="L15" i="51"/>
  <c r="O13" i="51"/>
  <c r="L26" i="51"/>
  <c r="O26" i="51" s="1"/>
  <c r="J15" i="49"/>
  <c r="C15" i="49"/>
  <c r="D15" i="49"/>
  <c r="E15" i="49"/>
  <c r="L15" i="50"/>
  <c r="O13" i="50"/>
  <c r="N40" i="48"/>
  <c r="N39" i="48"/>
  <c r="D32" i="48"/>
  <c r="E32" i="48" s="1"/>
  <c r="F32" i="48" s="1"/>
  <c r="G32" i="48" s="1"/>
  <c r="H32" i="48" s="1"/>
  <c r="I32" i="48" s="1"/>
  <c r="J32" i="48" s="1"/>
  <c r="K32" i="48" s="1"/>
  <c r="L32" i="48" s="1"/>
  <c r="J22" i="48"/>
  <c r="J24" i="48" s="1"/>
  <c r="I22" i="48"/>
  <c r="H22" i="48"/>
  <c r="H24" i="48" s="1"/>
  <c r="G22" i="48"/>
  <c r="G24" i="48" s="1"/>
  <c r="F22" i="48"/>
  <c r="F24" i="48" s="1"/>
  <c r="E22" i="48"/>
  <c r="E24" i="48" s="1"/>
  <c r="D22" i="48"/>
  <c r="D24" i="48" s="1"/>
  <c r="C22" i="48"/>
  <c r="C24" i="48" s="1"/>
  <c r="N21" i="48"/>
  <c r="K21" i="48"/>
  <c r="L21" i="48" s="1"/>
  <c r="K20" i="48"/>
  <c r="L20" i="48" s="1"/>
  <c r="O20" i="48" s="1"/>
  <c r="K18" i="48"/>
  <c r="L18" i="48" s="1"/>
  <c r="J13" i="48"/>
  <c r="J15" i="48" s="1"/>
  <c r="I13" i="48"/>
  <c r="I15" i="48" s="1"/>
  <c r="H13" i="48"/>
  <c r="H15" i="48" s="1"/>
  <c r="G13" i="48"/>
  <c r="F13" i="48"/>
  <c r="F15" i="48" s="1"/>
  <c r="E13" i="48"/>
  <c r="D13" i="48"/>
  <c r="C13" i="48"/>
  <c r="N12" i="48"/>
  <c r="K12" i="48"/>
  <c r="L12" i="48" s="1"/>
  <c r="K11" i="48"/>
  <c r="L11" i="48" s="1"/>
  <c r="K9" i="48"/>
  <c r="L9" i="48" s="1"/>
  <c r="O9" i="48" s="1"/>
  <c r="D26" i="48" l="1"/>
  <c r="O12" i="48"/>
  <c r="E26" i="48"/>
  <c r="I26" i="48"/>
  <c r="C26" i="48"/>
  <c r="G26" i="48"/>
  <c r="E15" i="48"/>
  <c r="F26" i="48"/>
  <c r="H26" i="48"/>
  <c r="C15" i="48"/>
  <c r="K22" i="48"/>
  <c r="K24" i="48" s="1"/>
  <c r="G15" i="48"/>
  <c r="L22" i="48"/>
  <c r="O18" i="48"/>
  <c r="O21" i="48"/>
  <c r="O11" i="48"/>
  <c r="L13" i="48"/>
  <c r="J26" i="48"/>
  <c r="L24" i="49"/>
  <c r="O22" i="49"/>
  <c r="D15" i="48"/>
  <c r="K26" i="49"/>
  <c r="K15" i="49"/>
  <c r="L24" i="50"/>
  <c r="O22" i="50"/>
  <c r="K13" i="48"/>
  <c r="I24" i="48"/>
  <c r="L26" i="49"/>
  <c r="O26" i="49" s="1"/>
  <c r="L15" i="49"/>
  <c r="O13" i="49"/>
  <c r="N40" i="47"/>
  <c r="N39" i="47"/>
  <c r="D32" i="47"/>
  <c r="E32" i="47" s="1"/>
  <c r="F32" i="47" s="1"/>
  <c r="G32" i="47" s="1"/>
  <c r="H32" i="47" s="1"/>
  <c r="I32" i="47" s="1"/>
  <c r="J32" i="47" s="1"/>
  <c r="K32" i="47" s="1"/>
  <c r="L32" i="47" s="1"/>
  <c r="J22" i="47"/>
  <c r="J24" i="47" s="1"/>
  <c r="I22" i="47"/>
  <c r="I24" i="47" s="1"/>
  <c r="H22" i="47"/>
  <c r="H24" i="47" s="1"/>
  <c r="G22" i="47"/>
  <c r="G24" i="47" s="1"/>
  <c r="F22" i="47"/>
  <c r="F24" i="47" s="1"/>
  <c r="E22" i="47"/>
  <c r="E24" i="47" s="1"/>
  <c r="D22" i="47"/>
  <c r="D24" i="47" s="1"/>
  <c r="C22" i="47"/>
  <c r="C24" i="47" s="1"/>
  <c r="N21" i="47"/>
  <c r="K21" i="47"/>
  <c r="L21" i="47" s="1"/>
  <c r="K20" i="47"/>
  <c r="L20" i="47" s="1"/>
  <c r="O20" i="47" s="1"/>
  <c r="K18" i="47"/>
  <c r="L18" i="47" s="1"/>
  <c r="J13" i="47"/>
  <c r="J15" i="47" s="1"/>
  <c r="I13" i="47"/>
  <c r="I15" i="47" s="1"/>
  <c r="H13" i="47"/>
  <c r="H15" i="47" s="1"/>
  <c r="G13" i="47"/>
  <c r="F13" i="47"/>
  <c r="E13" i="47"/>
  <c r="D13" i="47"/>
  <c r="D15" i="47" s="1"/>
  <c r="C13" i="47"/>
  <c r="C15" i="47" s="1"/>
  <c r="N12" i="47"/>
  <c r="K12" i="47"/>
  <c r="L12" i="47" s="1"/>
  <c r="K11" i="47"/>
  <c r="L11" i="47" s="1"/>
  <c r="O11" i="47" s="1"/>
  <c r="K9" i="47"/>
  <c r="O21" i="47" l="1"/>
  <c r="G26" i="47"/>
  <c r="F26" i="47"/>
  <c r="H26" i="47"/>
  <c r="I26" i="47"/>
  <c r="E26" i="47"/>
  <c r="K13" i="47"/>
  <c r="K15" i="47" s="1"/>
  <c r="K22" i="47"/>
  <c r="K24" i="47" s="1"/>
  <c r="L22" i="47"/>
  <c r="O22" i="47" s="1"/>
  <c r="J26" i="47"/>
  <c r="C26" i="47"/>
  <c r="F15" i="47"/>
  <c r="O12" i="47"/>
  <c r="O22" i="48"/>
  <c r="L24" i="48"/>
  <c r="K26" i="48"/>
  <c r="K15" i="48"/>
  <c r="O13" i="48"/>
  <c r="L26" i="48"/>
  <c r="O26" i="48" s="1"/>
  <c r="L15" i="48"/>
  <c r="E15" i="47"/>
  <c r="D26" i="47"/>
  <c r="L9" i="47"/>
  <c r="G15" i="47"/>
  <c r="O18" i="47"/>
  <c r="N40" i="46"/>
  <c r="N39" i="46"/>
  <c r="D32" i="46"/>
  <c r="E32" i="46" s="1"/>
  <c r="F32" i="46" s="1"/>
  <c r="G32" i="46" s="1"/>
  <c r="H32" i="46" s="1"/>
  <c r="I32" i="46" s="1"/>
  <c r="J32" i="46" s="1"/>
  <c r="K32" i="46" s="1"/>
  <c r="L32" i="46" s="1"/>
  <c r="J22" i="46"/>
  <c r="J24" i="46" s="1"/>
  <c r="I22" i="46"/>
  <c r="I24" i="46" s="1"/>
  <c r="H22" i="46"/>
  <c r="H24" i="46" s="1"/>
  <c r="G22" i="46"/>
  <c r="G24" i="46" s="1"/>
  <c r="F22" i="46"/>
  <c r="F24" i="46" s="1"/>
  <c r="E22" i="46"/>
  <c r="E24" i="46" s="1"/>
  <c r="D22" i="46"/>
  <c r="D24" i="46" s="1"/>
  <c r="C22" i="46"/>
  <c r="C24" i="46" s="1"/>
  <c r="N21" i="46"/>
  <c r="K21" i="46"/>
  <c r="L21" i="46" s="1"/>
  <c r="K20" i="46"/>
  <c r="L20" i="46" s="1"/>
  <c r="O20" i="46" s="1"/>
  <c r="K18" i="46"/>
  <c r="L18" i="46" s="1"/>
  <c r="J13" i="46"/>
  <c r="I13" i="46"/>
  <c r="H13" i="46"/>
  <c r="H15" i="46" s="1"/>
  <c r="G13" i="46"/>
  <c r="G15" i="46" s="1"/>
  <c r="F13" i="46"/>
  <c r="F15" i="46" s="1"/>
  <c r="E13" i="46"/>
  <c r="D13" i="46"/>
  <c r="C13" i="46"/>
  <c r="N12" i="46"/>
  <c r="K12" i="46"/>
  <c r="L12" i="46" s="1"/>
  <c r="K11" i="46"/>
  <c r="L11" i="46" s="1"/>
  <c r="K9" i="46"/>
  <c r="E26" i="46" l="1"/>
  <c r="O12" i="46"/>
  <c r="I26" i="46"/>
  <c r="L24" i="47"/>
  <c r="J26" i="46"/>
  <c r="K13" i="46"/>
  <c r="K15" i="46" s="1"/>
  <c r="L9" i="46"/>
  <c r="O9" i="46" s="1"/>
  <c r="I15" i="46"/>
  <c r="D26" i="46"/>
  <c r="G26" i="46"/>
  <c r="K26" i="47"/>
  <c r="H26" i="46"/>
  <c r="C26" i="46"/>
  <c r="O21" i="46"/>
  <c r="J15" i="46"/>
  <c r="O11" i="46"/>
  <c r="L22" i="46"/>
  <c r="O18" i="46"/>
  <c r="K22" i="46"/>
  <c r="K24" i="46" s="1"/>
  <c r="F26" i="46"/>
  <c r="C15" i="46"/>
  <c r="D15" i="46"/>
  <c r="O9" i="47"/>
  <c r="L13" i="47"/>
  <c r="E15" i="46"/>
  <c r="N40" i="45"/>
  <c r="N39" i="45"/>
  <c r="D32" i="45"/>
  <c r="E32" i="45" s="1"/>
  <c r="F32" i="45" s="1"/>
  <c r="G32" i="45" s="1"/>
  <c r="H32" i="45" s="1"/>
  <c r="I32" i="45" s="1"/>
  <c r="J32" i="45" s="1"/>
  <c r="K32" i="45" s="1"/>
  <c r="L32" i="45" s="1"/>
  <c r="J22" i="45"/>
  <c r="J24" i="45" s="1"/>
  <c r="I22" i="45"/>
  <c r="I24" i="45" s="1"/>
  <c r="H22" i="45"/>
  <c r="H24" i="45" s="1"/>
  <c r="G22" i="45"/>
  <c r="G24" i="45" s="1"/>
  <c r="F22" i="45"/>
  <c r="F24" i="45" s="1"/>
  <c r="E22" i="45"/>
  <c r="E24" i="45" s="1"/>
  <c r="D22" i="45"/>
  <c r="D24" i="45" s="1"/>
  <c r="C22" i="45"/>
  <c r="C24" i="45" s="1"/>
  <c r="N21" i="45"/>
  <c r="K21" i="45"/>
  <c r="L21" i="45" s="1"/>
  <c r="K20" i="45"/>
  <c r="L20" i="45" s="1"/>
  <c r="O20" i="45" s="1"/>
  <c r="K18" i="45"/>
  <c r="J13" i="45"/>
  <c r="J15" i="45" s="1"/>
  <c r="I13" i="45"/>
  <c r="I15" i="45" s="1"/>
  <c r="H13" i="45"/>
  <c r="G13" i="45"/>
  <c r="F13" i="45"/>
  <c r="E13" i="45"/>
  <c r="E15" i="45" s="1"/>
  <c r="D13" i="45"/>
  <c r="D15" i="45" s="1"/>
  <c r="C13" i="45"/>
  <c r="N12" i="45"/>
  <c r="K12" i="45"/>
  <c r="L12" i="45" s="1"/>
  <c r="K11" i="45"/>
  <c r="L11" i="45" s="1"/>
  <c r="O11" i="45" s="1"/>
  <c r="K9" i="45"/>
  <c r="L13" i="46" l="1"/>
  <c r="L15" i="46" s="1"/>
  <c r="F26" i="45"/>
  <c r="C26" i="45"/>
  <c r="O12" i="45"/>
  <c r="G26" i="45"/>
  <c r="H26" i="45"/>
  <c r="O21" i="45"/>
  <c r="I26" i="45"/>
  <c r="C15" i="45"/>
  <c r="K13" i="45"/>
  <c r="K22" i="45"/>
  <c r="K24" i="45" s="1"/>
  <c r="D26" i="45"/>
  <c r="J26" i="45"/>
  <c r="F15" i="45"/>
  <c r="L18" i="45"/>
  <c r="E26" i="45"/>
  <c r="L9" i="45"/>
  <c r="G15" i="45"/>
  <c r="K26" i="46"/>
  <c r="H15" i="45"/>
  <c r="L15" i="47"/>
  <c r="L26" i="47"/>
  <c r="O26" i="47" s="1"/>
  <c r="O13" i="47"/>
  <c r="L24" i="46"/>
  <c r="O22" i="46"/>
  <c r="L26" i="46"/>
  <c r="O26" i="46" s="1"/>
  <c r="N40" i="44"/>
  <c r="N39" i="44"/>
  <c r="D32" i="44"/>
  <c r="E32" i="44" s="1"/>
  <c r="F32" i="44" s="1"/>
  <c r="G32" i="44" s="1"/>
  <c r="H32" i="44" s="1"/>
  <c r="I32" i="44" s="1"/>
  <c r="J32" i="44" s="1"/>
  <c r="K32" i="44" s="1"/>
  <c r="L32" i="44" s="1"/>
  <c r="J22" i="44"/>
  <c r="J24" i="44" s="1"/>
  <c r="I22" i="44"/>
  <c r="I24" i="44" s="1"/>
  <c r="H22" i="44"/>
  <c r="H24" i="44" s="1"/>
  <c r="G22" i="44"/>
  <c r="G24" i="44" s="1"/>
  <c r="F22" i="44"/>
  <c r="E22" i="44"/>
  <c r="E24" i="44" s="1"/>
  <c r="D22" i="44"/>
  <c r="D24" i="44" s="1"/>
  <c r="C22" i="44"/>
  <c r="C24" i="44" s="1"/>
  <c r="N21" i="44"/>
  <c r="K21" i="44"/>
  <c r="L21" i="44" s="1"/>
  <c r="K20" i="44"/>
  <c r="K18" i="44"/>
  <c r="L18" i="44" s="1"/>
  <c r="O18" i="44" s="1"/>
  <c r="J13" i="44"/>
  <c r="J15" i="44" s="1"/>
  <c r="I13" i="44"/>
  <c r="H13" i="44"/>
  <c r="H15" i="44" s="1"/>
  <c r="G13" i="44"/>
  <c r="F13" i="44"/>
  <c r="F15" i="44" s="1"/>
  <c r="E13" i="44"/>
  <c r="D13" i="44"/>
  <c r="C13" i="44"/>
  <c r="N12" i="44"/>
  <c r="K12" i="44"/>
  <c r="L12" i="44" s="1"/>
  <c r="K11" i="44"/>
  <c r="K9" i="44"/>
  <c r="L9" i="44" s="1"/>
  <c r="O9" i="44" s="1"/>
  <c r="C26" i="44" l="1"/>
  <c r="O13" i="46"/>
  <c r="K26" i="45"/>
  <c r="O21" i="44"/>
  <c r="O12" i="44"/>
  <c r="G26" i="44"/>
  <c r="K15" i="45"/>
  <c r="K22" i="44"/>
  <c r="K24" i="44" s="1"/>
  <c r="G15" i="44"/>
  <c r="I26" i="44"/>
  <c r="L20" i="44"/>
  <c r="L22" i="44" s="1"/>
  <c r="J26" i="44"/>
  <c r="E26" i="44"/>
  <c r="I15" i="44"/>
  <c r="H26" i="44"/>
  <c r="K13" i="44"/>
  <c r="F26" i="44"/>
  <c r="D26" i="44"/>
  <c r="C15" i="44"/>
  <c r="L11" i="44"/>
  <c r="D15" i="44"/>
  <c r="L22" i="45"/>
  <c r="O18" i="45"/>
  <c r="L13" i="45"/>
  <c r="O9" i="45"/>
  <c r="E15" i="44"/>
  <c r="F24" i="44"/>
  <c r="N40" i="43"/>
  <c r="N39" i="43"/>
  <c r="D32" i="43"/>
  <c r="E32" i="43" s="1"/>
  <c r="F32" i="43" s="1"/>
  <c r="G32" i="43" s="1"/>
  <c r="H32" i="43" s="1"/>
  <c r="I32" i="43" s="1"/>
  <c r="J32" i="43" s="1"/>
  <c r="K32" i="43" s="1"/>
  <c r="L32" i="43" s="1"/>
  <c r="J22" i="43"/>
  <c r="J24" i="43" s="1"/>
  <c r="I22" i="43"/>
  <c r="I24" i="43" s="1"/>
  <c r="H22" i="43"/>
  <c r="H24" i="43" s="1"/>
  <c r="G22" i="43"/>
  <c r="G24" i="43" s="1"/>
  <c r="F22" i="43"/>
  <c r="F24" i="43" s="1"/>
  <c r="E22" i="43"/>
  <c r="E24" i="43" s="1"/>
  <c r="D22" i="43"/>
  <c r="D24" i="43" s="1"/>
  <c r="C22" i="43"/>
  <c r="C24" i="43" s="1"/>
  <c r="N21" i="43"/>
  <c r="K21" i="43"/>
  <c r="K20" i="43"/>
  <c r="L20" i="43" s="1"/>
  <c r="O20" i="43" s="1"/>
  <c r="K18" i="43"/>
  <c r="L18" i="43" s="1"/>
  <c r="J13" i="43"/>
  <c r="I13" i="43"/>
  <c r="H13" i="43"/>
  <c r="G13" i="43"/>
  <c r="F13" i="43"/>
  <c r="F26" i="43" s="1"/>
  <c r="E13" i="43"/>
  <c r="D13" i="43"/>
  <c r="C13" i="43"/>
  <c r="N12" i="43"/>
  <c r="K12" i="43"/>
  <c r="L12" i="43" s="1"/>
  <c r="K11" i="43"/>
  <c r="L11" i="43" s="1"/>
  <c r="O11" i="43" s="1"/>
  <c r="K9" i="43"/>
  <c r="D26" i="43" l="1"/>
  <c r="K26" i="44"/>
  <c r="E26" i="43"/>
  <c r="K13" i="43"/>
  <c r="O20" i="44"/>
  <c r="H26" i="43"/>
  <c r="I26" i="43"/>
  <c r="J26" i="43"/>
  <c r="L24" i="44"/>
  <c r="O22" i="44"/>
  <c r="O12" i="43"/>
  <c r="C26" i="43"/>
  <c r="G26" i="43"/>
  <c r="G15" i="43"/>
  <c r="K22" i="43"/>
  <c r="K24" i="43" s="1"/>
  <c r="C15" i="43"/>
  <c r="L9" i="43"/>
  <c r="L13" i="43" s="1"/>
  <c r="O13" i="43" s="1"/>
  <c r="I15" i="43"/>
  <c r="K15" i="44"/>
  <c r="K15" i="43"/>
  <c r="O18" i="43"/>
  <c r="D15" i="43"/>
  <c r="L21" i="43"/>
  <c r="O21" i="43" s="1"/>
  <c r="E15" i="43"/>
  <c r="O11" i="44"/>
  <c r="L13" i="44"/>
  <c r="F15" i="43"/>
  <c r="H15" i="43"/>
  <c r="L15" i="45"/>
  <c r="O13" i="45"/>
  <c r="L26" i="45"/>
  <c r="O26" i="45" s="1"/>
  <c r="J15" i="43"/>
  <c r="L24" i="45"/>
  <c r="O22" i="45"/>
  <c r="N40" i="42"/>
  <c r="N39" i="42"/>
  <c r="D32" i="42"/>
  <c r="E32" i="42" s="1"/>
  <c r="F32" i="42" s="1"/>
  <c r="G32" i="42" s="1"/>
  <c r="H32" i="42" s="1"/>
  <c r="I32" i="42" s="1"/>
  <c r="J32" i="42" s="1"/>
  <c r="K32" i="42" s="1"/>
  <c r="L32" i="42" s="1"/>
  <c r="J22" i="42"/>
  <c r="I22" i="42"/>
  <c r="I24" i="42" s="1"/>
  <c r="H22" i="42"/>
  <c r="H24" i="42" s="1"/>
  <c r="G22" i="42"/>
  <c r="G24" i="42" s="1"/>
  <c r="F22" i="42"/>
  <c r="F24" i="42" s="1"/>
  <c r="E22" i="42"/>
  <c r="E24" i="42" s="1"/>
  <c r="D22" i="42"/>
  <c r="D24" i="42" s="1"/>
  <c r="C22" i="42"/>
  <c r="C24" i="42" s="1"/>
  <c r="N21" i="42"/>
  <c r="K21" i="42"/>
  <c r="K20" i="42"/>
  <c r="L20" i="42" s="1"/>
  <c r="O20" i="42" s="1"/>
  <c r="K18" i="42"/>
  <c r="L18" i="42" s="1"/>
  <c r="J13" i="42"/>
  <c r="J15" i="42" s="1"/>
  <c r="I13" i="42"/>
  <c r="H13" i="42"/>
  <c r="G13" i="42"/>
  <c r="F13" i="42"/>
  <c r="F15" i="42" s="1"/>
  <c r="E13" i="42"/>
  <c r="E15" i="42" s="1"/>
  <c r="D13" i="42"/>
  <c r="C13" i="42"/>
  <c r="C15" i="42" s="1"/>
  <c r="N12" i="42"/>
  <c r="K12" i="42"/>
  <c r="L12" i="42" s="1"/>
  <c r="K11" i="42"/>
  <c r="L11" i="42" s="1"/>
  <c r="O11" i="42" s="1"/>
  <c r="K9" i="42"/>
  <c r="H26" i="42" l="1"/>
  <c r="D26" i="42"/>
  <c r="L15" i="43"/>
  <c r="I26" i="42"/>
  <c r="K26" i="43"/>
  <c r="K22" i="42"/>
  <c r="K24" i="42" s="1"/>
  <c r="O12" i="42"/>
  <c r="C26" i="42"/>
  <c r="E26" i="42"/>
  <c r="K13" i="42"/>
  <c r="K15" i="42" s="1"/>
  <c r="J26" i="42"/>
  <c r="D15" i="42"/>
  <c r="F26" i="42"/>
  <c r="L22" i="43"/>
  <c r="L24" i="43" s="1"/>
  <c r="G26" i="42"/>
  <c r="O9" i="43"/>
  <c r="L21" i="42"/>
  <c r="O21" i="42" s="1"/>
  <c r="G15" i="42"/>
  <c r="L9" i="42"/>
  <c r="O18" i="42"/>
  <c r="H15" i="42"/>
  <c r="O13" i="44"/>
  <c r="L26" i="44"/>
  <c r="O26" i="44" s="1"/>
  <c r="L15" i="44"/>
  <c r="I15" i="42"/>
  <c r="J24" i="42"/>
  <c r="N40" i="41"/>
  <c r="N39" i="41"/>
  <c r="D32" i="41"/>
  <c r="E32" i="41" s="1"/>
  <c r="F32" i="41" s="1"/>
  <c r="G32" i="41" s="1"/>
  <c r="H32" i="41" s="1"/>
  <c r="I32" i="41" s="1"/>
  <c r="J32" i="41" s="1"/>
  <c r="K32" i="41" s="1"/>
  <c r="L32" i="41" s="1"/>
  <c r="J22" i="41"/>
  <c r="J24" i="41" s="1"/>
  <c r="I22" i="41"/>
  <c r="I24" i="41" s="1"/>
  <c r="H22" i="41"/>
  <c r="H24" i="41" s="1"/>
  <c r="G22" i="41"/>
  <c r="G24" i="41" s="1"/>
  <c r="F22" i="41"/>
  <c r="F24" i="41" s="1"/>
  <c r="E22" i="41"/>
  <c r="E24" i="41" s="1"/>
  <c r="D22" i="41"/>
  <c r="D24" i="41" s="1"/>
  <c r="C22" i="41"/>
  <c r="C24" i="41" s="1"/>
  <c r="N21" i="41"/>
  <c r="K21" i="41"/>
  <c r="L21" i="41" s="1"/>
  <c r="K20" i="41"/>
  <c r="L20" i="41" s="1"/>
  <c r="O20" i="41" s="1"/>
  <c r="K18" i="41"/>
  <c r="L18" i="41" s="1"/>
  <c r="O18" i="41" s="1"/>
  <c r="J13" i="41"/>
  <c r="I13" i="41"/>
  <c r="I15" i="41" s="1"/>
  <c r="H13" i="41"/>
  <c r="H15" i="41" s="1"/>
  <c r="G13" i="41"/>
  <c r="F13" i="41"/>
  <c r="F15" i="41" s="1"/>
  <c r="E13" i="41"/>
  <c r="E15" i="41" s="1"/>
  <c r="D13" i="41"/>
  <c r="C13" i="41"/>
  <c r="N12" i="41"/>
  <c r="K12" i="41"/>
  <c r="L12" i="41" s="1"/>
  <c r="K11" i="41"/>
  <c r="L11" i="41" s="1"/>
  <c r="O11" i="41" s="1"/>
  <c r="K9" i="41"/>
  <c r="G26" i="41" l="1"/>
  <c r="J26" i="41"/>
  <c r="C26" i="41"/>
  <c r="D26" i="41"/>
  <c r="K26" i="42"/>
  <c r="G15" i="41"/>
  <c r="F26" i="41"/>
  <c r="O22" i="43"/>
  <c r="O21" i="41"/>
  <c r="L26" i="43"/>
  <c r="O26" i="43" s="1"/>
  <c r="H26" i="41"/>
  <c r="K22" i="41"/>
  <c r="K24" i="41" s="1"/>
  <c r="K13" i="41"/>
  <c r="K15" i="41" s="1"/>
  <c r="E26" i="41"/>
  <c r="O12" i="41"/>
  <c r="L9" i="41"/>
  <c r="L22" i="41"/>
  <c r="L13" i="42"/>
  <c r="O9" i="42"/>
  <c r="J15" i="41"/>
  <c r="I26" i="41"/>
  <c r="C15" i="41"/>
  <c r="D15" i="41"/>
  <c r="L22" i="42"/>
  <c r="N40" i="40"/>
  <c r="N39" i="40"/>
  <c r="D32" i="40"/>
  <c r="E32" i="40" s="1"/>
  <c r="F32" i="40" s="1"/>
  <c r="G32" i="40" s="1"/>
  <c r="H32" i="40" s="1"/>
  <c r="I32" i="40" s="1"/>
  <c r="J32" i="40" s="1"/>
  <c r="K32" i="40" s="1"/>
  <c r="L32" i="40" s="1"/>
  <c r="J22" i="40"/>
  <c r="J24" i="40" s="1"/>
  <c r="I22" i="40"/>
  <c r="I24" i="40" s="1"/>
  <c r="H22" i="40"/>
  <c r="H24" i="40" s="1"/>
  <c r="G22" i="40"/>
  <c r="G24" i="40" s="1"/>
  <c r="F22" i="40"/>
  <c r="F24" i="40" s="1"/>
  <c r="E22" i="40"/>
  <c r="E24" i="40" s="1"/>
  <c r="D22" i="40"/>
  <c r="D24" i="40" s="1"/>
  <c r="C22" i="40"/>
  <c r="C24" i="40" s="1"/>
  <c r="N21" i="40"/>
  <c r="K21" i="40"/>
  <c r="L21" i="40" s="1"/>
  <c r="K20" i="40"/>
  <c r="L20" i="40" s="1"/>
  <c r="O20" i="40" s="1"/>
  <c r="K18" i="40"/>
  <c r="J13" i="40"/>
  <c r="J15" i="40" s="1"/>
  <c r="I13" i="40"/>
  <c r="I15" i="40" s="1"/>
  <c r="H13" i="40"/>
  <c r="H15" i="40" s="1"/>
  <c r="G13" i="40"/>
  <c r="G15" i="40" s="1"/>
  <c r="F13" i="40"/>
  <c r="F15" i="40" s="1"/>
  <c r="E13" i="40"/>
  <c r="D13" i="40"/>
  <c r="D15" i="40" s="1"/>
  <c r="C13" i="40"/>
  <c r="N12" i="40"/>
  <c r="K12" i="40"/>
  <c r="L12" i="40" s="1"/>
  <c r="K11" i="40"/>
  <c r="L11" i="40" s="1"/>
  <c r="O11" i="40" s="1"/>
  <c r="K9" i="40"/>
  <c r="K26" i="41" l="1"/>
  <c r="O21" i="40"/>
  <c r="D26" i="40"/>
  <c r="E26" i="40"/>
  <c r="J26" i="40"/>
  <c r="O12" i="40"/>
  <c r="G26" i="40"/>
  <c r="C26" i="40"/>
  <c r="K13" i="40"/>
  <c r="F26" i="40"/>
  <c r="K22" i="40"/>
  <c r="K24" i="40" s="1"/>
  <c r="H26" i="40"/>
  <c r="L18" i="40"/>
  <c r="L22" i="40" s="1"/>
  <c r="C15" i="40"/>
  <c r="L15" i="42"/>
  <c r="O13" i="42"/>
  <c r="L26" i="42"/>
  <c r="O26" i="42" s="1"/>
  <c r="I26" i="40"/>
  <c r="E15" i="40"/>
  <c r="L24" i="41"/>
  <c r="O22" i="41"/>
  <c r="L24" i="42"/>
  <c r="O22" i="42"/>
  <c r="L13" i="41"/>
  <c r="O9" i="41"/>
  <c r="L9" i="40"/>
  <c r="N40" i="39"/>
  <c r="N39" i="39"/>
  <c r="D32" i="39"/>
  <c r="E32" i="39" s="1"/>
  <c r="F32" i="39" s="1"/>
  <c r="G32" i="39" s="1"/>
  <c r="H32" i="39" s="1"/>
  <c r="I32" i="39" s="1"/>
  <c r="J32" i="39" s="1"/>
  <c r="K32" i="39" s="1"/>
  <c r="L32" i="39" s="1"/>
  <c r="J22" i="39"/>
  <c r="J24" i="39" s="1"/>
  <c r="I22" i="39"/>
  <c r="I24" i="39" s="1"/>
  <c r="H22" i="39"/>
  <c r="H24" i="39" s="1"/>
  <c r="G22" i="39"/>
  <c r="G24" i="39" s="1"/>
  <c r="F22" i="39"/>
  <c r="F24" i="39" s="1"/>
  <c r="E22" i="39"/>
  <c r="E24" i="39" s="1"/>
  <c r="D22" i="39"/>
  <c r="D24" i="39" s="1"/>
  <c r="C22" i="39"/>
  <c r="C24" i="39" s="1"/>
  <c r="N21" i="39"/>
  <c r="K21" i="39"/>
  <c r="K20" i="39"/>
  <c r="L20" i="39" s="1"/>
  <c r="O20" i="39" s="1"/>
  <c r="K18" i="39"/>
  <c r="L18" i="39" s="1"/>
  <c r="O18" i="39" s="1"/>
  <c r="J13" i="39"/>
  <c r="I13" i="39"/>
  <c r="H13" i="39"/>
  <c r="H15" i="39" s="1"/>
  <c r="G13" i="39"/>
  <c r="F13" i="39"/>
  <c r="E13" i="39"/>
  <c r="D13" i="39"/>
  <c r="C13" i="39"/>
  <c r="N12" i="39"/>
  <c r="K12" i="39"/>
  <c r="L12" i="39" s="1"/>
  <c r="K11" i="39"/>
  <c r="L11" i="39" s="1"/>
  <c r="O11" i="39" s="1"/>
  <c r="K9" i="39"/>
  <c r="L9" i="39" s="1"/>
  <c r="E26" i="39" l="1"/>
  <c r="O12" i="39"/>
  <c r="K26" i="40"/>
  <c r="G26" i="39"/>
  <c r="I26" i="39"/>
  <c r="J26" i="39"/>
  <c r="G15" i="39"/>
  <c r="F26" i="39"/>
  <c r="H26" i="39"/>
  <c r="K15" i="40"/>
  <c r="C26" i="39"/>
  <c r="C15" i="39"/>
  <c r="K22" i="39"/>
  <c r="K24" i="39" s="1"/>
  <c r="D26" i="39"/>
  <c r="D15" i="39"/>
  <c r="O18" i="40"/>
  <c r="L13" i="39"/>
  <c r="O9" i="39"/>
  <c r="K13" i="39"/>
  <c r="I15" i="39"/>
  <c r="L26" i="41"/>
  <c r="O26" i="41" s="1"/>
  <c r="L15" i="41"/>
  <c r="O13" i="41"/>
  <c r="J15" i="39"/>
  <c r="L21" i="39"/>
  <c r="O21" i="39" s="1"/>
  <c r="E15" i="39"/>
  <c r="F15" i="39"/>
  <c r="L13" i="40"/>
  <c r="O9" i="40"/>
  <c r="O22" i="40"/>
  <c r="L24" i="40"/>
  <c r="N40" i="38"/>
  <c r="N39" i="38"/>
  <c r="D32" i="38"/>
  <c r="E32" i="38" s="1"/>
  <c r="F32" i="38" s="1"/>
  <c r="G32" i="38" s="1"/>
  <c r="H32" i="38" s="1"/>
  <c r="I32" i="38" s="1"/>
  <c r="J32" i="38" s="1"/>
  <c r="K32" i="38" s="1"/>
  <c r="L32" i="38" s="1"/>
  <c r="J22" i="38"/>
  <c r="J24" i="38" s="1"/>
  <c r="I22" i="38"/>
  <c r="I24" i="38" s="1"/>
  <c r="H22" i="38"/>
  <c r="H24" i="38" s="1"/>
  <c r="G22" i="38"/>
  <c r="G24" i="38" s="1"/>
  <c r="F22" i="38"/>
  <c r="F24" i="38" s="1"/>
  <c r="E22" i="38"/>
  <c r="E24" i="38" s="1"/>
  <c r="D22" i="38"/>
  <c r="D24" i="38" s="1"/>
  <c r="C22" i="38"/>
  <c r="C24" i="38" s="1"/>
  <c r="N21" i="38"/>
  <c r="K21" i="38"/>
  <c r="L21" i="38" s="1"/>
  <c r="K20" i="38"/>
  <c r="L20" i="38" s="1"/>
  <c r="K18" i="38"/>
  <c r="J13" i="38"/>
  <c r="I13" i="38"/>
  <c r="H13" i="38"/>
  <c r="G13" i="38"/>
  <c r="G15" i="38" s="1"/>
  <c r="F13" i="38"/>
  <c r="F15" i="38" s="1"/>
  <c r="E13" i="38"/>
  <c r="D13" i="38"/>
  <c r="C13" i="38"/>
  <c r="N12" i="38"/>
  <c r="K12" i="38"/>
  <c r="L12" i="38" s="1"/>
  <c r="K11" i="38"/>
  <c r="L11" i="38" s="1"/>
  <c r="O11" i="38" s="1"/>
  <c r="K9" i="38"/>
  <c r="L9" i="38" s="1"/>
  <c r="C26" i="38" l="1"/>
  <c r="J26" i="38"/>
  <c r="K22" i="38"/>
  <c r="K24" i="38" s="1"/>
  <c r="O21" i="38"/>
  <c r="H26" i="38"/>
  <c r="E26" i="38"/>
  <c r="I26" i="38"/>
  <c r="L18" i="38"/>
  <c r="O18" i="38" s="1"/>
  <c r="G26" i="38"/>
  <c r="K13" i="38"/>
  <c r="D26" i="38"/>
  <c r="H15" i="38"/>
  <c r="F26" i="38"/>
  <c r="J15" i="38"/>
  <c r="O9" i="38"/>
  <c r="L13" i="38"/>
  <c r="O20" i="38"/>
  <c r="O12" i="38"/>
  <c r="I15" i="38"/>
  <c r="L26" i="40"/>
  <c r="O26" i="40" s="1"/>
  <c r="O13" i="40"/>
  <c r="L15" i="40"/>
  <c r="C15" i="38"/>
  <c r="K26" i="39"/>
  <c r="K15" i="39"/>
  <c r="D15" i="38"/>
  <c r="L22" i="39"/>
  <c r="E15" i="38"/>
  <c r="L15" i="39"/>
  <c r="O13" i="39"/>
  <c r="N40" i="37"/>
  <c r="N39" i="37"/>
  <c r="D32" i="37"/>
  <c r="E32" i="37" s="1"/>
  <c r="F32" i="37" s="1"/>
  <c r="G32" i="37" s="1"/>
  <c r="H32" i="37" s="1"/>
  <c r="I32" i="37" s="1"/>
  <c r="J32" i="37" s="1"/>
  <c r="K32" i="37" s="1"/>
  <c r="L32" i="37" s="1"/>
  <c r="J22" i="37"/>
  <c r="J24" i="37" s="1"/>
  <c r="I22" i="37"/>
  <c r="I24" i="37" s="1"/>
  <c r="H22" i="37"/>
  <c r="G22" i="37"/>
  <c r="G24" i="37" s="1"/>
  <c r="F22" i="37"/>
  <c r="F24" i="37" s="1"/>
  <c r="E22" i="37"/>
  <c r="E24" i="37" s="1"/>
  <c r="D22" i="37"/>
  <c r="D24" i="37" s="1"/>
  <c r="C22" i="37"/>
  <c r="C24" i="37" s="1"/>
  <c r="N21" i="37"/>
  <c r="K21" i="37"/>
  <c r="L21" i="37" s="1"/>
  <c r="K20" i="37"/>
  <c r="L20" i="37" s="1"/>
  <c r="O20" i="37" s="1"/>
  <c r="K18" i="37"/>
  <c r="J13" i="37"/>
  <c r="J15" i="37" s="1"/>
  <c r="I13" i="37"/>
  <c r="H13" i="37"/>
  <c r="H15" i="37" s="1"/>
  <c r="G13" i="37"/>
  <c r="F13" i="37"/>
  <c r="E13" i="37"/>
  <c r="D13" i="37"/>
  <c r="C13" i="37"/>
  <c r="C15" i="37" s="1"/>
  <c r="N12" i="37"/>
  <c r="K12" i="37"/>
  <c r="L12" i="37" s="1"/>
  <c r="K11" i="37"/>
  <c r="L11" i="37" s="1"/>
  <c r="K9" i="37"/>
  <c r="L9" i="37" s="1"/>
  <c r="O9" i="37" s="1"/>
  <c r="I26" i="37" l="1"/>
  <c r="K26" i="38"/>
  <c r="O12" i="37"/>
  <c r="L22" i="38"/>
  <c r="L24" i="38" s="1"/>
  <c r="E26" i="37"/>
  <c r="H26" i="37"/>
  <c r="F26" i="37"/>
  <c r="K15" i="38"/>
  <c r="J26" i="37"/>
  <c r="D26" i="37"/>
  <c r="C26" i="37"/>
  <c r="D15" i="37"/>
  <c r="E15" i="37"/>
  <c r="I15" i="37"/>
  <c r="G26" i="37"/>
  <c r="K22" i="37"/>
  <c r="K24" i="37" s="1"/>
  <c r="O21" i="37"/>
  <c r="L13" i="37"/>
  <c r="O11" i="37"/>
  <c r="L24" i="39"/>
  <c r="O22" i="39"/>
  <c r="F15" i="37"/>
  <c r="L18" i="37"/>
  <c r="G15" i="37"/>
  <c r="H24" i="37"/>
  <c r="K13" i="37"/>
  <c r="L26" i="39"/>
  <c r="O26" i="39" s="1"/>
  <c r="O22" i="38"/>
  <c r="L15" i="38"/>
  <c r="O13" i="38"/>
  <c r="N40" i="36"/>
  <c r="N39" i="36"/>
  <c r="D32" i="36"/>
  <c r="E32" i="36" s="1"/>
  <c r="F32" i="36" s="1"/>
  <c r="G32" i="36" s="1"/>
  <c r="H32" i="36" s="1"/>
  <c r="I32" i="36" s="1"/>
  <c r="J32" i="36" s="1"/>
  <c r="K32" i="36" s="1"/>
  <c r="L32" i="36" s="1"/>
  <c r="J22" i="36"/>
  <c r="J24" i="36" s="1"/>
  <c r="I22" i="36"/>
  <c r="I24" i="36" s="1"/>
  <c r="H22" i="36"/>
  <c r="H24" i="36" s="1"/>
  <c r="G22" i="36"/>
  <c r="G24" i="36" s="1"/>
  <c r="F22" i="36"/>
  <c r="F24" i="36" s="1"/>
  <c r="E22" i="36"/>
  <c r="E24" i="36" s="1"/>
  <c r="D22" i="36"/>
  <c r="D24" i="36" s="1"/>
  <c r="C22" i="36"/>
  <c r="C24" i="36" s="1"/>
  <c r="N21" i="36"/>
  <c r="K21" i="36"/>
  <c r="L21" i="36" s="1"/>
  <c r="K20" i="36"/>
  <c r="L20" i="36" s="1"/>
  <c r="O20" i="36" s="1"/>
  <c r="K18" i="36"/>
  <c r="J13" i="36"/>
  <c r="J15" i="36" s="1"/>
  <c r="I13" i="36"/>
  <c r="I15" i="36" s="1"/>
  <c r="H13" i="36"/>
  <c r="H15" i="36" s="1"/>
  <c r="G13" i="36"/>
  <c r="G15" i="36" s="1"/>
  <c r="F13" i="36"/>
  <c r="E13" i="36"/>
  <c r="D13" i="36"/>
  <c r="D15" i="36" s="1"/>
  <c r="C13" i="36"/>
  <c r="N12" i="36"/>
  <c r="K12" i="36"/>
  <c r="L12" i="36" s="1"/>
  <c r="K11" i="36"/>
  <c r="L11" i="36" s="1"/>
  <c r="O11" i="36" s="1"/>
  <c r="K9" i="36"/>
  <c r="L9" i="36" s="1"/>
  <c r="L26" i="38" l="1"/>
  <c r="O26" i="38" s="1"/>
  <c r="K22" i="36"/>
  <c r="K24" i="36" s="1"/>
  <c r="F26" i="36"/>
  <c r="J26" i="36"/>
  <c r="O21" i="36"/>
  <c r="L18" i="36"/>
  <c r="O18" i="36" s="1"/>
  <c r="I26" i="36"/>
  <c r="C26" i="36"/>
  <c r="D26" i="36"/>
  <c r="F15" i="36"/>
  <c r="E26" i="36"/>
  <c r="O12" i="36"/>
  <c r="L13" i="36"/>
  <c r="O9" i="36"/>
  <c r="K13" i="36"/>
  <c r="G26" i="36"/>
  <c r="L22" i="37"/>
  <c r="L26" i="37" s="1"/>
  <c r="O26" i="37" s="1"/>
  <c r="O18" i="37"/>
  <c r="H26" i="36"/>
  <c r="C15" i="36"/>
  <c r="E15" i="36"/>
  <c r="K15" i="37"/>
  <c r="K26" i="37"/>
  <c r="O13" i="37"/>
  <c r="L15" i="37"/>
  <c r="N40" i="35"/>
  <c r="N39" i="35"/>
  <c r="D32" i="35"/>
  <c r="E32" i="35" s="1"/>
  <c r="F32" i="35" s="1"/>
  <c r="G32" i="35" s="1"/>
  <c r="H32" i="35" s="1"/>
  <c r="I32" i="35" s="1"/>
  <c r="J32" i="35" s="1"/>
  <c r="K32" i="35" s="1"/>
  <c r="L32" i="35" s="1"/>
  <c r="J22" i="35"/>
  <c r="J24" i="35" s="1"/>
  <c r="I22" i="35"/>
  <c r="I24" i="35" s="1"/>
  <c r="H22" i="35"/>
  <c r="H24" i="35" s="1"/>
  <c r="G22" i="35"/>
  <c r="G24" i="35" s="1"/>
  <c r="F22" i="35"/>
  <c r="F24" i="35" s="1"/>
  <c r="E22" i="35"/>
  <c r="E24" i="35" s="1"/>
  <c r="D22" i="35"/>
  <c r="D24" i="35" s="1"/>
  <c r="C22" i="35"/>
  <c r="C24" i="35" s="1"/>
  <c r="N21" i="35"/>
  <c r="K21" i="35"/>
  <c r="L21" i="35" s="1"/>
  <c r="K20" i="35"/>
  <c r="L20" i="35" s="1"/>
  <c r="O20" i="35" s="1"/>
  <c r="K18" i="35"/>
  <c r="J13" i="35"/>
  <c r="I13" i="35"/>
  <c r="H13" i="35"/>
  <c r="G13" i="35"/>
  <c r="F13" i="35"/>
  <c r="F15" i="35" s="1"/>
  <c r="E13" i="35"/>
  <c r="E15" i="35" s="1"/>
  <c r="D13" i="35"/>
  <c r="C13" i="35"/>
  <c r="N12" i="35"/>
  <c r="K12" i="35"/>
  <c r="K11" i="35"/>
  <c r="L11" i="35" s="1"/>
  <c r="O11" i="35" s="1"/>
  <c r="K9" i="35"/>
  <c r="L9" i="35" s="1"/>
  <c r="C26" i="35" l="1"/>
  <c r="D26" i="35"/>
  <c r="K22" i="35"/>
  <c r="K24" i="35" s="1"/>
  <c r="H26" i="35"/>
  <c r="J26" i="35"/>
  <c r="L22" i="36"/>
  <c r="L26" i="36" s="1"/>
  <c r="O26" i="36" s="1"/>
  <c r="K13" i="35"/>
  <c r="J15" i="35"/>
  <c r="L12" i="35"/>
  <c r="O12" i="35" s="1"/>
  <c r="I26" i="35"/>
  <c r="E26" i="35"/>
  <c r="O21" i="35"/>
  <c r="F26" i="35"/>
  <c r="H15" i="35"/>
  <c r="G26" i="35"/>
  <c r="I15" i="35"/>
  <c r="O9" i="35"/>
  <c r="L18" i="35"/>
  <c r="G15" i="35"/>
  <c r="O22" i="37"/>
  <c r="L24" i="37"/>
  <c r="K26" i="36"/>
  <c r="K15" i="36"/>
  <c r="C15" i="35"/>
  <c r="D15" i="35"/>
  <c r="L15" i="36"/>
  <c r="O13" i="36"/>
  <c r="N40" i="34"/>
  <c r="N39" i="34"/>
  <c r="D32" i="34"/>
  <c r="E32" i="34" s="1"/>
  <c r="F32" i="34" s="1"/>
  <c r="G32" i="34" s="1"/>
  <c r="H32" i="34" s="1"/>
  <c r="I32" i="34" s="1"/>
  <c r="J32" i="34" s="1"/>
  <c r="K32" i="34" s="1"/>
  <c r="L32" i="34" s="1"/>
  <c r="J22" i="34"/>
  <c r="J24" i="34" s="1"/>
  <c r="I22" i="34"/>
  <c r="I24" i="34" s="1"/>
  <c r="H22" i="34"/>
  <c r="H24" i="34" s="1"/>
  <c r="G22" i="34"/>
  <c r="G24" i="34" s="1"/>
  <c r="F22" i="34"/>
  <c r="F24" i="34" s="1"/>
  <c r="E22" i="34"/>
  <c r="E24" i="34" s="1"/>
  <c r="D22" i="34"/>
  <c r="D24" i="34" s="1"/>
  <c r="C22" i="34"/>
  <c r="C24" i="34" s="1"/>
  <c r="N21" i="34"/>
  <c r="K21" i="34"/>
  <c r="K20" i="34"/>
  <c r="L20" i="34" s="1"/>
  <c r="O20" i="34" s="1"/>
  <c r="K18" i="34"/>
  <c r="L18" i="34" s="1"/>
  <c r="J13" i="34"/>
  <c r="I13" i="34"/>
  <c r="H13" i="34"/>
  <c r="H15" i="34" s="1"/>
  <c r="G13" i="34"/>
  <c r="F13" i="34"/>
  <c r="E13" i="34"/>
  <c r="D13" i="34"/>
  <c r="C13" i="34"/>
  <c r="N12" i="34"/>
  <c r="K12" i="34"/>
  <c r="L12" i="34" s="1"/>
  <c r="K11" i="34"/>
  <c r="L11" i="34" s="1"/>
  <c r="K9" i="34"/>
  <c r="L9" i="34" s="1"/>
  <c r="O9" i="34" s="1"/>
  <c r="O22" i="36" l="1"/>
  <c r="L24" i="36"/>
  <c r="J26" i="34"/>
  <c r="K26" i="35"/>
  <c r="L13" i="35"/>
  <c r="K15" i="35"/>
  <c r="G26" i="34"/>
  <c r="C26" i="34"/>
  <c r="D26" i="34"/>
  <c r="E26" i="34"/>
  <c r="I26" i="34"/>
  <c r="H26" i="34"/>
  <c r="O12" i="34"/>
  <c r="K22" i="34"/>
  <c r="K24" i="34" s="1"/>
  <c r="C15" i="34"/>
  <c r="G15" i="34"/>
  <c r="F26" i="34"/>
  <c r="I15" i="34"/>
  <c r="O11" i="34"/>
  <c r="L13" i="34"/>
  <c r="O18" i="34"/>
  <c r="K13" i="34"/>
  <c r="J15" i="34"/>
  <c r="D15" i="34"/>
  <c r="L21" i="34"/>
  <c r="O21" i="34" s="1"/>
  <c r="E15" i="34"/>
  <c r="L22" i="35"/>
  <c r="O18" i="35"/>
  <c r="F15" i="34"/>
  <c r="L15" i="35"/>
  <c r="O13" i="35"/>
  <c r="N40" i="33"/>
  <c r="N39" i="33"/>
  <c r="D32" i="33"/>
  <c r="E32" i="33" s="1"/>
  <c r="F32" i="33" s="1"/>
  <c r="G32" i="33" s="1"/>
  <c r="H32" i="33" s="1"/>
  <c r="I32" i="33" s="1"/>
  <c r="J32" i="33" s="1"/>
  <c r="K32" i="33" s="1"/>
  <c r="L32" i="33" s="1"/>
  <c r="J22" i="33"/>
  <c r="J24" i="33" s="1"/>
  <c r="I22" i="33"/>
  <c r="I24" i="33" s="1"/>
  <c r="H22" i="33"/>
  <c r="H24" i="33" s="1"/>
  <c r="G22" i="33"/>
  <c r="G24" i="33" s="1"/>
  <c r="F22" i="33"/>
  <c r="F24" i="33" s="1"/>
  <c r="E22" i="33"/>
  <c r="E24" i="33" s="1"/>
  <c r="D22" i="33"/>
  <c r="D24" i="33" s="1"/>
  <c r="C22" i="33"/>
  <c r="C24" i="33" s="1"/>
  <c r="N21" i="33"/>
  <c r="K21" i="33"/>
  <c r="L21" i="33" s="1"/>
  <c r="K20" i="33"/>
  <c r="L20" i="33" s="1"/>
  <c r="O20" i="33" s="1"/>
  <c r="K18" i="33"/>
  <c r="L18" i="33" s="1"/>
  <c r="O18" i="33" s="1"/>
  <c r="J13" i="33"/>
  <c r="I13" i="33"/>
  <c r="H13" i="33"/>
  <c r="H15" i="33" s="1"/>
  <c r="G13" i="33"/>
  <c r="G15" i="33" s="1"/>
  <c r="F13" i="33"/>
  <c r="F15" i="33" s="1"/>
  <c r="E13" i="33"/>
  <c r="D13" i="33"/>
  <c r="C13" i="33"/>
  <c r="N12" i="33"/>
  <c r="K12" i="33"/>
  <c r="L12" i="33" s="1"/>
  <c r="K11" i="33"/>
  <c r="L11" i="33" s="1"/>
  <c r="O11" i="33" s="1"/>
  <c r="K9" i="33"/>
  <c r="L9" i="33" s="1"/>
  <c r="I26" i="33" l="1"/>
  <c r="L26" i="35"/>
  <c r="O26" i="35" s="1"/>
  <c r="J26" i="33"/>
  <c r="O21" i="33"/>
  <c r="D26" i="33"/>
  <c r="E26" i="33"/>
  <c r="I15" i="33"/>
  <c r="C26" i="33"/>
  <c r="H26" i="33"/>
  <c r="F26" i="33"/>
  <c r="J15" i="33"/>
  <c r="L22" i="34"/>
  <c r="L24" i="34" s="1"/>
  <c r="K22" i="33"/>
  <c r="K24" i="33" s="1"/>
  <c r="O12" i="33"/>
  <c r="L13" i="33"/>
  <c r="O9" i="33"/>
  <c r="K13" i="33"/>
  <c r="L22" i="33"/>
  <c r="G26" i="33"/>
  <c r="O22" i="34"/>
  <c r="C15" i="33"/>
  <c r="D15" i="33"/>
  <c r="L24" i="35"/>
  <c r="O22" i="35"/>
  <c r="K26" i="34"/>
  <c r="K15" i="34"/>
  <c r="E15" i="33"/>
  <c r="L15" i="34"/>
  <c r="O13" i="34"/>
  <c r="N40" i="32"/>
  <c r="N39" i="32"/>
  <c r="D32" i="32"/>
  <c r="E32" i="32" s="1"/>
  <c r="F32" i="32" s="1"/>
  <c r="G32" i="32" s="1"/>
  <c r="H32" i="32" s="1"/>
  <c r="I32" i="32" s="1"/>
  <c r="J32" i="32" s="1"/>
  <c r="K32" i="32" s="1"/>
  <c r="L32" i="32" s="1"/>
  <c r="J22" i="32"/>
  <c r="J24" i="32" s="1"/>
  <c r="I22" i="32"/>
  <c r="I24" i="32" s="1"/>
  <c r="H22" i="32"/>
  <c r="H24" i="32" s="1"/>
  <c r="G22" i="32"/>
  <c r="G24" i="32" s="1"/>
  <c r="F22" i="32"/>
  <c r="F24" i="32" s="1"/>
  <c r="E22" i="32"/>
  <c r="E24" i="32" s="1"/>
  <c r="D22" i="32"/>
  <c r="D24" i="32" s="1"/>
  <c r="C22" i="32"/>
  <c r="C24" i="32" s="1"/>
  <c r="N21" i="32"/>
  <c r="K21" i="32"/>
  <c r="L21" i="32" s="1"/>
  <c r="K20" i="32"/>
  <c r="L20" i="32" s="1"/>
  <c r="O20" i="32" s="1"/>
  <c r="K18" i="32"/>
  <c r="J13" i="32"/>
  <c r="I13" i="32"/>
  <c r="H13" i="32"/>
  <c r="G13" i="32"/>
  <c r="F13" i="32"/>
  <c r="F15" i="32" s="1"/>
  <c r="E13" i="32"/>
  <c r="E15" i="32" s="1"/>
  <c r="D13" i="32"/>
  <c r="C13" i="32"/>
  <c r="C15" i="32" s="1"/>
  <c r="N12" i="32"/>
  <c r="K12" i="32"/>
  <c r="L12" i="32" s="1"/>
  <c r="K11" i="32"/>
  <c r="L11" i="32" s="1"/>
  <c r="O11" i="32" s="1"/>
  <c r="K9" i="32"/>
  <c r="L9" i="32" s="1"/>
  <c r="L26" i="34" l="1"/>
  <c r="O26" i="34" s="1"/>
  <c r="I26" i="32"/>
  <c r="H26" i="32"/>
  <c r="D26" i="32"/>
  <c r="K22" i="32"/>
  <c r="K24" i="32" s="1"/>
  <c r="J26" i="32"/>
  <c r="O21" i="32"/>
  <c r="L18" i="32"/>
  <c r="O18" i="32" s="1"/>
  <c r="D15" i="32"/>
  <c r="C26" i="32"/>
  <c r="E26" i="32"/>
  <c r="H15" i="32"/>
  <c r="J15" i="32"/>
  <c r="G26" i="32"/>
  <c r="O12" i="32"/>
  <c r="L13" i="32"/>
  <c r="O9" i="32"/>
  <c r="G15" i="32"/>
  <c r="F26" i="32"/>
  <c r="K13" i="32"/>
  <c r="L26" i="33"/>
  <c r="O26" i="33" s="1"/>
  <c r="O13" i="33"/>
  <c r="L15" i="33"/>
  <c r="I15" i="32"/>
  <c r="O22" i="33"/>
  <c r="L24" i="33"/>
  <c r="K26" i="33"/>
  <c r="K15" i="33"/>
  <c r="N40" i="31"/>
  <c r="N39" i="31"/>
  <c r="D32" i="31"/>
  <c r="E32" i="31" s="1"/>
  <c r="F32" i="31" s="1"/>
  <c r="G32" i="31" s="1"/>
  <c r="H32" i="31" s="1"/>
  <c r="I32" i="31" s="1"/>
  <c r="J32" i="31" s="1"/>
  <c r="K32" i="31" s="1"/>
  <c r="L32" i="31" s="1"/>
  <c r="J22" i="31"/>
  <c r="J24" i="31" s="1"/>
  <c r="I22" i="31"/>
  <c r="I24" i="31" s="1"/>
  <c r="H22" i="31"/>
  <c r="H24" i="31" s="1"/>
  <c r="G22" i="31"/>
  <c r="G24" i="31" s="1"/>
  <c r="F22" i="31"/>
  <c r="F24" i="31" s="1"/>
  <c r="E22" i="31"/>
  <c r="E24" i="31" s="1"/>
  <c r="D22" i="31"/>
  <c r="D24" i="31" s="1"/>
  <c r="C22" i="31"/>
  <c r="C24" i="31" s="1"/>
  <c r="N21" i="31"/>
  <c r="K21" i="31"/>
  <c r="L21" i="31" s="1"/>
  <c r="K20" i="31"/>
  <c r="L20" i="31" s="1"/>
  <c r="O20" i="31" s="1"/>
  <c r="K18" i="31"/>
  <c r="J13" i="31"/>
  <c r="J26" i="31" s="1"/>
  <c r="I13" i="31"/>
  <c r="H13" i="31"/>
  <c r="G13" i="31"/>
  <c r="F13" i="31"/>
  <c r="E13" i="31"/>
  <c r="E15" i="31" s="1"/>
  <c r="D13" i="31"/>
  <c r="C13" i="31"/>
  <c r="C15" i="31" s="1"/>
  <c r="N12" i="31"/>
  <c r="K12" i="31"/>
  <c r="L12" i="31" s="1"/>
  <c r="K11" i="31"/>
  <c r="L11" i="31" s="1"/>
  <c r="O11" i="31" s="1"/>
  <c r="K9" i="31"/>
  <c r="L9" i="31" s="1"/>
  <c r="F26" i="31" l="1"/>
  <c r="D26" i="31"/>
  <c r="H26" i="31"/>
  <c r="F15" i="31"/>
  <c r="E26" i="31"/>
  <c r="I26" i="31"/>
  <c r="L22" i="32"/>
  <c r="L24" i="32" s="1"/>
  <c r="H15" i="31"/>
  <c r="G26" i="31"/>
  <c r="K22" i="31"/>
  <c r="K24" i="31" s="1"/>
  <c r="C26" i="31"/>
  <c r="D15" i="31"/>
  <c r="O21" i="31"/>
  <c r="L13" i="31"/>
  <c r="O9" i="31"/>
  <c r="O12" i="31"/>
  <c r="L15" i="32"/>
  <c r="O13" i="32"/>
  <c r="L18" i="31"/>
  <c r="G15" i="31"/>
  <c r="K13" i="31"/>
  <c r="K26" i="32"/>
  <c r="K15" i="32"/>
  <c r="I15" i="31"/>
  <c r="J15" i="31"/>
  <c r="N40" i="30"/>
  <c r="N39" i="30"/>
  <c r="D32" i="30"/>
  <c r="E32" i="30" s="1"/>
  <c r="F32" i="30" s="1"/>
  <c r="G32" i="30" s="1"/>
  <c r="H32" i="30" s="1"/>
  <c r="I32" i="30" s="1"/>
  <c r="J32" i="30" s="1"/>
  <c r="K32" i="30" s="1"/>
  <c r="L32" i="30" s="1"/>
  <c r="J22" i="30"/>
  <c r="J24" i="30" s="1"/>
  <c r="I22" i="30"/>
  <c r="I24" i="30" s="1"/>
  <c r="H22" i="30"/>
  <c r="H24" i="30" s="1"/>
  <c r="G22" i="30"/>
  <c r="G24" i="30" s="1"/>
  <c r="F22" i="30"/>
  <c r="F24" i="30" s="1"/>
  <c r="E22" i="30"/>
  <c r="E24" i="30" s="1"/>
  <c r="D22" i="30"/>
  <c r="D24" i="30" s="1"/>
  <c r="C22" i="30"/>
  <c r="C24" i="30" s="1"/>
  <c r="N21" i="30"/>
  <c r="K21" i="30"/>
  <c r="L21" i="30" s="1"/>
  <c r="K20" i="30"/>
  <c r="L20" i="30" s="1"/>
  <c r="O20" i="30" s="1"/>
  <c r="K18" i="30"/>
  <c r="J13" i="30"/>
  <c r="I13" i="30"/>
  <c r="H13" i="30"/>
  <c r="H15" i="30" s="1"/>
  <c r="G13" i="30"/>
  <c r="F13" i="30"/>
  <c r="E13" i="30"/>
  <c r="E15" i="30" s="1"/>
  <c r="D13" i="30"/>
  <c r="C13" i="30"/>
  <c r="N12" i="30"/>
  <c r="K12" i="30"/>
  <c r="L12" i="30" s="1"/>
  <c r="K11" i="30"/>
  <c r="L11" i="30" s="1"/>
  <c r="O11" i="30" s="1"/>
  <c r="K9" i="30"/>
  <c r="O21" i="30" l="1"/>
  <c r="K22" i="30"/>
  <c r="K24" i="30" s="1"/>
  <c r="O22" i="32"/>
  <c r="L26" i="32"/>
  <c r="O26" i="32" s="1"/>
  <c r="I26" i="30"/>
  <c r="F26" i="30"/>
  <c r="J26" i="30"/>
  <c r="L18" i="30"/>
  <c r="O18" i="30" s="1"/>
  <c r="K13" i="30"/>
  <c r="C26" i="30"/>
  <c r="G26" i="30"/>
  <c r="F15" i="30"/>
  <c r="O12" i="30"/>
  <c r="E26" i="30"/>
  <c r="D26" i="30"/>
  <c r="G15" i="30"/>
  <c r="H26" i="30"/>
  <c r="L22" i="31"/>
  <c r="L26" i="31" s="1"/>
  <c r="O26" i="31" s="1"/>
  <c r="O18" i="31"/>
  <c r="L9" i="30"/>
  <c r="I15" i="30"/>
  <c r="J15" i="30"/>
  <c r="C15" i="30"/>
  <c r="K26" i="31"/>
  <c r="K15" i="31"/>
  <c r="D15" i="30"/>
  <c r="O13" i="31"/>
  <c r="L15" i="31"/>
  <c r="N40" i="29"/>
  <c r="N39" i="29"/>
  <c r="D32" i="29"/>
  <c r="E32" i="29" s="1"/>
  <c r="F32" i="29" s="1"/>
  <c r="G32" i="29" s="1"/>
  <c r="H32" i="29" s="1"/>
  <c r="I32" i="29" s="1"/>
  <c r="J32" i="29" s="1"/>
  <c r="K32" i="29" s="1"/>
  <c r="L32" i="29" s="1"/>
  <c r="J22" i="29"/>
  <c r="J24" i="29" s="1"/>
  <c r="I22" i="29"/>
  <c r="I24" i="29" s="1"/>
  <c r="H22" i="29"/>
  <c r="G22" i="29"/>
  <c r="G24" i="29" s="1"/>
  <c r="F22" i="29"/>
  <c r="F24" i="29" s="1"/>
  <c r="E22" i="29"/>
  <c r="E24" i="29" s="1"/>
  <c r="D22" i="29"/>
  <c r="D24" i="29" s="1"/>
  <c r="C22" i="29"/>
  <c r="C24" i="29" s="1"/>
  <c r="N21" i="29"/>
  <c r="K21" i="29"/>
  <c r="L21" i="29" s="1"/>
  <c r="O21" i="29" s="1"/>
  <c r="K20" i="29"/>
  <c r="L20" i="29" s="1"/>
  <c r="O20" i="29" s="1"/>
  <c r="K18" i="29"/>
  <c r="L18" i="29" s="1"/>
  <c r="J13" i="29"/>
  <c r="I13" i="29"/>
  <c r="H13" i="29"/>
  <c r="H15" i="29" s="1"/>
  <c r="G13" i="29"/>
  <c r="F13" i="29"/>
  <c r="E13" i="29"/>
  <c r="E15" i="29" s="1"/>
  <c r="D13" i="29"/>
  <c r="C13" i="29"/>
  <c r="N12" i="29"/>
  <c r="K12" i="29"/>
  <c r="L12" i="29" s="1"/>
  <c r="K11" i="29"/>
  <c r="L11" i="29" s="1"/>
  <c r="O11" i="29" s="1"/>
  <c r="K9" i="29"/>
  <c r="K26" i="30" l="1"/>
  <c r="J26" i="29"/>
  <c r="C26" i="29"/>
  <c r="G26" i="29"/>
  <c r="L22" i="30"/>
  <c r="O22" i="30" s="1"/>
  <c r="F26" i="29"/>
  <c r="K15" i="30"/>
  <c r="K13" i="29"/>
  <c r="K15" i="29" s="1"/>
  <c r="D26" i="29"/>
  <c r="L22" i="29"/>
  <c r="O22" i="29" s="1"/>
  <c r="H26" i="29"/>
  <c r="I26" i="29"/>
  <c r="G15" i="29"/>
  <c r="O12" i="29"/>
  <c r="F15" i="29"/>
  <c r="E26" i="29"/>
  <c r="L9" i="29"/>
  <c r="O18" i="29"/>
  <c r="K22" i="29"/>
  <c r="K24" i="29" s="1"/>
  <c r="H24" i="29"/>
  <c r="I15" i="29"/>
  <c r="L13" i="30"/>
  <c r="O9" i="30"/>
  <c r="J15" i="29"/>
  <c r="C15" i="29"/>
  <c r="L24" i="31"/>
  <c r="O22" i="31"/>
  <c r="D15" i="29"/>
  <c r="N40" i="28"/>
  <c r="N39" i="28"/>
  <c r="D32" i="28"/>
  <c r="E32" i="28" s="1"/>
  <c r="F32" i="28" s="1"/>
  <c r="G32" i="28" s="1"/>
  <c r="H32" i="28" s="1"/>
  <c r="I32" i="28" s="1"/>
  <c r="J32" i="28" s="1"/>
  <c r="K32" i="28" s="1"/>
  <c r="L32" i="28" s="1"/>
  <c r="J22" i="28"/>
  <c r="J24" i="28" s="1"/>
  <c r="I22" i="28"/>
  <c r="I24" i="28" s="1"/>
  <c r="H22" i="28"/>
  <c r="H24" i="28" s="1"/>
  <c r="G22" i="28"/>
  <c r="G24" i="28" s="1"/>
  <c r="F22" i="28"/>
  <c r="F24" i="28" s="1"/>
  <c r="E22" i="28"/>
  <c r="E24" i="28" s="1"/>
  <c r="D22" i="28"/>
  <c r="D24" i="28" s="1"/>
  <c r="C22" i="28"/>
  <c r="C24" i="28" s="1"/>
  <c r="N21" i="28"/>
  <c r="K21" i="28"/>
  <c r="L21" i="28" s="1"/>
  <c r="K20" i="28"/>
  <c r="L20" i="28" s="1"/>
  <c r="O20" i="28" s="1"/>
  <c r="K18" i="28"/>
  <c r="J13" i="28"/>
  <c r="J15" i="28" s="1"/>
  <c r="I13" i="28"/>
  <c r="H13" i="28"/>
  <c r="G13" i="28"/>
  <c r="F13" i="28"/>
  <c r="E13" i="28"/>
  <c r="E15" i="28" s="1"/>
  <c r="D13" i="28"/>
  <c r="D15" i="28" s="1"/>
  <c r="C13" i="28"/>
  <c r="N12" i="28"/>
  <c r="K12" i="28"/>
  <c r="L12" i="28" s="1"/>
  <c r="K11" i="28"/>
  <c r="L11" i="28" s="1"/>
  <c r="K9" i="28"/>
  <c r="L24" i="30" l="1"/>
  <c r="O12" i="28"/>
  <c r="I26" i="28"/>
  <c r="L24" i="29"/>
  <c r="F26" i="28"/>
  <c r="D26" i="28"/>
  <c r="K13" i="28"/>
  <c r="K15" i="28" s="1"/>
  <c r="C26" i="28"/>
  <c r="G26" i="28"/>
  <c r="I15" i="28"/>
  <c r="H26" i="28"/>
  <c r="K22" i="28"/>
  <c r="K24" i="28" s="1"/>
  <c r="E26" i="28"/>
  <c r="J26" i="28"/>
  <c r="L9" i="28"/>
  <c r="O9" i="28" s="1"/>
  <c r="O21" i="28"/>
  <c r="C15" i="28"/>
  <c r="O11" i="28"/>
  <c r="L26" i="30"/>
  <c r="O26" i="30" s="1"/>
  <c r="L15" i="30"/>
  <c r="O13" i="30"/>
  <c r="F15" i="28"/>
  <c r="L18" i="28"/>
  <c r="G15" i="28"/>
  <c r="H15" i="28"/>
  <c r="L13" i="29"/>
  <c r="O9" i="29"/>
  <c r="K26" i="29"/>
  <c r="N40" i="27"/>
  <c r="N39" i="27"/>
  <c r="D32" i="27"/>
  <c r="E32" i="27" s="1"/>
  <c r="F32" i="27" s="1"/>
  <c r="G32" i="27" s="1"/>
  <c r="H32" i="27" s="1"/>
  <c r="I32" i="27" s="1"/>
  <c r="J32" i="27" s="1"/>
  <c r="K32" i="27" s="1"/>
  <c r="L32" i="27" s="1"/>
  <c r="J22" i="27"/>
  <c r="J24" i="27" s="1"/>
  <c r="I22" i="27"/>
  <c r="H22" i="27"/>
  <c r="H24" i="27" s="1"/>
  <c r="G22" i="27"/>
  <c r="G24" i="27" s="1"/>
  <c r="F22" i="27"/>
  <c r="F24" i="27" s="1"/>
  <c r="E22" i="27"/>
  <c r="E24" i="27" s="1"/>
  <c r="D22" i="27"/>
  <c r="D24" i="27" s="1"/>
  <c r="C22" i="27"/>
  <c r="C24" i="27" s="1"/>
  <c r="N21" i="27"/>
  <c r="K21" i="27"/>
  <c r="L21" i="27" s="1"/>
  <c r="K20" i="27"/>
  <c r="L20" i="27" s="1"/>
  <c r="O20" i="27" s="1"/>
  <c r="K18" i="27"/>
  <c r="J13" i="27"/>
  <c r="I13" i="27"/>
  <c r="I15" i="27" s="1"/>
  <c r="H13" i="27"/>
  <c r="G13" i="27"/>
  <c r="G15" i="27" s="1"/>
  <c r="F13" i="27"/>
  <c r="F15" i="27" s="1"/>
  <c r="E13" i="27"/>
  <c r="E15" i="27" s="1"/>
  <c r="D13" i="27"/>
  <c r="D15" i="27" s="1"/>
  <c r="C13" i="27"/>
  <c r="N12" i="27"/>
  <c r="K12" i="27"/>
  <c r="L12" i="27" s="1"/>
  <c r="K11" i="27"/>
  <c r="L11" i="27" s="1"/>
  <c r="O11" i="27" s="1"/>
  <c r="K9" i="27"/>
  <c r="N20" i="58"/>
  <c r="N22" i="58"/>
  <c r="N18" i="58"/>
  <c r="J46" i="58"/>
  <c r="G45" i="58"/>
  <c r="G44" i="58"/>
  <c r="F43" i="58"/>
  <c r="J40" i="58"/>
  <c r="G39" i="58"/>
  <c r="J26" i="27" l="1"/>
  <c r="K13" i="27"/>
  <c r="K15" i="27" s="1"/>
  <c r="D26" i="27"/>
  <c r="L13" i="28"/>
  <c r="O13" i="28" s="1"/>
  <c r="H26" i="27"/>
  <c r="J15" i="27"/>
  <c r="K26" i="28"/>
  <c r="C26" i="27"/>
  <c r="O12" i="27"/>
  <c r="I26" i="27"/>
  <c r="G26" i="27"/>
  <c r="K22" i="27"/>
  <c r="K24" i="27" s="1"/>
  <c r="C15" i="27"/>
  <c r="O21" i="27"/>
  <c r="L22" i="28"/>
  <c r="L26" i="28" s="1"/>
  <c r="O26" i="28" s="1"/>
  <c r="O18" i="28"/>
  <c r="L18" i="27"/>
  <c r="E26" i="27"/>
  <c r="L9" i="27"/>
  <c r="F26" i="27"/>
  <c r="H15" i="27"/>
  <c r="I24" i="27"/>
  <c r="L26" i="29"/>
  <c r="O26" i="29" s="1"/>
  <c r="L15" i="29"/>
  <c r="O13" i="29"/>
  <c r="N21" i="58"/>
  <c r="L15" i="28" l="1"/>
  <c r="K26" i="27"/>
  <c r="L22" i="27"/>
  <c r="O18" i="27"/>
  <c r="L24" i="28"/>
  <c r="O22" i="28"/>
  <c r="L13" i="27"/>
  <c r="O9" i="27"/>
  <c r="L26" i="27" l="1"/>
  <c r="O26" i="27" s="1"/>
  <c r="L15" i="27"/>
  <c r="O13" i="27"/>
  <c r="O22" i="27"/>
  <c r="L24" i="27"/>
  <c r="I36" i="58" l="1"/>
  <c r="H36" i="58"/>
  <c r="G36" i="58"/>
  <c r="F36" i="58"/>
  <c r="N26" i="58"/>
  <c r="J21" i="58"/>
  <c r="I21" i="58"/>
  <c r="H21" i="58"/>
  <c r="G21" i="58"/>
  <c r="F21" i="58"/>
  <c r="E21" i="58"/>
  <c r="D21" i="58"/>
  <c r="C21" i="58"/>
  <c r="J20" i="58"/>
  <c r="I20" i="58"/>
  <c r="H20" i="58"/>
  <c r="G20" i="58"/>
  <c r="F20" i="58"/>
  <c r="E20" i="58"/>
  <c r="D20" i="58"/>
  <c r="C20" i="58"/>
  <c r="J18" i="58"/>
  <c r="J22" i="58" s="1"/>
  <c r="J24" i="58" s="1"/>
  <c r="I18" i="58"/>
  <c r="I22" i="58" s="1"/>
  <c r="I24" i="58" s="1"/>
  <c r="H18" i="58"/>
  <c r="G18" i="58"/>
  <c r="G22" i="58" s="1"/>
  <c r="G24" i="58" s="1"/>
  <c r="F18" i="58"/>
  <c r="F22" i="58" s="1"/>
  <c r="F24" i="58" s="1"/>
  <c r="E18" i="58"/>
  <c r="E22" i="58" s="1"/>
  <c r="E24" i="58" s="1"/>
  <c r="D18" i="58"/>
  <c r="D22" i="58" s="1"/>
  <c r="D24" i="58" s="1"/>
  <c r="C18" i="58"/>
  <c r="N13" i="58"/>
  <c r="N11" i="58"/>
  <c r="N9" i="58"/>
  <c r="J12" i="58"/>
  <c r="I12" i="58"/>
  <c r="H12" i="58"/>
  <c r="G12" i="58"/>
  <c r="F12" i="58"/>
  <c r="E12" i="58"/>
  <c r="D12" i="58"/>
  <c r="C12" i="58"/>
  <c r="J11" i="58"/>
  <c r="I11" i="58"/>
  <c r="H11" i="58"/>
  <c r="G11" i="58"/>
  <c r="F11" i="58"/>
  <c r="E11" i="58"/>
  <c r="D11" i="58"/>
  <c r="C11" i="58"/>
  <c r="J9" i="58"/>
  <c r="I9" i="58"/>
  <c r="I13" i="58" s="1"/>
  <c r="H9" i="58"/>
  <c r="G9" i="58"/>
  <c r="F9" i="58"/>
  <c r="F13" i="58" s="1"/>
  <c r="E9" i="58"/>
  <c r="E13" i="58" s="1"/>
  <c r="D9" i="58"/>
  <c r="D13" i="58" s="1"/>
  <c r="C9" i="58"/>
  <c r="J13" i="58" l="1"/>
  <c r="N40" i="58"/>
  <c r="C13" i="58"/>
  <c r="H22" i="58"/>
  <c r="H24" i="58" s="1"/>
  <c r="K18" i="58"/>
  <c r="K20" i="58"/>
  <c r="L20" i="58" s="1"/>
  <c r="O20" i="58" s="1"/>
  <c r="K21" i="58"/>
  <c r="L21" i="58" s="1"/>
  <c r="O21" i="58" s="1"/>
  <c r="D15" i="58"/>
  <c r="D26" i="58"/>
  <c r="I15" i="58"/>
  <c r="I26" i="58"/>
  <c r="N12" i="58"/>
  <c r="F26" i="58"/>
  <c r="F15" i="58"/>
  <c r="C22" i="58"/>
  <c r="C24" i="58" s="1"/>
  <c r="E15" i="58"/>
  <c r="E26" i="58"/>
  <c r="G13" i="58"/>
  <c r="N39" i="58"/>
  <c r="H13" i="58"/>
  <c r="K9" i="58"/>
  <c r="L9" i="58" s="1"/>
  <c r="K11" i="58"/>
  <c r="L11" i="58" s="1"/>
  <c r="O11" i="58" s="1"/>
  <c r="K12" i="58"/>
  <c r="L12" i="58" s="1"/>
  <c r="K22" i="58" l="1"/>
  <c r="K24" i="58" s="1"/>
  <c r="O9" i="58"/>
  <c r="L13" i="58"/>
  <c r="O12" i="58"/>
  <c r="L18" i="58"/>
  <c r="G15" i="58"/>
  <c r="G26" i="58"/>
  <c r="K13" i="58"/>
  <c r="C26" i="58"/>
  <c r="C15" i="58"/>
  <c r="H15" i="58"/>
  <c r="H26" i="58"/>
  <c r="J26" i="58"/>
  <c r="J15" i="58"/>
  <c r="N40" i="17"/>
  <c r="N39" i="17"/>
  <c r="E32" i="17"/>
  <c r="F32" i="17" s="1"/>
  <c r="G32" i="17" s="1"/>
  <c r="H32" i="17" s="1"/>
  <c r="I32" i="17" s="1"/>
  <c r="J32" i="17" s="1"/>
  <c r="K32" i="17" s="1"/>
  <c r="L32" i="17" s="1"/>
  <c r="D32" i="17"/>
  <c r="N21" i="17"/>
  <c r="J22" i="17"/>
  <c r="J24" i="17" s="1"/>
  <c r="I22" i="17"/>
  <c r="I24" i="17" s="1"/>
  <c r="H22" i="17"/>
  <c r="H24" i="17" s="1"/>
  <c r="G22" i="17"/>
  <c r="G24" i="17" s="1"/>
  <c r="F22" i="17"/>
  <c r="F24" i="17" s="1"/>
  <c r="E22" i="17"/>
  <c r="E24" i="17" s="1"/>
  <c r="D22" i="17"/>
  <c r="C22" i="17"/>
  <c r="C24" i="17" s="1"/>
  <c r="K21" i="17"/>
  <c r="L21" i="17" s="1"/>
  <c r="K20" i="17"/>
  <c r="L20" i="17" s="1"/>
  <c r="K18" i="17"/>
  <c r="L18" i="17" s="1"/>
  <c r="J13" i="17"/>
  <c r="I13" i="17"/>
  <c r="H13" i="17"/>
  <c r="H15" i="17" s="1"/>
  <c r="G13" i="17"/>
  <c r="F13" i="17"/>
  <c r="F15" i="17" s="1"/>
  <c r="E13" i="17"/>
  <c r="D13" i="17"/>
  <c r="D15" i="17" s="1"/>
  <c r="C13" i="17"/>
  <c r="K12" i="17"/>
  <c r="L12" i="17" s="1"/>
  <c r="K11" i="17"/>
  <c r="L11" i="17" s="1"/>
  <c r="K9" i="17"/>
  <c r="G26" i="17" l="1"/>
  <c r="G15" i="17"/>
  <c r="F26" i="17"/>
  <c r="D26" i="17"/>
  <c r="H26" i="17"/>
  <c r="K15" i="58"/>
  <c r="K26" i="58"/>
  <c r="O18" i="58"/>
  <c r="L22" i="58"/>
  <c r="L26" i="58" s="1"/>
  <c r="O26" i="58" s="1"/>
  <c r="L15" i="58"/>
  <c r="O13" i="58"/>
  <c r="K13" i="17"/>
  <c r="K15" i="17" s="1"/>
  <c r="O18" i="17"/>
  <c r="L22" i="17"/>
  <c r="L24" i="17" s="1"/>
  <c r="K22" i="17"/>
  <c r="K24" i="17" s="1"/>
  <c r="I26" i="17"/>
  <c r="J26" i="17"/>
  <c r="O21" i="17"/>
  <c r="D24" i="17"/>
  <c r="C26" i="17"/>
  <c r="E26" i="17"/>
  <c r="O20" i="17"/>
  <c r="O11" i="17"/>
  <c r="E15" i="17"/>
  <c r="L9" i="17"/>
  <c r="L13" i="17" s="1"/>
  <c r="O13" i="17" s="1"/>
  <c r="I15" i="17"/>
  <c r="J15" i="17"/>
  <c r="C15" i="17"/>
  <c r="N12" i="17"/>
  <c r="O12" i="17" s="1"/>
  <c r="O22" i="17" l="1"/>
  <c r="L24" i="58"/>
  <c r="O22" i="58"/>
  <c r="K26" i="17"/>
  <c r="O9" i="17"/>
  <c r="L26" i="17"/>
  <c r="O26" i="17" s="1"/>
  <c r="L15" i="17"/>
</calcChain>
</file>

<file path=xl/sharedStrings.xml><?xml version="1.0" encoding="utf-8"?>
<sst xmlns="http://schemas.openxmlformats.org/spreadsheetml/2006/main" count="1583" uniqueCount="139">
  <si>
    <t>LFR 06: Environmental Services</t>
  </si>
  <si>
    <t>£ thousands</t>
  </si>
  <si>
    <t>Difference</t>
  </si>
  <si>
    <t>Gross Expenditure on a funding basis</t>
  </si>
  <si>
    <t>Net Revenue Expenditure on a funding basis</t>
  </si>
  <si>
    <t>Gross Income on a funding basis</t>
  </si>
  <si>
    <t>Scotland</t>
  </si>
  <si>
    <t>Angus</t>
  </si>
  <si>
    <t xml:space="preserve">Please enter expenditure as a positive number </t>
  </si>
  <si>
    <t>and income as a negative number throughout.</t>
  </si>
  <si>
    <t>Aberdeen City</t>
  </si>
  <si>
    <t>Aberdeenshire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</si>
  <si>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</si>
  <si>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</si>
  <si>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</si>
  <si>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</si>
  <si>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</si>
  <si>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</si>
  <si>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</si>
  <si>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</si>
  <si>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</si>
  <si>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</si>
  <si>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</si>
  <si>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</si>
  <si>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</si>
  <si>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</si>
  <si>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</si>
  <si>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</si>
  <si>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</si>
  <si>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</si>
  <si>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</si>
  <si>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</si>
  <si>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</si>
  <si>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</si>
  <si>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</si>
  <si>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</si>
  <si>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</si>
  <si>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</si>
  <si>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</si>
  <si>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Control 
Total</t>
  </si>
  <si>
    <t>Support Services</t>
  </si>
  <si>
    <t>Income</t>
  </si>
  <si>
    <t>Expenditure</t>
  </si>
  <si>
    <t>Environmental Health</t>
  </si>
  <si>
    <t>Trading Standards</t>
  </si>
  <si>
    <t>Waste Management</t>
  </si>
  <si>
    <t>Total Environmental Services</t>
  </si>
  <si>
    <t>Total Waste Management</t>
  </si>
  <si>
    <t>Coast 
Protection</t>
  </si>
  <si>
    <t>Flood 
Defence 
and Land 
Drainage</t>
  </si>
  <si>
    <t>Waste 
Collection</t>
  </si>
  <si>
    <t>Waste 
Disposal</t>
  </si>
  <si>
    <t>Other Waste Management 
(not chargeable to roads)</t>
  </si>
  <si>
    <t>Cemetery, Cremation &amp; Mortuary Services</t>
  </si>
  <si>
    <t>Public Conveniences</t>
  </si>
  <si>
    <t>Street Cleaning</t>
  </si>
  <si>
    <t>Additional Information</t>
  </si>
  <si>
    <t>Income from IJB to commission services</t>
  </si>
  <si>
    <t>Revenue Contributions to Capital (RCC)</t>
  </si>
  <si>
    <t>Support Costs</t>
  </si>
  <si>
    <r>
      <t xml:space="preserve">Trading Standards </t>
    </r>
    <r>
      <rPr>
        <b/>
        <sz val="10"/>
        <color theme="1"/>
        <rFont val="Arial"/>
        <family val="2"/>
      </rPr>
      <t>excluding</t>
    </r>
    <r>
      <rPr>
        <sz val="10"/>
        <color theme="1"/>
        <rFont val="Arial"/>
        <family val="2"/>
      </rPr>
      <t xml:space="preserve"> CAB / Money Advice &amp; Animal Health</t>
    </r>
  </si>
  <si>
    <r>
      <t xml:space="preserve">Trading Standards </t>
    </r>
    <r>
      <rPr>
        <b/>
        <sz val="10"/>
        <color theme="1"/>
        <rFont val="Arial"/>
        <family val="2"/>
      </rPr>
      <t>excluding</t>
    </r>
    <r>
      <rPr>
        <sz val="10"/>
        <color theme="1"/>
        <rFont val="Arial"/>
        <family val="2"/>
      </rPr>
      <t xml:space="preserve"> CAB / Money Advice</t>
    </r>
  </si>
  <si>
    <t>City of Edinburgh</t>
  </si>
  <si>
    <t>Na h-Eileanan Siar</t>
  </si>
  <si>
    <t>Net Revenue Expenditure</t>
  </si>
  <si>
    <t>Contributions from other local authorities</t>
  </si>
  <si>
    <r>
      <t xml:space="preserve">Requisitions from constituent councils – </t>
    </r>
    <r>
      <rPr>
        <b/>
        <sz val="10"/>
        <rFont val="Arial"/>
        <family val="2"/>
      </rPr>
      <t>VJBs and RTPs only</t>
    </r>
  </si>
  <si>
    <t>Gross Income adjusted for LFR Purposes</t>
  </si>
  <si>
    <t>Recharge income from other services</t>
  </si>
  <si>
    <t>All other expenditure</t>
  </si>
  <si>
    <t>Gross Expenditure adjusted for LFR Purposes</t>
  </si>
  <si>
    <t>All other income</t>
  </si>
  <si>
    <r>
      <t xml:space="preserve">Third Party Payments: To RTPs and VJBs – </t>
    </r>
    <r>
      <rPr>
        <b/>
        <sz val="10"/>
        <color theme="1"/>
        <rFont val="Arial"/>
        <family val="2"/>
      </rPr>
      <t>Councils only</t>
    </r>
  </si>
  <si>
    <t>2019-20</t>
  </si>
  <si>
    <t>2019-20 Local Financial Returns (LFRs): Source Workbooks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</si>
  <si>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</si>
  <si>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</si>
  <si>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</si>
  <si>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</si>
  <si>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t>Councils complete all sections of the LFR, however non-council local authorities are only required to complete the sections relevant to them. All workbooks contain a</t>
  </si>
  <si>
    <r>
      <rPr>
        <b/>
        <sz val="12"/>
        <color theme="1"/>
        <rFont val="Arial"/>
        <family val="2"/>
      </rPr>
      <t>completed by non-council local authorities</t>
    </r>
    <r>
      <rPr>
        <sz val="12"/>
        <color theme="1"/>
        <rFont val="Arial"/>
        <family val="2"/>
      </rPr>
      <t xml:space="preserve"> contain a 'Councils' tab which provides summary figures for all councils only.</t>
    </r>
  </si>
  <si>
    <t>More information on the LFRs, including the latest blank return and guidance for completion, is available at</t>
  </si>
  <si>
    <t>www.gov.scot/publications/local-financial-return/</t>
  </si>
  <si>
    <t>More information on the SLGFS is available at</t>
  </si>
  <si>
    <t>www.gov.scot/collections/local-government-finance-statistics/#scottishlocalgovernmentfinancialstatistics</t>
  </si>
  <si>
    <t>Data Interpretation</t>
  </si>
  <si>
    <t>Please note the following:</t>
  </si>
  <si>
    <t>- figures are presented on a funding basis and in cash terms;</t>
  </si>
  <si>
    <t>- all years refer to the relevant financial year, for example 2019-20 refers to activity from 1 April 2019 to 31 March 2020;</t>
  </si>
  <si>
    <t>- expenditure is presented as positive figures, and income is presented as negative figures.</t>
  </si>
  <si>
    <t>Local authorities are asked to complete the LFRs in line with the guidance provided to ensure returns are completed on a consistent basis to allow for a reasonable</t>
  </si>
  <si>
    <t>degree of comparability. However, there is the potential for inconsistent reporting between local authorities for lower level figures where local accounting practices may</t>
  </si>
  <si>
    <t>vary. Changes in 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</si>
  <si>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</t>
  </si>
  <si>
    <t>can also be affected by large one-off payments in any year, for example Equal Pay back-pay settlement expenditure. It is therefore important to consider these factors</t>
  </si>
  <si>
    <t>when making comparisons between local authorities.</t>
  </si>
  <si>
    <t>A copy of the 2019-20 LFR guidance document provided to local authorities has been made available alongside the 2019-20 source LFR workbooks for reference.</t>
  </si>
  <si>
    <t>Comparability to Prior Years</t>
  </si>
  <si>
    <t>Due to changes made in the 2019-20 LFR, not all figures in the 2019-20 source workbooks can be directly compared to those from source workbooks for prior years.</t>
  </si>
  <si>
    <t>A note for data users on providing comparable time series of key figures for service-level LFRs from 2011-12 to 2019-20 is available alongside the 2019-20 source</t>
  </si>
  <si>
    <t>LFR workbooks. If you have any questions relating to comparing LFR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</si>
  <si>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</si>
  <si>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</t>
  </si>
  <si>
    <t>of data collected in the LFRs, it is not feasible to check every figure in each return. This means that minor errors may be identified within the source data post-publication.</t>
  </si>
  <si>
    <t>Where revisions are required to the source data post-publication, the relevant source workbook on the Scottish Government website will be updated and a note of the</t>
  </si>
  <si>
    <r>
      <t xml:space="preserve">revisions made provided here. Please note that the 2019-20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</t>
    </r>
  </si>
  <si>
    <t>revisions which have a significant impact on the key Scotland level figures or commentary provided.</t>
  </si>
  <si>
    <t>Enquiries</t>
  </si>
  <si>
    <t>For enquiries about this data, please email</t>
  </si>
  <si>
    <t>lgfstats@gov.scot</t>
  </si>
  <si>
    <t>Services.</t>
  </si>
  <si>
    <r>
      <rPr>
        <b/>
        <sz val="12"/>
        <color theme="1"/>
        <rFont val="Arial"/>
        <family val="2"/>
      </rPr>
      <t xml:space="preserve">This file contains the data provided in LFR 06 for each local authority. </t>
    </r>
    <r>
      <rPr>
        <sz val="12"/>
        <color theme="1"/>
        <rFont val="Arial"/>
        <family val="2"/>
      </rPr>
      <t>The LFR 06 collects detailed revenue expenditure and income figures for Environmental</t>
    </r>
  </si>
  <si>
    <t>'Scotland' tab which provides summary figures at Scotland level, i.e. for all local authorities who have completed that section. Workbooks relating to sections also</t>
  </si>
  <si>
    <t>This file has been revised since it's initial publication as follows:</t>
  </si>
  <si>
    <t>- On 2 March 2022 to correct errors identified during validation of local authorities' 2020-21 LFRs. These revisions have affected: Cell J40 for Angus; Row 9 &amp; 12</t>
  </si>
  <si>
    <t>and Cells G39, J40 &amp; J46 for Highland. Corresponding calculated cells, as well as figures in the Scotland and Councils tabs have also been revised.</t>
  </si>
  <si>
    <t>PASS</t>
  </si>
  <si>
    <t>2019-20 Local Financial Returns (LFRs)</t>
  </si>
  <si>
    <t>Key Definitions</t>
  </si>
  <si>
    <r>
      <t xml:space="preserve">Funding basis: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</t>
    </r>
  </si>
  <si>
    <t>basis figures are used by local authorities when making financial decisions, such as setting budgets.</t>
  </si>
  <si>
    <r>
      <t xml:space="preserve">Cash terms: </t>
    </r>
    <r>
      <rPr>
        <sz val="12"/>
        <rFont val="Arial"/>
        <family val="2"/>
      </rPr>
      <t>Figures presented in cash terms have not been adjusted for inflation.</t>
    </r>
  </si>
  <si>
    <r>
      <t xml:space="preserve">Revenue Expenditure: </t>
    </r>
    <r>
      <rPr>
        <sz val="12"/>
        <rFont val="Arial"/>
        <family val="2"/>
      </rPr>
      <t>The cost of delivering services each year, including operating costs and overheads, plus costs that cannot be directly attributed to a service,</t>
    </r>
  </si>
  <si>
    <t>such as the repayment of debt.</t>
  </si>
  <si>
    <r>
      <t xml:space="preserve">Gross Service Expenditure: </t>
    </r>
    <r>
      <rPr>
        <sz val="12"/>
        <rFont val="Arial"/>
        <family val="2"/>
      </rPr>
      <t>Total revenue expenditure relating to services only.</t>
    </r>
  </si>
  <si>
    <r>
      <t xml:space="preserve">Gross Service Expenditure Adjusted for LFR Purposes: </t>
    </r>
    <r>
      <rPr>
        <sz val="12"/>
        <rFont val="Arial"/>
        <family val="2"/>
      </rPr>
      <t>Total revenue expenditure relating to services only, adjusted to exclude inter-authority transfers. This figure</t>
    </r>
  </si>
  <si>
    <t>should be used when calculating aggregate figures, such as Scotland or Council level, to ensure there is no double counting due to transfers between local authorities.</t>
  </si>
  <si>
    <r>
      <t xml:space="preserve">Gross Service Income: </t>
    </r>
    <r>
      <rPr>
        <sz val="12"/>
        <rFont val="Arial"/>
        <family val="2"/>
      </rPr>
      <t>The total income a local authority receives in relation to services, for example customer and client receipts and specific grants.</t>
    </r>
  </si>
  <si>
    <r>
      <t xml:space="preserve">Gross Service Income Adjusted for LFR Purposes: </t>
    </r>
    <r>
      <rPr>
        <sz val="12"/>
        <rFont val="Arial"/>
        <family val="2"/>
      </rPr>
      <t>Gross service income adjusted to exclude inter-authority transfers. This figure should be used when calculating</t>
    </r>
  </si>
  <si>
    <t>aggregate figures, such as Scotland or Council level, to ensure there is no double counting due to transfers between local authorities.</t>
  </si>
  <si>
    <r>
      <t xml:space="preserve">Net Revenue Expenditure: </t>
    </r>
    <r>
      <rPr>
        <sz val="12"/>
        <rFont val="Arial"/>
        <family val="2"/>
      </rPr>
      <t>The element of service expenditure funded by general funding, such as General Revenue Grant (GRG) and local taxation, and / or from</t>
    </r>
  </si>
  <si>
    <t>reserves. This is calculated as the difference between Gross Service Expenditure and Gross Service Income.</t>
  </si>
  <si>
    <r>
      <t xml:space="preserve">Integration Joint Board (IJB): </t>
    </r>
    <r>
      <rPr>
        <sz val="12"/>
        <rFont val="Arial"/>
        <family val="2"/>
      </rPr>
      <t>Thirty IJBs were established in Scotland under the Public Bodies (Joint Working) (Scotland) Act 2014. They are responsible for the</t>
    </r>
  </si>
  <si>
    <t>planning of integrated arrangements and onward services delivery of health and social care for their constituent councils and health boards.</t>
  </si>
  <si>
    <t>Further information on expenditure / income to be included under each subservice and in additional information lines can be found in the LFR guidance document,</t>
  </si>
  <si>
    <t>which has been made available alongside the 2019-20 source LFR workbooks for reference.</t>
  </si>
  <si>
    <t>Last updated on 28 February 2023</t>
  </si>
  <si>
    <t>- On 28 February 2023, this file was re-created.  An updated return for Glasgow City Council for 2019-20 was received as part of the SLGFS 2021-22 process.</t>
  </si>
  <si>
    <t>Corresponding figures in the Scotland and Councils tabs have also been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</si>
</sst>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indexed="10"/>
      <name val="Arial"/>
      <family val="2"/>
    </font>
    <font>
      <b/>
      <sz val="20"/>
      <color rgb="FF0070C0"/>
      <name val="Arial"/>
      <family val="2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0070C0"/>
      <name val="Arial"/>
      <family val="2"/>
    </font>
    <font>
      <u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122B4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8" fillId="3" borderId="0" xfId="2" applyFont="1" applyFill="1" applyAlignment="1" applyProtection="1">
      <alignment vertical="center" wrapText="1"/>
    </xf>
    <xf numFmtId="0" fontId="4" fillId="3" borderId="0" xfId="2" applyFont="1" applyFill="1" applyAlignment="1" applyProtection="1">
      <alignment vertical="center" wrapText="1"/>
    </xf>
    <xf numFmtId="0" fontId="3" fillId="3" borderId="0" xfId="1" applyFont="1" applyFill="1" applyAlignment="1" applyProtection="1">
      <alignment vertical="center" wrapText="1"/>
    </xf>
    <xf numFmtId="3" fontId="2" fillId="2" borderId="0" xfId="2" applyNumberFormat="1" applyFont="1" applyFill="1" applyAlignment="1" applyProtection="1">
      <alignment vertical="center" wrapText="1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0" fontId="10" fillId="3" borderId="0" xfId="3" applyFont="1" applyFill="1" applyAlignment="1" applyProtection="1">
      <alignment vertical="center"/>
    </xf>
    <xf numFmtId="0" fontId="11" fillId="3" borderId="0" xfId="3" quotePrefix="1" applyFont="1" applyFill="1" applyAlignment="1" applyProtection="1">
      <alignment horizontal="left" vertical="center" wrapText="1"/>
    </xf>
    <xf numFmtId="0" fontId="11" fillId="3" borderId="0" xfId="3" applyFont="1" applyFill="1" applyAlignment="1" applyProtection="1">
      <alignment vertical="center" wrapText="1"/>
    </xf>
    <xf numFmtId="0" fontId="9" fillId="3" borderId="0" xfId="3" applyFont="1" applyFill="1" applyAlignment="1" applyProtection="1">
      <alignment horizontal="right" vertical="center"/>
    </xf>
    <xf numFmtId="0" fontId="9" fillId="2" borderId="0" xfId="2" applyFont="1" applyFill="1" applyAlignment="1" applyProtection="1">
      <alignment vertical="center"/>
    </xf>
    <xf numFmtId="3" fontId="15" fillId="3" borderId="0" xfId="2" applyNumberFormat="1" applyFont="1" applyFill="1" applyBorder="1" applyAlignment="1" applyProtection="1">
      <alignment vertical="center" wrapText="1"/>
    </xf>
    <xf numFmtId="0" fontId="18" fillId="2" borderId="0" xfId="2" applyFont="1" applyFill="1" applyBorder="1" applyAlignment="1" applyProtection="1">
      <alignment vertical="center" wrapText="1"/>
    </xf>
    <xf numFmtId="3" fontId="8" fillId="2" borderId="0" xfId="2" applyNumberFormat="1" applyFont="1" applyFill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center"/>
    </xf>
    <xf numFmtId="3" fontId="10" fillId="2" borderId="0" xfId="2" applyNumberFormat="1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 wrapText="1"/>
    </xf>
    <xf numFmtId="0" fontId="13" fillId="3" borderId="0" xfId="2" quotePrefix="1" applyFont="1" applyFill="1" applyAlignment="1" applyProtection="1">
      <alignment horizontal="left" vertical="center" wrapText="1"/>
    </xf>
    <xf numFmtId="3" fontId="8" fillId="3" borderId="0" xfId="2" applyNumberFormat="1" applyFont="1" applyFill="1" applyAlignment="1" applyProtection="1">
      <alignment vertical="center" wrapText="1"/>
    </xf>
    <xf numFmtId="0" fontId="8" fillId="3" borderId="0" xfId="2" applyFont="1" applyFill="1" applyAlignment="1" applyProtection="1">
      <alignment vertical="center"/>
    </xf>
    <xf numFmtId="0" fontId="9" fillId="3" borderId="0" xfId="2" quotePrefix="1" applyFont="1" applyFill="1" applyAlignment="1" applyProtection="1">
      <alignment horizontal="left" vertical="center" wrapText="1"/>
    </xf>
    <xf numFmtId="3" fontId="8" fillId="3" borderId="0" xfId="2" applyNumberFormat="1" applyFont="1" applyFill="1" applyBorder="1" applyAlignment="1" applyProtection="1">
      <alignment vertical="center" wrapText="1"/>
    </xf>
    <xf numFmtId="0" fontId="9" fillId="3" borderId="0" xfId="2" applyFont="1" applyFill="1" applyAlignment="1" applyProtection="1">
      <alignment vertical="center"/>
    </xf>
    <xf numFmtId="3" fontId="15" fillId="2" borderId="0" xfId="2" quotePrefix="1" applyNumberFormat="1" applyFont="1" applyFill="1" applyAlignment="1" applyProtection="1">
      <alignment horizontal="left" vertical="center"/>
    </xf>
    <xf numFmtId="3" fontId="22" fillId="3" borderId="0" xfId="2" applyNumberFormat="1" applyFont="1" applyFill="1" applyBorder="1" applyAlignment="1" applyProtection="1">
      <alignment vertical="center" wrapText="1"/>
    </xf>
    <xf numFmtId="3" fontId="21" fillId="2" borderId="0" xfId="2" applyNumberFormat="1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top"/>
    </xf>
    <xf numFmtId="0" fontId="19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vertical="center"/>
    </xf>
    <xf numFmtId="3" fontId="14" fillId="2" borderId="0" xfId="0" applyNumberFormat="1" applyFont="1" applyFill="1" applyAlignment="1" applyProtection="1">
      <alignment vertical="center"/>
    </xf>
    <xf numFmtId="3" fontId="14" fillId="7" borderId="2" xfId="0" applyNumberFormat="1" applyFont="1" applyFill="1" applyBorder="1" applyAlignment="1" applyProtection="1">
      <alignment vertical="center"/>
    </xf>
    <xf numFmtId="3" fontId="12" fillId="6" borderId="2" xfId="0" applyNumberFormat="1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vertical="center"/>
    </xf>
    <xf numFmtId="0" fontId="12" fillId="8" borderId="2" xfId="0" applyFont="1" applyFill="1" applyBorder="1" applyAlignment="1" applyProtection="1">
      <alignment vertical="center"/>
    </xf>
    <xf numFmtId="3" fontId="12" fillId="8" borderId="2" xfId="0" applyNumberFormat="1" applyFont="1" applyFill="1" applyBorder="1" applyAlignment="1" applyProtection="1">
      <alignment vertical="center"/>
    </xf>
    <xf numFmtId="3" fontId="20" fillId="4" borderId="2" xfId="0" applyNumberFormat="1" applyFont="1" applyFill="1" applyBorder="1" applyAlignment="1" applyProtection="1">
      <alignment vertical="center"/>
    </xf>
    <xf numFmtId="3" fontId="14" fillId="2" borderId="2" xfId="0" applyNumberFormat="1" applyFont="1" applyFill="1" applyBorder="1" applyAlignment="1" applyProtection="1">
      <alignment vertical="center"/>
      <protection locked="0"/>
    </xf>
    <xf numFmtId="3" fontId="16" fillId="5" borderId="2" xfId="0" applyNumberFormat="1" applyFont="1" applyFill="1" applyBorder="1" applyAlignment="1" applyProtection="1">
      <alignment vertical="center"/>
    </xf>
    <xf numFmtId="3" fontId="17" fillId="4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3" fontId="17" fillId="4" borderId="2" xfId="0" applyNumberFormat="1" applyFont="1" applyFill="1" applyBorder="1" applyAlignment="1" applyProtection="1">
      <alignment vertical="center"/>
    </xf>
    <xf numFmtId="3" fontId="21" fillId="7" borderId="2" xfId="0" applyNumberFormat="1" applyFont="1" applyFill="1" applyBorder="1" applyAlignment="1" applyProtection="1">
      <alignment vertical="center"/>
    </xf>
    <xf numFmtId="3" fontId="18" fillId="7" borderId="2" xfId="0" applyNumberFormat="1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3" fontId="17" fillId="4" borderId="2" xfId="0" quotePrefix="1" applyNumberFormat="1" applyFont="1" applyFill="1" applyBorder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/>
    <xf numFmtId="0" fontId="28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6" fillId="2" borderId="0" xfId="6" applyFont="1" applyFill="1" applyBorder="1" applyAlignment="1" applyProtection="1">
      <alignment vertical="center"/>
    </xf>
    <xf numFmtId="0" fontId="24" fillId="2" borderId="0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2" fillId="2" borderId="0" xfId="1" applyFont="1" applyFill="1" applyAlignment="1" applyProtection="1">
      <alignment vertical="center"/>
    </xf>
    <xf numFmtId="0" fontId="32" fillId="2" borderId="0" xfId="6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6" fillId="3" borderId="0" xfId="1" applyFont="1" applyFill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3" borderId="0" xfId="2" applyFont="1" applyFill="1" applyBorder="1" applyAlignment="1" applyProtection="1">
      <alignment horizontal="right" vertical="center" wrapText="1"/>
    </xf>
    <xf numFmtId="0" fontId="0" fillId="9" borderId="0" xfId="0" applyFill="1"/>
    <xf numFmtId="0" fontId="3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4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4" fillId="2" borderId="0" xfId="0" quotePrefix="1" applyFont="1" applyFill="1" applyAlignment="1">
      <alignment vertical="center"/>
    </xf>
  </cellXfs>
  <cellStyles count="7">
    <cellStyle name="Hyperlink" xfId="1" builtinId="8"/>
    <cellStyle name="Hyperlink 2" xfId="6" xr:uid="{00000000-0005-0000-0000-000001000000}"/>
    <cellStyle name="Normal" xfId="0" builtinId="0"/>
    <cellStyle name="Normal 3" xfId="5" xr:uid="{00000000-0005-0000-0000-000003000000}"/>
    <cellStyle name="Normal 3 2 2 2" xfId="4" xr:uid="{00000000-0005-0000-0000-000004000000}"/>
    <cellStyle name="Normal_A3366421" xfId="2" xr:uid="{00000000-0005-0000-0000-000005000000}"/>
    <cellStyle name="Style 1" xfId="3" xr:uid="{00000000-0005-0000-0000-000006000000}"/>
  </cellStyles>
  <dxfs count="165"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</dxfs>
  <tableStyles count="0" defaultTableStyle="TableStyleMedium2" defaultPivotStyle="PivotStyleLight16"/>
  <colors>
    <mruColors>
      <color rgb="FF183C5C"/>
      <color rgb="FFD9D9D9"/>
      <color rgb="FF777777"/>
      <color rgb="FF8DB4E2"/>
      <color rgb="FF1F497D"/>
      <color rgb="FFFF3232"/>
      <color rgb="FFA6A6A6"/>
      <color rgb="FF122B4A"/>
      <color rgb="FFC3C3C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" TargetMode="External"/><Relationship Id="rId2" Type="http://schemas.openxmlformats.org/officeDocument/2006/relationships/hyperlink" Target="http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183C5C"/>
  </sheetPr>
  <dimension ref="A1:E58"/>
  <sheetViews>
    <sheetView tabSelected="1" zoomScaleNormal="100" workbookViewId="0"/>
  </sheetViews>
  <sheetFormatPr defaultColWidth="9.1796875" defaultRowHeight="15.5"/>
  <cols>
    <col min="1" max="1" width="4.7265625" style="57" customWidth="1"/>
    <col min="2" max="2" width="38.1796875" style="57" customWidth="1"/>
    <col min="3" max="3" width="3.81640625" style="57" customWidth="1"/>
    <col min="4" max="4" width="58.453125" style="57" customWidth="1"/>
    <col min="5" max="5" width="48.54296875" style="57" customWidth="1"/>
    <col min="6" max="16384" width="9.1796875" style="57"/>
  </cols>
  <sheetData>
    <row r="1" spans="1:5" ht="25">
      <c r="A1" s="55" t="s">
        <v>74</v>
      </c>
      <c r="B1" s="56"/>
      <c r="C1" s="56"/>
      <c r="D1" s="56"/>
      <c r="E1" s="56"/>
    </row>
    <row r="2" spans="1:5" ht="23">
      <c r="A2" s="58" t="s">
        <v>0</v>
      </c>
      <c r="B2" s="56"/>
      <c r="C2" s="56"/>
      <c r="D2" s="56"/>
      <c r="E2" s="56"/>
    </row>
    <row r="3" spans="1:5" ht="17.5">
      <c r="A3" s="59" t="s">
        <v>136</v>
      </c>
      <c r="B3" s="60"/>
      <c r="C3" s="56"/>
      <c r="D3" s="56"/>
      <c r="E3" s="56"/>
    </row>
    <row r="4" spans="1:5">
      <c r="A4" s="61"/>
      <c r="B4" s="62"/>
      <c r="C4" s="62"/>
      <c r="D4" s="62"/>
      <c r="E4" s="62"/>
    </row>
    <row r="5" spans="1:5" ht="18">
      <c r="A5" s="63" t="s">
        <v>75</v>
      </c>
      <c r="B5" s="64"/>
      <c r="C5" s="64"/>
      <c r="D5" s="64"/>
      <c r="E5" s="64"/>
    </row>
    <row r="6" spans="1:5">
      <c r="A6" s="62" t="s">
        <v>76</v>
      </c>
      <c r="B6" s="62"/>
      <c r="C6" s="62"/>
      <c r="D6" s="62"/>
      <c r="E6" s="62"/>
    </row>
    <row r="7" spans="1:5">
      <c r="A7" s="62" t="s">
        <v>77</v>
      </c>
      <c r="B7" s="62"/>
      <c r="C7" s="62"/>
      <c r="D7" s="62"/>
      <c r="E7" s="62"/>
    </row>
    <row r="8" spans="1:5">
      <c r="A8" s="62" t="s">
        <v>78</v>
      </c>
      <c r="B8" s="62"/>
      <c r="C8" s="62"/>
      <c r="D8" s="62"/>
      <c r="E8" s="62"/>
    </row>
    <row r="9" spans="1:5" ht="10" customHeight="1">
      <c r="A9" s="62"/>
      <c r="B9" s="62"/>
      <c r="C9" s="62"/>
      <c r="D9" s="62"/>
      <c r="E9" s="65"/>
    </row>
    <row r="10" spans="1:5">
      <c r="A10" s="62" t="s">
        <v>79</v>
      </c>
      <c r="B10" s="62"/>
      <c r="C10" s="62"/>
      <c r="D10" s="62"/>
      <c r="E10" s="65"/>
    </row>
    <row r="11" spans="1:5">
      <c r="A11" s="66" t="s">
        <v>112</v>
      </c>
      <c r="B11" s="62"/>
      <c r="C11" s="62"/>
      <c r="D11" s="62"/>
      <c r="E11" s="65"/>
    </row>
    <row r="12" spans="1:5">
      <c r="A12" s="62" t="s">
        <v>80</v>
      </c>
      <c r="B12" s="62"/>
      <c r="C12" s="62"/>
      <c r="D12" s="62"/>
      <c r="E12" s="65"/>
    </row>
    <row r="13" spans="1:5" ht="10" customHeight="1">
      <c r="A13" s="62"/>
      <c r="B13" s="62"/>
      <c r="C13" s="62"/>
      <c r="D13" s="62"/>
      <c r="E13" s="62"/>
    </row>
    <row r="14" spans="1:5">
      <c r="A14" s="62" t="s">
        <v>111</v>
      </c>
      <c r="B14" s="62"/>
      <c r="C14" s="62"/>
      <c r="D14" s="62"/>
      <c r="E14" s="65"/>
    </row>
    <row r="15" spans="1:5">
      <c r="A15" s="62" t="s">
        <v>110</v>
      </c>
      <c r="B15" s="62"/>
      <c r="C15" s="62"/>
      <c r="D15" s="62"/>
      <c r="E15" s="65"/>
    </row>
    <row r="16" spans="1:5" ht="10" customHeight="1">
      <c r="A16" s="62"/>
      <c r="B16" s="62"/>
      <c r="C16" s="62"/>
      <c r="D16" s="62"/>
      <c r="E16" s="65"/>
    </row>
    <row r="17" spans="1:5">
      <c r="A17" s="62" t="s">
        <v>81</v>
      </c>
      <c r="B17" s="62"/>
      <c r="C17" s="62"/>
      <c r="D17" s="62"/>
      <c r="E17" s="70" t="s">
        <v>82</v>
      </c>
    </row>
    <row r="18" spans="1:5" ht="10" customHeight="1">
      <c r="A18" s="62"/>
      <c r="B18" s="62"/>
      <c r="C18" s="62"/>
      <c r="D18" s="62"/>
      <c r="E18" s="62"/>
    </row>
    <row r="19" spans="1:5">
      <c r="A19" s="62" t="s">
        <v>83</v>
      </c>
      <c r="B19" s="62"/>
      <c r="C19" s="62"/>
      <c r="D19" s="78" t="s">
        <v>84</v>
      </c>
      <c r="E19" s="78"/>
    </row>
    <row r="20" spans="1:5" ht="18" customHeight="1">
      <c r="A20" s="61"/>
      <c r="B20" s="62"/>
      <c r="C20" s="62"/>
      <c r="D20" s="62"/>
      <c r="E20" s="62"/>
    </row>
    <row r="21" spans="1:5" ht="18" customHeight="1">
      <c r="A21" s="63" t="s">
        <v>85</v>
      </c>
      <c r="B21" s="64"/>
      <c r="C21" s="64"/>
      <c r="D21" s="64"/>
      <c r="E21" s="64"/>
    </row>
    <row r="22" spans="1:5">
      <c r="A22" s="62" t="s">
        <v>86</v>
      </c>
      <c r="B22" s="62"/>
      <c r="C22" s="62"/>
      <c r="D22" s="62"/>
      <c r="E22" s="62"/>
    </row>
    <row r="23" spans="1:5">
      <c r="A23" s="62"/>
      <c r="B23" s="66" t="s">
        <v>87</v>
      </c>
      <c r="C23" s="62"/>
      <c r="D23" s="62"/>
      <c r="E23" s="62"/>
    </row>
    <row r="24" spans="1:5">
      <c r="A24" s="62"/>
      <c r="B24" s="66" t="s">
        <v>88</v>
      </c>
      <c r="C24" s="62"/>
      <c r="D24" s="62"/>
      <c r="E24" s="62"/>
    </row>
    <row r="25" spans="1:5">
      <c r="A25" s="62"/>
      <c r="B25" s="66" t="s">
        <v>89</v>
      </c>
      <c r="C25" s="62"/>
      <c r="D25" s="62"/>
      <c r="E25" s="62"/>
    </row>
    <row r="26" spans="1:5" ht="10" customHeight="1">
      <c r="A26" s="62"/>
      <c r="B26" s="62"/>
      <c r="C26" s="62"/>
      <c r="D26" s="62"/>
      <c r="E26" s="65"/>
    </row>
    <row r="27" spans="1:5">
      <c r="A27" s="62" t="s">
        <v>90</v>
      </c>
      <c r="B27" s="62"/>
      <c r="C27" s="62"/>
      <c r="D27" s="62"/>
      <c r="E27" s="62"/>
    </row>
    <row r="28" spans="1:5">
      <c r="A28" s="62" t="s">
        <v>91</v>
      </c>
      <c r="B28" s="62"/>
      <c r="C28" s="62"/>
      <c r="D28" s="62"/>
      <c r="E28" s="62"/>
    </row>
    <row r="29" spans="1:5">
      <c r="A29" s="62" t="s">
        <v>92</v>
      </c>
      <c r="B29" s="62"/>
      <c r="C29" s="62"/>
      <c r="D29" s="62"/>
      <c r="E29" s="62"/>
    </row>
    <row r="30" spans="1:5" ht="10" customHeight="1">
      <c r="A30" s="62"/>
      <c r="B30" s="62"/>
      <c r="C30" s="62"/>
      <c r="D30" s="62"/>
      <c r="E30" s="65"/>
    </row>
    <row r="31" spans="1:5">
      <c r="A31" s="67" t="s">
        <v>93</v>
      </c>
      <c r="B31" s="62"/>
      <c r="C31" s="62"/>
      <c r="D31" s="62"/>
      <c r="E31" s="62"/>
    </row>
    <row r="32" spans="1:5">
      <c r="A32" s="67" t="s">
        <v>94</v>
      </c>
      <c r="B32" s="62"/>
      <c r="C32" s="62"/>
      <c r="D32" s="62"/>
      <c r="E32" s="62"/>
    </row>
    <row r="33" spans="1:5">
      <c r="A33" s="67" t="s">
        <v>95</v>
      </c>
      <c r="B33" s="62"/>
      <c r="C33" s="62"/>
      <c r="D33" s="62"/>
      <c r="E33" s="62"/>
    </row>
    <row r="34" spans="1:5" ht="10" customHeight="1">
      <c r="A34" s="62"/>
      <c r="B34" s="62"/>
      <c r="C34" s="62"/>
      <c r="D34" s="62"/>
      <c r="E34" s="65"/>
    </row>
    <row r="35" spans="1:5">
      <c r="A35" s="62" t="s">
        <v>96</v>
      </c>
      <c r="B35" s="62"/>
      <c r="C35" s="62"/>
      <c r="D35" s="62"/>
      <c r="E35" s="62"/>
    </row>
    <row r="36" spans="1:5" ht="18" customHeight="1">
      <c r="A36" s="61"/>
      <c r="B36" s="62"/>
      <c r="C36" s="62"/>
      <c r="D36" s="62"/>
      <c r="E36" s="62"/>
    </row>
    <row r="37" spans="1:5" ht="18" customHeight="1">
      <c r="A37" s="63" t="s">
        <v>97</v>
      </c>
      <c r="B37" s="64"/>
      <c r="C37" s="64"/>
      <c r="D37" s="64"/>
      <c r="E37" s="64"/>
    </row>
    <row r="38" spans="1:5">
      <c r="A38" s="67" t="s">
        <v>98</v>
      </c>
      <c r="B38" s="67"/>
      <c r="C38" s="67"/>
      <c r="D38" s="67"/>
      <c r="E38" s="67"/>
    </row>
    <row r="39" spans="1:5" ht="10" customHeight="1">
      <c r="A39" s="62"/>
      <c r="B39" s="62"/>
      <c r="C39" s="62"/>
      <c r="D39" s="62"/>
      <c r="E39" s="65"/>
    </row>
    <row r="40" spans="1:5">
      <c r="A40" s="62" t="s">
        <v>99</v>
      </c>
      <c r="B40" s="66"/>
      <c r="C40" s="62"/>
      <c r="D40" s="62"/>
      <c r="E40" s="62"/>
    </row>
    <row r="41" spans="1:5">
      <c r="A41" s="62" t="s">
        <v>100</v>
      </c>
      <c r="B41" s="66"/>
      <c r="C41" s="62"/>
      <c r="D41" s="62"/>
      <c r="E41" s="62"/>
    </row>
    <row r="42" spans="1:5" ht="18" customHeight="1">
      <c r="A42" s="61"/>
      <c r="B42" s="62"/>
      <c r="C42" s="62"/>
      <c r="D42" s="62"/>
      <c r="E42" s="62"/>
    </row>
    <row r="43" spans="1:5" ht="18">
      <c r="A43" s="63" t="s">
        <v>101</v>
      </c>
      <c r="B43" s="64"/>
      <c r="C43" s="64"/>
      <c r="D43" s="64"/>
      <c r="E43" s="64"/>
    </row>
    <row r="44" spans="1:5">
      <c r="A44" s="57" t="s">
        <v>102</v>
      </c>
      <c r="B44" s="56"/>
      <c r="C44" s="68"/>
    </row>
    <row r="45" spans="1:5">
      <c r="A45" s="57" t="s">
        <v>103</v>
      </c>
      <c r="B45" s="56"/>
      <c r="C45" s="68"/>
    </row>
    <row r="46" spans="1:5" ht="10" customHeight="1">
      <c r="A46" s="62"/>
      <c r="B46" s="62"/>
      <c r="C46" s="62"/>
      <c r="D46" s="62"/>
      <c r="E46" s="65"/>
    </row>
    <row r="47" spans="1:5">
      <c r="A47" s="57" t="s">
        <v>104</v>
      </c>
      <c r="B47" s="56"/>
      <c r="C47" s="69"/>
    </row>
    <row r="48" spans="1:5">
      <c r="A48" s="57" t="s">
        <v>105</v>
      </c>
      <c r="B48" s="56"/>
      <c r="C48" s="69"/>
    </row>
    <row r="49" spans="1:5">
      <c r="A49" s="57" t="s">
        <v>106</v>
      </c>
      <c r="B49" s="56"/>
      <c r="C49" s="69"/>
    </row>
    <row r="50" spans="1:5" ht="10" customHeight="1">
      <c r="A50" s="62"/>
      <c r="B50" s="62"/>
      <c r="C50" s="62"/>
      <c r="D50" s="62"/>
      <c r="E50" s="62"/>
    </row>
    <row r="51" spans="1:5">
      <c r="A51" s="62" t="s">
        <v>113</v>
      </c>
      <c r="B51" s="62"/>
      <c r="C51" s="62"/>
      <c r="D51" s="62"/>
      <c r="E51" s="62"/>
    </row>
    <row r="52" spans="1:5">
      <c r="A52" s="62"/>
      <c r="B52" s="66" t="s">
        <v>114</v>
      </c>
      <c r="C52" s="62"/>
      <c r="D52" s="62"/>
      <c r="E52" s="62"/>
    </row>
    <row r="53" spans="1:5">
      <c r="A53" s="62"/>
      <c r="B53" s="66" t="s">
        <v>115</v>
      </c>
      <c r="C53" s="62"/>
      <c r="D53" s="62"/>
      <c r="E53" s="62"/>
    </row>
    <row r="54" spans="1:5" ht="18" customHeight="1">
      <c r="A54" s="61"/>
      <c r="B54" s="85" t="s">
        <v>137</v>
      </c>
      <c r="E54" s="62"/>
    </row>
    <row r="55" spans="1:5" ht="17.5">
      <c r="A55" s="85"/>
      <c r="B55" s="85" t="s">
        <v>138</v>
      </c>
      <c r="C55" s="85"/>
      <c r="D55" s="85"/>
      <c r="E55" s="64"/>
    </row>
    <row r="56" spans="1:5">
      <c r="A56" s="85"/>
      <c r="B56" s="85"/>
      <c r="C56" s="85"/>
      <c r="D56" s="85"/>
    </row>
    <row r="57" spans="1:5" ht="18">
      <c r="A57" s="63" t="s">
        <v>107</v>
      </c>
      <c r="B57" s="64"/>
      <c r="C57" s="64"/>
      <c r="D57" s="64"/>
    </row>
    <row r="58" spans="1:5">
      <c r="A58" s="57" t="s">
        <v>108</v>
      </c>
      <c r="B58" s="56"/>
      <c r="C58" s="70" t="s">
        <v>109</v>
      </c>
    </row>
  </sheetData>
  <mergeCells count="1">
    <mergeCell ref="D19:E19"/>
  </mergeCells>
  <hyperlinks>
    <hyperlink ref="D19" r:id="rId1" location="scottishlocalgovernmentfinancialstatistics" xr:uid="{00000000-0004-0000-0100-000001000000}"/>
    <hyperlink ref="E17" r:id="rId2" xr:uid="{00000000-0004-0000-0100-000002000000}"/>
    <hyperlink ref="C58" r:id="rId3" xr:uid="{9C0E654A-27A3-4DC7-A0C4-9BD3BC4532B9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14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27</v>
      </c>
      <c r="D9" s="41">
        <v>22</v>
      </c>
      <c r="E9" s="41">
        <v>18</v>
      </c>
      <c r="F9" s="41">
        <v>281</v>
      </c>
      <c r="G9" s="41">
        <v>71</v>
      </c>
      <c r="H9" s="41">
        <v>172</v>
      </c>
      <c r="I9" s="41">
        <v>149</v>
      </c>
      <c r="J9" s="41">
        <v>171</v>
      </c>
      <c r="K9" s="42">
        <f>SUM(H9:J9)</f>
        <v>492</v>
      </c>
      <c r="L9" s="36">
        <f>SUM(C9:G9,K9)</f>
        <v>911</v>
      </c>
      <c r="M9" s="34"/>
      <c r="N9" s="45">
        <v>911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-45</v>
      </c>
      <c r="G11" s="41">
        <v>0</v>
      </c>
      <c r="H11" s="41">
        <v>-553</v>
      </c>
      <c r="I11" s="41">
        <v>0</v>
      </c>
      <c r="J11" s="41">
        <v>-64</v>
      </c>
      <c r="K11" s="42">
        <f>SUM(H11:J11)</f>
        <v>-617</v>
      </c>
      <c r="L11" s="36">
        <f>SUM(C11:G11,K11)</f>
        <v>-662</v>
      </c>
      <c r="M11" s="34"/>
      <c r="N11" s="45">
        <v>-662</v>
      </c>
      <c r="O11" s="45">
        <f>N11-L11</f>
        <v>0</v>
      </c>
    </row>
    <row r="12" spans="2:15" s="31" customFormat="1" ht="16" customHeight="1">
      <c r="B12" s="32" t="s">
        <v>69</v>
      </c>
      <c r="C12" s="41">
        <v>1329</v>
      </c>
      <c r="D12" s="41">
        <v>398</v>
      </c>
      <c r="E12" s="41">
        <v>175</v>
      </c>
      <c r="F12" s="41">
        <v>2217</v>
      </c>
      <c r="G12" s="41">
        <v>1521</v>
      </c>
      <c r="H12" s="41">
        <v>5559</v>
      </c>
      <c r="I12" s="41">
        <v>10523</v>
      </c>
      <c r="J12" s="41">
        <v>1365</v>
      </c>
      <c r="K12" s="42">
        <f>SUM(H12:J12)</f>
        <v>17447</v>
      </c>
      <c r="L12" s="36">
        <f>SUM(C12:G12,K12)</f>
        <v>23087</v>
      </c>
      <c r="M12" s="34"/>
      <c r="N12" s="45">
        <f>N13-SUM(N9,N11)</f>
        <v>23087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1356</v>
      </c>
      <c r="D13" s="36">
        <f t="shared" si="0"/>
        <v>420</v>
      </c>
      <c r="E13" s="36">
        <f t="shared" si="0"/>
        <v>193</v>
      </c>
      <c r="F13" s="36">
        <f t="shared" si="0"/>
        <v>2453</v>
      </c>
      <c r="G13" s="36">
        <f t="shared" si="0"/>
        <v>1592</v>
      </c>
      <c r="H13" s="36">
        <f t="shared" si="0"/>
        <v>5178</v>
      </c>
      <c r="I13" s="36">
        <f t="shared" si="0"/>
        <v>10672</v>
      </c>
      <c r="J13" s="36">
        <f t="shared" si="0"/>
        <v>1472</v>
      </c>
      <c r="K13" s="36">
        <f t="shared" si="0"/>
        <v>17322</v>
      </c>
      <c r="L13" s="36">
        <f t="shared" si="0"/>
        <v>23336</v>
      </c>
      <c r="M13" s="34"/>
      <c r="N13" s="40">
        <v>23336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1356</v>
      </c>
      <c r="D15" s="36">
        <f t="shared" si="1"/>
        <v>420</v>
      </c>
      <c r="E15" s="36">
        <f t="shared" si="1"/>
        <v>193</v>
      </c>
      <c r="F15" s="36">
        <f t="shared" si="1"/>
        <v>2453</v>
      </c>
      <c r="G15" s="36">
        <f t="shared" si="1"/>
        <v>1592</v>
      </c>
      <c r="H15" s="36">
        <f t="shared" si="1"/>
        <v>5178</v>
      </c>
      <c r="I15" s="36">
        <f t="shared" si="1"/>
        <v>10672</v>
      </c>
      <c r="J15" s="36">
        <f t="shared" si="1"/>
        <v>1472</v>
      </c>
      <c r="K15" s="36">
        <f t="shared" si="1"/>
        <v>17322</v>
      </c>
      <c r="L15" s="36">
        <f t="shared" si="1"/>
        <v>23336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-946</v>
      </c>
      <c r="D21" s="41">
        <v>-497</v>
      </c>
      <c r="E21" s="41">
        <v>-2</v>
      </c>
      <c r="F21" s="41">
        <v>-202</v>
      </c>
      <c r="G21" s="41">
        <v>-83</v>
      </c>
      <c r="H21" s="41">
        <v>-811</v>
      </c>
      <c r="I21" s="41">
        <v>-267</v>
      </c>
      <c r="J21" s="41">
        <v>0</v>
      </c>
      <c r="K21" s="42">
        <f>SUM(H21:J21)</f>
        <v>-1078</v>
      </c>
      <c r="L21" s="36">
        <f>SUM(C21:G21,K21)</f>
        <v>-2808</v>
      </c>
      <c r="M21" s="34"/>
      <c r="N21" s="45">
        <f>N22-N18-N20</f>
        <v>-2808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-946</v>
      </c>
      <c r="D22" s="36">
        <f t="shared" si="2"/>
        <v>-497</v>
      </c>
      <c r="E22" s="36">
        <f t="shared" si="2"/>
        <v>-2</v>
      </c>
      <c r="F22" s="36">
        <f t="shared" si="2"/>
        <v>-202</v>
      </c>
      <c r="G22" s="36">
        <f t="shared" si="2"/>
        <v>-83</v>
      </c>
      <c r="H22" s="36">
        <f t="shared" si="2"/>
        <v>-811</v>
      </c>
      <c r="I22" s="36">
        <f t="shared" si="2"/>
        <v>-267</v>
      </c>
      <c r="J22" s="36">
        <f t="shared" si="2"/>
        <v>0</v>
      </c>
      <c r="K22" s="36">
        <f t="shared" si="2"/>
        <v>-1078</v>
      </c>
      <c r="L22" s="36">
        <f t="shared" si="2"/>
        <v>-2808</v>
      </c>
      <c r="M22" s="34"/>
      <c r="N22" s="40">
        <v>-2808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-946</v>
      </c>
      <c r="D24" s="36">
        <f t="shared" si="3"/>
        <v>-497</v>
      </c>
      <c r="E24" s="36">
        <f t="shared" si="3"/>
        <v>-2</v>
      </c>
      <c r="F24" s="36">
        <f t="shared" si="3"/>
        <v>-202</v>
      </c>
      <c r="G24" s="36">
        <f t="shared" si="3"/>
        <v>-83</v>
      </c>
      <c r="H24" s="36">
        <f t="shared" si="3"/>
        <v>-811</v>
      </c>
      <c r="I24" s="36">
        <f t="shared" si="3"/>
        <v>-267</v>
      </c>
      <c r="J24" s="36">
        <f t="shared" si="3"/>
        <v>0</v>
      </c>
      <c r="K24" s="36">
        <f t="shared" si="3"/>
        <v>-1078</v>
      </c>
      <c r="L24" s="36">
        <f t="shared" si="3"/>
        <v>-2808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410</v>
      </c>
      <c r="D26" s="39">
        <f t="shared" si="4"/>
        <v>-77</v>
      </c>
      <c r="E26" s="39">
        <f t="shared" si="4"/>
        <v>191</v>
      </c>
      <c r="F26" s="39">
        <f t="shared" si="4"/>
        <v>2251</v>
      </c>
      <c r="G26" s="39">
        <f t="shared" si="4"/>
        <v>1509</v>
      </c>
      <c r="H26" s="39">
        <f t="shared" si="4"/>
        <v>4367</v>
      </c>
      <c r="I26" s="39">
        <f t="shared" si="4"/>
        <v>10405</v>
      </c>
      <c r="J26" s="39">
        <f t="shared" si="4"/>
        <v>1472</v>
      </c>
      <c r="K26" s="39">
        <f t="shared" si="4"/>
        <v>16244</v>
      </c>
      <c r="L26" s="39">
        <f t="shared" si="4"/>
        <v>20528</v>
      </c>
      <c r="M26" s="34"/>
      <c r="N26" s="40">
        <v>20528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134</v>
      </c>
      <c r="G36" s="41">
        <v>0</v>
      </c>
      <c r="H36" s="41">
        <v>0</v>
      </c>
      <c r="I36" s="41">
        <v>77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70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133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485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603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603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1296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29" priority="2">
      <formula>$E$3&lt;&gt;0</formula>
    </cfRule>
  </conditionalFormatting>
  <conditionalFormatting sqref="N9:O9 N11:O13 N18:O18 N26:O26 N20:O22">
    <cfRule type="expression" dxfId="128" priority="4">
      <formula>$O9&lt;&gt;0</formula>
    </cfRule>
  </conditionalFormatting>
  <conditionalFormatting sqref="N6:O7">
    <cfRule type="expression" dxfId="127" priority="3">
      <formula>SUM($O$9:$O$26)&lt;&gt;0</formula>
    </cfRule>
  </conditionalFormatting>
  <conditionalFormatting sqref="N36 N39:N40">
    <cfRule type="cellIs" dxfId="126" priority="8" operator="equal">
      <formula>"FAIL"</formula>
    </cfRule>
  </conditionalFormatting>
  <conditionalFormatting sqref="C9:J9 C11:J12 C18:J18 C20:J21 F36:I36 G39 J40 F43 G44:G45 J46">
    <cfRule type="expression" dxfId="12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9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9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900-000002000000}">
      <formula1>0</formula1>
    </dataValidation>
    <dataValidation type="list" allowBlank="1" showInputMessage="1" showErrorMessage="1" sqref="H3" xr:uid="{00000000-0002-0000-09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15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14</v>
      </c>
      <c r="D9" s="41">
        <v>0</v>
      </c>
      <c r="E9" s="41">
        <v>0</v>
      </c>
      <c r="F9" s="41">
        <v>81</v>
      </c>
      <c r="G9" s="41">
        <v>14</v>
      </c>
      <c r="H9" s="41">
        <v>86</v>
      </c>
      <c r="I9" s="41">
        <v>82</v>
      </c>
      <c r="J9" s="41">
        <v>173</v>
      </c>
      <c r="K9" s="42">
        <f>SUM(H9:J9)</f>
        <v>341</v>
      </c>
      <c r="L9" s="36">
        <f>SUM(C9:G9,K9)</f>
        <v>450</v>
      </c>
      <c r="M9" s="34"/>
      <c r="N9" s="45">
        <v>450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743</v>
      </c>
      <c r="D12" s="41">
        <v>5</v>
      </c>
      <c r="E12" s="41">
        <v>75</v>
      </c>
      <c r="F12" s="41">
        <v>2527</v>
      </c>
      <c r="G12" s="41">
        <v>1576</v>
      </c>
      <c r="H12" s="41">
        <v>5763</v>
      </c>
      <c r="I12" s="41">
        <v>6947</v>
      </c>
      <c r="J12" s="41">
        <v>2884</v>
      </c>
      <c r="K12" s="42">
        <f>SUM(H12:J12)</f>
        <v>15594</v>
      </c>
      <c r="L12" s="36">
        <f>SUM(C12:G12,K12)</f>
        <v>20520</v>
      </c>
      <c r="M12" s="34"/>
      <c r="N12" s="45">
        <f>N13-SUM(N9,N11)</f>
        <v>20520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757</v>
      </c>
      <c r="D13" s="36">
        <f t="shared" si="0"/>
        <v>5</v>
      </c>
      <c r="E13" s="36">
        <f t="shared" si="0"/>
        <v>75</v>
      </c>
      <c r="F13" s="36">
        <f t="shared" si="0"/>
        <v>2608</v>
      </c>
      <c r="G13" s="36">
        <f t="shared" si="0"/>
        <v>1590</v>
      </c>
      <c r="H13" s="36">
        <f t="shared" si="0"/>
        <v>5849</v>
      </c>
      <c r="I13" s="36">
        <f t="shared" si="0"/>
        <v>7029</v>
      </c>
      <c r="J13" s="36">
        <f t="shared" si="0"/>
        <v>3057</v>
      </c>
      <c r="K13" s="36">
        <f t="shared" si="0"/>
        <v>15935</v>
      </c>
      <c r="L13" s="36">
        <f t="shared" si="0"/>
        <v>20970</v>
      </c>
      <c r="M13" s="34"/>
      <c r="N13" s="40">
        <v>20970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757</v>
      </c>
      <c r="D15" s="36">
        <f t="shared" si="1"/>
        <v>5</v>
      </c>
      <c r="E15" s="36">
        <f t="shared" si="1"/>
        <v>75</v>
      </c>
      <c r="F15" s="36">
        <f t="shared" si="1"/>
        <v>2608</v>
      </c>
      <c r="G15" s="36">
        <f t="shared" si="1"/>
        <v>1574</v>
      </c>
      <c r="H15" s="36">
        <f t="shared" si="1"/>
        <v>5849</v>
      </c>
      <c r="I15" s="36">
        <f t="shared" si="1"/>
        <v>7029</v>
      </c>
      <c r="J15" s="36">
        <f t="shared" si="1"/>
        <v>3057</v>
      </c>
      <c r="K15" s="36">
        <f t="shared" si="1"/>
        <v>15935</v>
      </c>
      <c r="L15" s="36">
        <f t="shared" si="1"/>
        <v>20954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-16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-16</v>
      </c>
      <c r="M18" s="34"/>
      <c r="N18" s="45">
        <v>-16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-668</v>
      </c>
      <c r="D21" s="41">
        <v>0</v>
      </c>
      <c r="E21" s="41">
        <v>0</v>
      </c>
      <c r="F21" s="41">
        <v>-400</v>
      </c>
      <c r="G21" s="41">
        <v>-712</v>
      </c>
      <c r="H21" s="41">
        <v>-1604</v>
      </c>
      <c r="I21" s="41">
        <v>-295</v>
      </c>
      <c r="J21" s="41">
        <v>-42</v>
      </c>
      <c r="K21" s="42">
        <f>SUM(H21:J21)</f>
        <v>-1941</v>
      </c>
      <c r="L21" s="36">
        <f>SUM(C21:G21,K21)</f>
        <v>-3721</v>
      </c>
      <c r="M21" s="34"/>
      <c r="N21" s="45">
        <f>N22-N18-N20</f>
        <v>-3721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-668</v>
      </c>
      <c r="D22" s="36">
        <f t="shared" si="2"/>
        <v>0</v>
      </c>
      <c r="E22" s="36">
        <f t="shared" si="2"/>
        <v>0</v>
      </c>
      <c r="F22" s="36">
        <f t="shared" si="2"/>
        <v>-400</v>
      </c>
      <c r="G22" s="36">
        <f t="shared" si="2"/>
        <v>-728</v>
      </c>
      <c r="H22" s="36">
        <f t="shared" si="2"/>
        <v>-1604</v>
      </c>
      <c r="I22" s="36">
        <f t="shared" si="2"/>
        <v>-295</v>
      </c>
      <c r="J22" s="36">
        <f t="shared" si="2"/>
        <v>-42</v>
      </c>
      <c r="K22" s="36">
        <f t="shared" si="2"/>
        <v>-1941</v>
      </c>
      <c r="L22" s="36">
        <f t="shared" si="2"/>
        <v>-3737</v>
      </c>
      <c r="M22" s="34"/>
      <c r="N22" s="40">
        <v>-3737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-668</v>
      </c>
      <c r="D24" s="36">
        <f t="shared" si="3"/>
        <v>0</v>
      </c>
      <c r="E24" s="36">
        <f t="shared" si="3"/>
        <v>0</v>
      </c>
      <c r="F24" s="36">
        <f t="shared" si="3"/>
        <v>-400</v>
      </c>
      <c r="G24" s="36">
        <f t="shared" si="3"/>
        <v>-712</v>
      </c>
      <c r="H24" s="36">
        <f t="shared" si="3"/>
        <v>-1604</v>
      </c>
      <c r="I24" s="36">
        <f t="shared" si="3"/>
        <v>-295</v>
      </c>
      <c r="J24" s="36">
        <f t="shared" si="3"/>
        <v>-42</v>
      </c>
      <c r="K24" s="36">
        <f t="shared" si="3"/>
        <v>-1941</v>
      </c>
      <c r="L24" s="36">
        <f t="shared" si="3"/>
        <v>-3721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89</v>
      </c>
      <c r="D26" s="39">
        <f t="shared" si="4"/>
        <v>5</v>
      </c>
      <c r="E26" s="39">
        <f t="shared" si="4"/>
        <v>75</v>
      </c>
      <c r="F26" s="39">
        <f t="shared" si="4"/>
        <v>2208</v>
      </c>
      <c r="G26" s="39">
        <f t="shared" si="4"/>
        <v>862</v>
      </c>
      <c r="H26" s="39">
        <f t="shared" si="4"/>
        <v>4245</v>
      </c>
      <c r="I26" s="39">
        <f t="shared" si="4"/>
        <v>6734</v>
      </c>
      <c r="J26" s="39">
        <f t="shared" si="4"/>
        <v>3015</v>
      </c>
      <c r="K26" s="39">
        <f t="shared" si="4"/>
        <v>13994</v>
      </c>
      <c r="L26" s="39">
        <f t="shared" si="4"/>
        <v>17233</v>
      </c>
      <c r="M26" s="34"/>
      <c r="N26" s="40">
        <v>17233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14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95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106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363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363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2349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24" priority="2">
      <formula>$E$3&lt;&gt;0</formula>
    </cfRule>
  </conditionalFormatting>
  <conditionalFormatting sqref="N9:O9 N11:O13 N18:O18 N26:O26 N20:O22">
    <cfRule type="expression" dxfId="123" priority="4">
      <formula>$O9&lt;&gt;0</formula>
    </cfRule>
  </conditionalFormatting>
  <conditionalFormatting sqref="N6:O7">
    <cfRule type="expression" dxfId="122" priority="3">
      <formula>SUM($O$9:$O$26)&lt;&gt;0</formula>
    </cfRule>
  </conditionalFormatting>
  <conditionalFormatting sqref="N36 N39:N40">
    <cfRule type="cellIs" dxfId="121" priority="8" operator="equal">
      <formula>"FAIL"</formula>
    </cfRule>
  </conditionalFormatting>
  <conditionalFormatting sqref="C9:J9 C11:J12 C18:J18 C20:J21 F36:I36 G39 J40 F43 G44:G45 J46">
    <cfRule type="expression" dxfId="12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A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A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A00-000002000000}">
      <formula1>0</formula1>
    </dataValidation>
    <dataValidation type="list" allowBlank="1" showInputMessage="1" showErrorMessage="1" sqref="H3" xr:uid="{00000000-0002-0000-0A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16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44</v>
      </c>
      <c r="D9" s="41">
        <v>0</v>
      </c>
      <c r="E9" s="41">
        <v>13</v>
      </c>
      <c r="F9" s="41">
        <v>148</v>
      </c>
      <c r="G9" s="41">
        <v>42</v>
      </c>
      <c r="H9" s="41">
        <v>271</v>
      </c>
      <c r="I9" s="41">
        <v>72</v>
      </c>
      <c r="J9" s="41">
        <v>78</v>
      </c>
      <c r="K9" s="42">
        <f>SUM(H9:J9)</f>
        <v>421</v>
      </c>
      <c r="L9" s="36">
        <f>SUM(C9:G9,K9)</f>
        <v>668</v>
      </c>
      <c r="M9" s="34"/>
      <c r="N9" s="45">
        <v>668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-8</v>
      </c>
      <c r="D11" s="41">
        <v>0</v>
      </c>
      <c r="E11" s="41">
        <v>0</v>
      </c>
      <c r="F11" s="41">
        <v>-31</v>
      </c>
      <c r="G11" s="41">
        <v>0</v>
      </c>
      <c r="H11" s="41">
        <v>-800</v>
      </c>
      <c r="I11" s="41">
        <v>-172</v>
      </c>
      <c r="J11" s="41">
        <v>-573</v>
      </c>
      <c r="K11" s="42">
        <f>SUM(H11:J11)</f>
        <v>-1545</v>
      </c>
      <c r="L11" s="36">
        <f>SUM(C11:G11,K11)</f>
        <v>-1584</v>
      </c>
      <c r="M11" s="34"/>
      <c r="N11" s="45">
        <v>-1584</v>
      </c>
      <c r="O11" s="45">
        <f>N11-L11</f>
        <v>0</v>
      </c>
    </row>
    <row r="12" spans="2:15" s="31" customFormat="1" ht="16" customHeight="1">
      <c r="B12" s="32" t="s">
        <v>69</v>
      </c>
      <c r="C12" s="41">
        <v>919</v>
      </c>
      <c r="D12" s="41">
        <v>381</v>
      </c>
      <c r="E12" s="41">
        <v>370</v>
      </c>
      <c r="F12" s="41">
        <v>1340</v>
      </c>
      <c r="G12" s="41">
        <v>515</v>
      </c>
      <c r="H12" s="41">
        <v>5183</v>
      </c>
      <c r="I12" s="41">
        <v>5374</v>
      </c>
      <c r="J12" s="41">
        <v>1946</v>
      </c>
      <c r="K12" s="42">
        <f>SUM(H12:J12)</f>
        <v>12503</v>
      </c>
      <c r="L12" s="36">
        <f>SUM(C12:G12,K12)</f>
        <v>16028</v>
      </c>
      <c r="M12" s="34"/>
      <c r="N12" s="45">
        <f>N13-SUM(N9,N11)</f>
        <v>16028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955</v>
      </c>
      <c r="D13" s="36">
        <f t="shared" si="0"/>
        <v>381</v>
      </c>
      <c r="E13" s="36">
        <f t="shared" si="0"/>
        <v>383</v>
      </c>
      <c r="F13" s="36">
        <f t="shared" si="0"/>
        <v>1457</v>
      </c>
      <c r="G13" s="36">
        <f t="shared" si="0"/>
        <v>557</v>
      </c>
      <c r="H13" s="36">
        <f t="shared" si="0"/>
        <v>4654</v>
      </c>
      <c r="I13" s="36">
        <f t="shared" si="0"/>
        <v>5274</v>
      </c>
      <c r="J13" s="36">
        <f t="shared" si="0"/>
        <v>1451</v>
      </c>
      <c r="K13" s="36">
        <f t="shared" si="0"/>
        <v>11379</v>
      </c>
      <c r="L13" s="36">
        <f t="shared" si="0"/>
        <v>15112</v>
      </c>
      <c r="M13" s="34"/>
      <c r="N13" s="40">
        <v>15112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952</v>
      </c>
      <c r="D15" s="36">
        <f t="shared" si="1"/>
        <v>0</v>
      </c>
      <c r="E15" s="36">
        <f t="shared" si="1"/>
        <v>383</v>
      </c>
      <c r="F15" s="36">
        <f t="shared" si="1"/>
        <v>1457</v>
      </c>
      <c r="G15" s="36">
        <f t="shared" si="1"/>
        <v>557</v>
      </c>
      <c r="H15" s="36">
        <f t="shared" si="1"/>
        <v>4654</v>
      </c>
      <c r="I15" s="36">
        <f t="shared" si="1"/>
        <v>5274</v>
      </c>
      <c r="J15" s="36">
        <f t="shared" si="1"/>
        <v>1446</v>
      </c>
      <c r="K15" s="36">
        <f t="shared" si="1"/>
        <v>11374</v>
      </c>
      <c r="L15" s="36">
        <f t="shared" si="1"/>
        <v>14723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-3</v>
      </c>
      <c r="D18" s="41">
        <v>-381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-5</v>
      </c>
      <c r="K18" s="42">
        <f>SUM(H18:J18)</f>
        <v>-5</v>
      </c>
      <c r="L18" s="36">
        <f>SUM(C18:G18,K18)</f>
        <v>-389</v>
      </c>
      <c r="M18" s="34"/>
      <c r="N18" s="45">
        <v>-389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-213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-213</v>
      </c>
      <c r="M20" s="34"/>
      <c r="N20" s="45">
        <v>-213</v>
      </c>
      <c r="O20" s="45">
        <f>N20-L20</f>
        <v>0</v>
      </c>
    </row>
    <row r="21" spans="2:17" s="31" customFormat="1" ht="16" customHeight="1">
      <c r="B21" s="32" t="s">
        <v>71</v>
      </c>
      <c r="C21" s="41">
        <v>-608</v>
      </c>
      <c r="D21" s="41">
        <v>0</v>
      </c>
      <c r="E21" s="41">
        <v>0</v>
      </c>
      <c r="F21" s="41">
        <v>-53</v>
      </c>
      <c r="G21" s="41">
        <v>-11</v>
      </c>
      <c r="H21" s="41">
        <v>-917</v>
      </c>
      <c r="I21" s="41">
        <v>-485</v>
      </c>
      <c r="J21" s="41">
        <v>-31</v>
      </c>
      <c r="K21" s="42">
        <f>SUM(H21:J21)</f>
        <v>-1433</v>
      </c>
      <c r="L21" s="36">
        <f>SUM(C21:G21,K21)</f>
        <v>-2105</v>
      </c>
      <c r="M21" s="34"/>
      <c r="N21" s="45">
        <f>N22-N18-N20</f>
        <v>-2105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-611</v>
      </c>
      <c r="D22" s="36">
        <f t="shared" si="2"/>
        <v>-381</v>
      </c>
      <c r="E22" s="36">
        <f t="shared" si="2"/>
        <v>0</v>
      </c>
      <c r="F22" s="36">
        <f t="shared" si="2"/>
        <v>-53</v>
      </c>
      <c r="G22" s="36">
        <f t="shared" si="2"/>
        <v>-224</v>
      </c>
      <c r="H22" s="36">
        <f t="shared" si="2"/>
        <v>-917</v>
      </c>
      <c r="I22" s="36">
        <f t="shared" si="2"/>
        <v>-485</v>
      </c>
      <c r="J22" s="36">
        <f t="shared" si="2"/>
        <v>-36</v>
      </c>
      <c r="K22" s="36">
        <f t="shared" si="2"/>
        <v>-1438</v>
      </c>
      <c r="L22" s="36">
        <f t="shared" si="2"/>
        <v>-2707</v>
      </c>
      <c r="M22" s="34"/>
      <c r="N22" s="40">
        <v>-2707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-608</v>
      </c>
      <c r="D24" s="36">
        <f t="shared" si="3"/>
        <v>0</v>
      </c>
      <c r="E24" s="36">
        <f t="shared" si="3"/>
        <v>0</v>
      </c>
      <c r="F24" s="36">
        <f t="shared" si="3"/>
        <v>-53</v>
      </c>
      <c r="G24" s="36">
        <f t="shared" si="3"/>
        <v>-224</v>
      </c>
      <c r="H24" s="36">
        <f t="shared" si="3"/>
        <v>-917</v>
      </c>
      <c r="I24" s="36">
        <f t="shared" si="3"/>
        <v>-485</v>
      </c>
      <c r="J24" s="36">
        <f t="shared" si="3"/>
        <v>-31</v>
      </c>
      <c r="K24" s="36">
        <f t="shared" si="3"/>
        <v>-1433</v>
      </c>
      <c r="L24" s="36">
        <f t="shared" si="3"/>
        <v>-2318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344</v>
      </c>
      <c r="D26" s="39">
        <f t="shared" si="4"/>
        <v>0</v>
      </c>
      <c r="E26" s="39">
        <f t="shared" si="4"/>
        <v>383</v>
      </c>
      <c r="F26" s="39">
        <f t="shared" si="4"/>
        <v>1404</v>
      </c>
      <c r="G26" s="39">
        <f t="shared" si="4"/>
        <v>333</v>
      </c>
      <c r="H26" s="39">
        <f t="shared" si="4"/>
        <v>3737</v>
      </c>
      <c r="I26" s="39">
        <f t="shared" si="4"/>
        <v>4789</v>
      </c>
      <c r="J26" s="39">
        <f t="shared" si="4"/>
        <v>1415</v>
      </c>
      <c r="K26" s="39">
        <f t="shared" si="4"/>
        <v>9941</v>
      </c>
      <c r="L26" s="39">
        <f t="shared" si="4"/>
        <v>12405</v>
      </c>
      <c r="M26" s="34"/>
      <c r="N26" s="40">
        <v>12405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42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52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177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333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297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1291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19" priority="2">
      <formula>$E$3&lt;&gt;0</formula>
    </cfRule>
  </conditionalFormatting>
  <conditionalFormatting sqref="N9:O9 N11:O13 N18:O18 N26:O26 N20:O22">
    <cfRule type="expression" dxfId="118" priority="4">
      <formula>$O9&lt;&gt;0</formula>
    </cfRule>
  </conditionalFormatting>
  <conditionalFormatting sqref="N6:O7">
    <cfRule type="expression" dxfId="117" priority="3">
      <formula>SUM($O$9:$O$26)&lt;&gt;0</formula>
    </cfRule>
  </conditionalFormatting>
  <conditionalFormatting sqref="N36 N39:N40">
    <cfRule type="cellIs" dxfId="116" priority="8" operator="equal">
      <formula>"FAIL"</formula>
    </cfRule>
  </conditionalFormatting>
  <conditionalFormatting sqref="C9:J9 C11:J12 C18:J18 C20:J21 F36:I36 G39 J40 F43 G44:G45 J46">
    <cfRule type="expression" dxfId="11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B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B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B00-000002000000}">
      <formula1>0</formula1>
    </dataValidation>
    <dataValidation type="list" allowBlank="1" showInputMessage="1" showErrorMessage="1" sqref="H3" xr:uid="{00000000-0002-0000-0B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17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46</v>
      </c>
      <c r="D9" s="41">
        <v>0</v>
      </c>
      <c r="E9" s="41">
        <v>1</v>
      </c>
      <c r="F9" s="41">
        <v>373</v>
      </c>
      <c r="G9" s="41">
        <v>179</v>
      </c>
      <c r="H9" s="41">
        <v>9</v>
      </c>
      <c r="I9" s="41">
        <v>295</v>
      </c>
      <c r="J9" s="41">
        <v>55</v>
      </c>
      <c r="K9" s="42">
        <f>SUM(H9:J9)</f>
        <v>359</v>
      </c>
      <c r="L9" s="36">
        <f>SUM(C9:G9,K9)</f>
        <v>958</v>
      </c>
      <c r="M9" s="34"/>
      <c r="N9" s="45">
        <v>958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-4</v>
      </c>
      <c r="F11" s="41">
        <v>0</v>
      </c>
      <c r="G11" s="41">
        <v>0</v>
      </c>
      <c r="H11" s="41">
        <v>-14</v>
      </c>
      <c r="I11" s="41">
        <v>-4</v>
      </c>
      <c r="J11" s="41">
        <v>-36</v>
      </c>
      <c r="K11" s="42">
        <f>SUM(H11:J11)</f>
        <v>-54</v>
      </c>
      <c r="L11" s="36">
        <f>SUM(C11:G11,K11)</f>
        <v>-58</v>
      </c>
      <c r="M11" s="34"/>
      <c r="N11" s="45">
        <v>-58</v>
      </c>
      <c r="O11" s="45">
        <f>N11-L11</f>
        <v>0</v>
      </c>
    </row>
    <row r="12" spans="2:15" s="31" customFormat="1" ht="16" customHeight="1">
      <c r="B12" s="32" t="s">
        <v>69</v>
      </c>
      <c r="C12" s="41">
        <v>400</v>
      </c>
      <c r="D12" s="41">
        <v>0</v>
      </c>
      <c r="E12" s="41">
        <v>259</v>
      </c>
      <c r="F12" s="41">
        <v>1235</v>
      </c>
      <c r="G12" s="41">
        <v>775</v>
      </c>
      <c r="H12" s="41">
        <v>4502</v>
      </c>
      <c r="I12" s="41">
        <v>5701</v>
      </c>
      <c r="J12" s="41">
        <v>790</v>
      </c>
      <c r="K12" s="42">
        <f>SUM(H12:J12)</f>
        <v>10993</v>
      </c>
      <c r="L12" s="36">
        <f>SUM(C12:G12,K12)</f>
        <v>13662</v>
      </c>
      <c r="M12" s="34"/>
      <c r="N12" s="45">
        <f>N13-SUM(N9,N11)</f>
        <v>13662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446</v>
      </c>
      <c r="D13" s="36">
        <f t="shared" si="0"/>
        <v>0</v>
      </c>
      <c r="E13" s="36">
        <f t="shared" si="0"/>
        <v>256</v>
      </c>
      <c r="F13" s="36">
        <f t="shared" si="0"/>
        <v>1608</v>
      </c>
      <c r="G13" s="36">
        <f t="shared" si="0"/>
        <v>954</v>
      </c>
      <c r="H13" s="36">
        <f t="shared" si="0"/>
        <v>4497</v>
      </c>
      <c r="I13" s="36">
        <f t="shared" si="0"/>
        <v>5992</v>
      </c>
      <c r="J13" s="36">
        <f t="shared" si="0"/>
        <v>809</v>
      </c>
      <c r="K13" s="36">
        <f t="shared" si="0"/>
        <v>11298</v>
      </c>
      <c r="L13" s="36">
        <f t="shared" si="0"/>
        <v>14562</v>
      </c>
      <c r="M13" s="34"/>
      <c r="N13" s="40">
        <v>14562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446</v>
      </c>
      <c r="D15" s="36">
        <f t="shared" si="1"/>
        <v>0</v>
      </c>
      <c r="E15" s="36">
        <f t="shared" si="1"/>
        <v>256</v>
      </c>
      <c r="F15" s="36">
        <f t="shared" si="1"/>
        <v>1608</v>
      </c>
      <c r="G15" s="36">
        <f t="shared" si="1"/>
        <v>954</v>
      </c>
      <c r="H15" s="36">
        <f t="shared" si="1"/>
        <v>4497</v>
      </c>
      <c r="I15" s="36">
        <f t="shared" si="1"/>
        <v>5992</v>
      </c>
      <c r="J15" s="36">
        <f t="shared" si="1"/>
        <v>809</v>
      </c>
      <c r="K15" s="36">
        <f t="shared" si="1"/>
        <v>11298</v>
      </c>
      <c r="L15" s="36">
        <f t="shared" si="1"/>
        <v>14562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-625</v>
      </c>
      <c r="D21" s="41">
        <v>0</v>
      </c>
      <c r="E21" s="41">
        <v>0</v>
      </c>
      <c r="F21" s="41">
        <v>-23</v>
      </c>
      <c r="G21" s="41">
        <v>-3</v>
      </c>
      <c r="H21" s="41">
        <v>-387</v>
      </c>
      <c r="I21" s="41">
        <v>-190</v>
      </c>
      <c r="J21" s="41">
        <v>-52</v>
      </c>
      <c r="K21" s="42">
        <f>SUM(H21:J21)</f>
        <v>-629</v>
      </c>
      <c r="L21" s="36">
        <f>SUM(C21:G21,K21)</f>
        <v>-1280</v>
      </c>
      <c r="M21" s="34"/>
      <c r="N21" s="45">
        <f>N22-N18-N20</f>
        <v>-1280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-625</v>
      </c>
      <c r="D22" s="36">
        <f t="shared" si="2"/>
        <v>0</v>
      </c>
      <c r="E22" s="36">
        <f t="shared" si="2"/>
        <v>0</v>
      </c>
      <c r="F22" s="36">
        <f t="shared" si="2"/>
        <v>-23</v>
      </c>
      <c r="G22" s="36">
        <f t="shared" si="2"/>
        <v>-3</v>
      </c>
      <c r="H22" s="36">
        <f t="shared" si="2"/>
        <v>-387</v>
      </c>
      <c r="I22" s="36">
        <f t="shared" si="2"/>
        <v>-190</v>
      </c>
      <c r="J22" s="36">
        <f t="shared" si="2"/>
        <v>-52</v>
      </c>
      <c r="K22" s="36">
        <f t="shared" si="2"/>
        <v>-629</v>
      </c>
      <c r="L22" s="36">
        <f t="shared" si="2"/>
        <v>-1280</v>
      </c>
      <c r="M22" s="34"/>
      <c r="N22" s="40">
        <v>-1280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-625</v>
      </c>
      <c r="D24" s="36">
        <f t="shared" si="3"/>
        <v>0</v>
      </c>
      <c r="E24" s="36">
        <f t="shared" si="3"/>
        <v>0</v>
      </c>
      <c r="F24" s="36">
        <f t="shared" si="3"/>
        <v>-23</v>
      </c>
      <c r="G24" s="36">
        <f t="shared" si="3"/>
        <v>-3</v>
      </c>
      <c r="H24" s="36">
        <f t="shared" si="3"/>
        <v>-387</v>
      </c>
      <c r="I24" s="36">
        <f t="shared" si="3"/>
        <v>-190</v>
      </c>
      <c r="J24" s="36">
        <f t="shared" si="3"/>
        <v>-52</v>
      </c>
      <c r="K24" s="36">
        <f t="shared" si="3"/>
        <v>-629</v>
      </c>
      <c r="L24" s="36">
        <f t="shared" si="3"/>
        <v>-1280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-179</v>
      </c>
      <c r="D26" s="39">
        <f t="shared" si="4"/>
        <v>0</v>
      </c>
      <c r="E26" s="39">
        <f t="shared" si="4"/>
        <v>256</v>
      </c>
      <c r="F26" s="39">
        <f t="shared" si="4"/>
        <v>1585</v>
      </c>
      <c r="G26" s="39">
        <f t="shared" si="4"/>
        <v>951</v>
      </c>
      <c r="H26" s="39">
        <f t="shared" si="4"/>
        <v>4110</v>
      </c>
      <c r="I26" s="39">
        <f t="shared" si="4"/>
        <v>5802</v>
      </c>
      <c r="J26" s="39">
        <f t="shared" si="4"/>
        <v>757</v>
      </c>
      <c r="K26" s="39">
        <f t="shared" si="4"/>
        <v>10669</v>
      </c>
      <c r="L26" s="39">
        <f t="shared" si="4"/>
        <v>13282</v>
      </c>
      <c r="M26" s="34"/>
      <c r="N26" s="40">
        <v>13282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164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53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649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638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722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14" priority="2">
      <formula>$E$3&lt;&gt;0</formula>
    </cfRule>
  </conditionalFormatting>
  <conditionalFormatting sqref="N9:O9 N11:O13 N18:O18 N26:O26 N20:O22">
    <cfRule type="expression" dxfId="113" priority="4">
      <formula>$O9&lt;&gt;0</formula>
    </cfRule>
  </conditionalFormatting>
  <conditionalFormatting sqref="N6:O7">
    <cfRule type="expression" dxfId="112" priority="3">
      <formula>SUM($O$9:$O$26)&lt;&gt;0</formula>
    </cfRule>
  </conditionalFormatting>
  <conditionalFormatting sqref="N36 N39:N40">
    <cfRule type="cellIs" dxfId="111" priority="8" operator="equal">
      <formula>"FAIL"</formula>
    </cfRule>
  </conditionalFormatting>
  <conditionalFormatting sqref="C9:J9 C11:J12 C18:J18 C20:J21 F36:I36 G39 J40 F43 G44:G45 J46">
    <cfRule type="expression" dxfId="11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C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C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C00-000002000000}">
      <formula1>0</formula1>
    </dataValidation>
    <dataValidation type="list" allowBlank="1" showInputMessage="1" showErrorMessage="1" sqref="H3" xr:uid="{00000000-0002-0000-0C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18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98</v>
      </c>
      <c r="D9" s="41">
        <v>0</v>
      </c>
      <c r="E9" s="41">
        <v>0</v>
      </c>
      <c r="F9" s="41">
        <v>150</v>
      </c>
      <c r="G9" s="41">
        <v>63</v>
      </c>
      <c r="H9" s="41">
        <v>198</v>
      </c>
      <c r="I9" s="41">
        <v>36</v>
      </c>
      <c r="J9" s="41">
        <v>169</v>
      </c>
      <c r="K9" s="42">
        <f>SUM(H9:J9)</f>
        <v>403</v>
      </c>
      <c r="L9" s="36">
        <f>SUM(C9:G9,K9)</f>
        <v>714</v>
      </c>
      <c r="M9" s="34"/>
      <c r="N9" s="45">
        <v>714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-266</v>
      </c>
      <c r="G11" s="41">
        <v>0</v>
      </c>
      <c r="H11" s="41">
        <v>-337</v>
      </c>
      <c r="I11" s="41">
        <v>-244</v>
      </c>
      <c r="J11" s="41">
        <v>-87</v>
      </c>
      <c r="K11" s="42">
        <f>SUM(H11:J11)</f>
        <v>-668</v>
      </c>
      <c r="L11" s="36">
        <f>SUM(C11:G11,K11)</f>
        <v>-934</v>
      </c>
      <c r="M11" s="34"/>
      <c r="N11" s="45">
        <v>-934</v>
      </c>
      <c r="O11" s="45">
        <f>N11-L11</f>
        <v>0</v>
      </c>
    </row>
    <row r="12" spans="2:15" s="31" customFormat="1" ht="16" customHeight="1">
      <c r="B12" s="32" t="s">
        <v>69</v>
      </c>
      <c r="C12" s="41">
        <v>595</v>
      </c>
      <c r="D12" s="41">
        <v>0</v>
      </c>
      <c r="E12" s="41">
        <v>74</v>
      </c>
      <c r="F12" s="41">
        <v>1474</v>
      </c>
      <c r="G12" s="41">
        <v>331</v>
      </c>
      <c r="H12" s="41">
        <v>3772</v>
      </c>
      <c r="I12" s="41">
        <v>4512</v>
      </c>
      <c r="J12" s="41">
        <v>1762</v>
      </c>
      <c r="K12" s="42">
        <f>SUM(H12:J12)</f>
        <v>10046</v>
      </c>
      <c r="L12" s="36">
        <f>SUM(C12:G12,K12)</f>
        <v>12520</v>
      </c>
      <c r="M12" s="34"/>
      <c r="N12" s="45">
        <f>N13-SUM(N9,N11)</f>
        <v>12520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693</v>
      </c>
      <c r="D13" s="36">
        <f t="shared" si="0"/>
        <v>0</v>
      </c>
      <c r="E13" s="36">
        <f t="shared" si="0"/>
        <v>74</v>
      </c>
      <c r="F13" s="36">
        <f t="shared" si="0"/>
        <v>1358</v>
      </c>
      <c r="G13" s="36">
        <f t="shared" si="0"/>
        <v>394</v>
      </c>
      <c r="H13" s="36">
        <f t="shared" si="0"/>
        <v>3633</v>
      </c>
      <c r="I13" s="36">
        <f t="shared" si="0"/>
        <v>4304</v>
      </c>
      <c r="J13" s="36">
        <f t="shared" si="0"/>
        <v>1844</v>
      </c>
      <c r="K13" s="36">
        <f t="shared" si="0"/>
        <v>9781</v>
      </c>
      <c r="L13" s="36">
        <f t="shared" si="0"/>
        <v>12300</v>
      </c>
      <c r="M13" s="34"/>
      <c r="N13" s="40">
        <v>12300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693</v>
      </c>
      <c r="D15" s="36">
        <f t="shared" si="1"/>
        <v>0</v>
      </c>
      <c r="E15" s="36">
        <f t="shared" si="1"/>
        <v>74</v>
      </c>
      <c r="F15" s="36">
        <f t="shared" si="1"/>
        <v>1358</v>
      </c>
      <c r="G15" s="36">
        <f t="shared" si="1"/>
        <v>394</v>
      </c>
      <c r="H15" s="36">
        <f t="shared" si="1"/>
        <v>3633</v>
      </c>
      <c r="I15" s="36">
        <f t="shared" si="1"/>
        <v>4304</v>
      </c>
      <c r="J15" s="36">
        <f t="shared" si="1"/>
        <v>1844</v>
      </c>
      <c r="K15" s="36">
        <f t="shared" si="1"/>
        <v>9781</v>
      </c>
      <c r="L15" s="36">
        <f t="shared" si="1"/>
        <v>12300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-403</v>
      </c>
      <c r="D21" s="41">
        <v>0</v>
      </c>
      <c r="E21" s="41">
        <v>0</v>
      </c>
      <c r="F21" s="41">
        <v>-109</v>
      </c>
      <c r="G21" s="41">
        <v>-9</v>
      </c>
      <c r="H21" s="41">
        <v>-281</v>
      </c>
      <c r="I21" s="41">
        <v>-412</v>
      </c>
      <c r="J21" s="41">
        <v>-7</v>
      </c>
      <c r="K21" s="42">
        <f>SUM(H21:J21)</f>
        <v>-700</v>
      </c>
      <c r="L21" s="36">
        <f>SUM(C21:G21,K21)</f>
        <v>-1221</v>
      </c>
      <c r="M21" s="34"/>
      <c r="N21" s="45">
        <f>N22-N18-N20</f>
        <v>-1221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-403</v>
      </c>
      <c r="D22" s="36">
        <f t="shared" si="2"/>
        <v>0</v>
      </c>
      <c r="E22" s="36">
        <f t="shared" si="2"/>
        <v>0</v>
      </c>
      <c r="F22" s="36">
        <f t="shared" si="2"/>
        <v>-109</v>
      </c>
      <c r="G22" s="36">
        <f t="shared" si="2"/>
        <v>-9</v>
      </c>
      <c r="H22" s="36">
        <f t="shared" si="2"/>
        <v>-281</v>
      </c>
      <c r="I22" s="36">
        <f t="shared" si="2"/>
        <v>-412</v>
      </c>
      <c r="J22" s="36">
        <f t="shared" si="2"/>
        <v>-7</v>
      </c>
      <c r="K22" s="36">
        <f t="shared" si="2"/>
        <v>-700</v>
      </c>
      <c r="L22" s="36">
        <f t="shared" si="2"/>
        <v>-1221</v>
      </c>
      <c r="M22" s="34"/>
      <c r="N22" s="40">
        <v>-1221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-403</v>
      </c>
      <c r="D24" s="36">
        <f t="shared" si="3"/>
        <v>0</v>
      </c>
      <c r="E24" s="36">
        <f t="shared" si="3"/>
        <v>0</v>
      </c>
      <c r="F24" s="36">
        <f t="shared" si="3"/>
        <v>-109</v>
      </c>
      <c r="G24" s="36">
        <f t="shared" si="3"/>
        <v>-9</v>
      </c>
      <c r="H24" s="36">
        <f t="shared" si="3"/>
        <v>-281</v>
      </c>
      <c r="I24" s="36">
        <f t="shared" si="3"/>
        <v>-412</v>
      </c>
      <c r="J24" s="36">
        <f t="shared" si="3"/>
        <v>-7</v>
      </c>
      <c r="K24" s="36">
        <f t="shared" si="3"/>
        <v>-700</v>
      </c>
      <c r="L24" s="36">
        <f t="shared" si="3"/>
        <v>-1221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290</v>
      </c>
      <c r="D26" s="39">
        <f t="shared" si="4"/>
        <v>0</v>
      </c>
      <c r="E26" s="39">
        <f t="shared" si="4"/>
        <v>74</v>
      </c>
      <c r="F26" s="39">
        <f t="shared" si="4"/>
        <v>1249</v>
      </c>
      <c r="G26" s="39">
        <f t="shared" si="4"/>
        <v>385</v>
      </c>
      <c r="H26" s="39">
        <f t="shared" si="4"/>
        <v>3352</v>
      </c>
      <c r="I26" s="39">
        <f t="shared" si="4"/>
        <v>3892</v>
      </c>
      <c r="J26" s="39">
        <f t="shared" si="4"/>
        <v>1837</v>
      </c>
      <c r="K26" s="39">
        <f t="shared" si="4"/>
        <v>9081</v>
      </c>
      <c r="L26" s="39">
        <f t="shared" si="4"/>
        <v>11079</v>
      </c>
      <c r="M26" s="34"/>
      <c r="N26" s="40">
        <v>11079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63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94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387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203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203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1351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09" priority="2">
      <formula>$E$3&lt;&gt;0</formula>
    </cfRule>
  </conditionalFormatting>
  <conditionalFormatting sqref="N9:O9 N11:O13 N18:O18 N26:O26 N20:O22">
    <cfRule type="expression" dxfId="108" priority="4">
      <formula>$O9&lt;&gt;0</formula>
    </cfRule>
  </conditionalFormatting>
  <conditionalFormatting sqref="N6:O7">
    <cfRule type="expression" dxfId="107" priority="3">
      <formula>SUM($O$9:$O$26)&lt;&gt;0</formula>
    </cfRule>
  </conditionalFormatting>
  <conditionalFormatting sqref="N36 N39:N40">
    <cfRule type="cellIs" dxfId="106" priority="8" operator="equal">
      <formula>"FAIL"</formula>
    </cfRule>
  </conditionalFormatting>
  <conditionalFormatting sqref="C9:J9 C11:J12 C18:J18 C20:J21 F36:I36 G39 J40 F43 G44:G45 J46">
    <cfRule type="expression" dxfId="10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D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D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D00-000002000000}">
      <formula1>0</formula1>
    </dataValidation>
    <dataValidation type="list" allowBlank="1" showInputMessage="1" showErrorMessage="1" sqref="H3" xr:uid="{00000000-0002-0000-0D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19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76</v>
      </c>
      <c r="D9" s="41">
        <v>0</v>
      </c>
      <c r="E9" s="41">
        <v>0</v>
      </c>
      <c r="F9" s="41">
        <v>137</v>
      </c>
      <c r="G9" s="41">
        <v>157</v>
      </c>
      <c r="H9" s="41">
        <v>168</v>
      </c>
      <c r="I9" s="41">
        <v>95</v>
      </c>
      <c r="J9" s="41">
        <v>166</v>
      </c>
      <c r="K9" s="42">
        <f>SUM(H9:J9)</f>
        <v>429</v>
      </c>
      <c r="L9" s="36">
        <f>SUM(C9:G9,K9)</f>
        <v>799</v>
      </c>
      <c r="M9" s="34"/>
      <c r="N9" s="45">
        <v>799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-13</v>
      </c>
      <c r="D11" s="41">
        <v>0</v>
      </c>
      <c r="E11" s="41">
        <v>0</v>
      </c>
      <c r="F11" s="41">
        <v>-16</v>
      </c>
      <c r="G11" s="41">
        <v>-51</v>
      </c>
      <c r="H11" s="41">
        <v>-88</v>
      </c>
      <c r="I11" s="41">
        <v>-92</v>
      </c>
      <c r="J11" s="41">
        <v>-52</v>
      </c>
      <c r="K11" s="42">
        <f>SUM(H11:J11)</f>
        <v>-232</v>
      </c>
      <c r="L11" s="36">
        <f>SUM(C11:G11,K11)</f>
        <v>-312</v>
      </c>
      <c r="M11" s="34"/>
      <c r="N11" s="45">
        <v>-312</v>
      </c>
      <c r="O11" s="45">
        <f>N11-L11</f>
        <v>0</v>
      </c>
    </row>
    <row r="12" spans="2:15" s="31" customFormat="1" ht="16" customHeight="1">
      <c r="B12" s="32" t="s">
        <v>69</v>
      </c>
      <c r="C12" s="41">
        <v>456</v>
      </c>
      <c r="D12" s="41">
        <v>0</v>
      </c>
      <c r="E12" s="41">
        <v>50</v>
      </c>
      <c r="F12" s="41">
        <v>703</v>
      </c>
      <c r="G12" s="41">
        <v>890</v>
      </c>
      <c r="H12" s="41">
        <v>3689</v>
      </c>
      <c r="I12" s="41">
        <v>3719</v>
      </c>
      <c r="J12" s="41">
        <v>962</v>
      </c>
      <c r="K12" s="42">
        <f>SUM(H12:J12)</f>
        <v>8370</v>
      </c>
      <c r="L12" s="36">
        <f>SUM(C12:G12,K12)</f>
        <v>10469</v>
      </c>
      <c r="M12" s="34"/>
      <c r="N12" s="45">
        <f>N13-SUM(N9,N11)</f>
        <v>10469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519</v>
      </c>
      <c r="D13" s="36">
        <f t="shared" si="0"/>
        <v>0</v>
      </c>
      <c r="E13" s="36">
        <f t="shared" si="0"/>
        <v>50</v>
      </c>
      <c r="F13" s="36">
        <f t="shared" si="0"/>
        <v>824</v>
      </c>
      <c r="G13" s="36">
        <f t="shared" si="0"/>
        <v>996</v>
      </c>
      <c r="H13" s="36">
        <f t="shared" si="0"/>
        <v>3769</v>
      </c>
      <c r="I13" s="36">
        <f t="shared" si="0"/>
        <v>3722</v>
      </c>
      <c r="J13" s="36">
        <f t="shared" si="0"/>
        <v>1076</v>
      </c>
      <c r="K13" s="36">
        <f t="shared" si="0"/>
        <v>8567</v>
      </c>
      <c r="L13" s="36">
        <f t="shared" si="0"/>
        <v>10956</v>
      </c>
      <c r="M13" s="34"/>
      <c r="N13" s="40">
        <v>10956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519</v>
      </c>
      <c r="D15" s="36">
        <f t="shared" si="1"/>
        <v>0</v>
      </c>
      <c r="E15" s="36">
        <f t="shared" si="1"/>
        <v>50</v>
      </c>
      <c r="F15" s="36">
        <f t="shared" si="1"/>
        <v>824</v>
      </c>
      <c r="G15" s="36">
        <f t="shared" si="1"/>
        <v>996</v>
      </c>
      <c r="H15" s="36">
        <f t="shared" si="1"/>
        <v>3769</v>
      </c>
      <c r="I15" s="36">
        <f t="shared" si="1"/>
        <v>3722</v>
      </c>
      <c r="J15" s="36">
        <f t="shared" si="1"/>
        <v>1076</v>
      </c>
      <c r="K15" s="36">
        <f t="shared" si="1"/>
        <v>8567</v>
      </c>
      <c r="L15" s="36">
        <f t="shared" si="1"/>
        <v>10956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-459</v>
      </c>
      <c r="D21" s="41">
        <v>0</v>
      </c>
      <c r="E21" s="41">
        <v>0</v>
      </c>
      <c r="F21" s="41">
        <v>-14</v>
      </c>
      <c r="G21" s="41">
        <v>-6</v>
      </c>
      <c r="H21" s="41">
        <v>-518</v>
      </c>
      <c r="I21" s="41">
        <v>-154</v>
      </c>
      <c r="J21" s="41">
        <v>-4</v>
      </c>
      <c r="K21" s="42">
        <f>SUM(H21:J21)</f>
        <v>-676</v>
      </c>
      <c r="L21" s="36">
        <f>SUM(C21:G21,K21)</f>
        <v>-1155</v>
      </c>
      <c r="M21" s="34"/>
      <c r="N21" s="45">
        <f>N22-N18-N20</f>
        <v>-1155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-459</v>
      </c>
      <c r="D22" s="36">
        <f t="shared" si="2"/>
        <v>0</v>
      </c>
      <c r="E22" s="36">
        <f t="shared" si="2"/>
        <v>0</v>
      </c>
      <c r="F22" s="36">
        <f t="shared" si="2"/>
        <v>-14</v>
      </c>
      <c r="G22" s="36">
        <f t="shared" si="2"/>
        <v>-6</v>
      </c>
      <c r="H22" s="36">
        <f t="shared" si="2"/>
        <v>-518</v>
      </c>
      <c r="I22" s="36">
        <f t="shared" si="2"/>
        <v>-154</v>
      </c>
      <c r="J22" s="36">
        <f t="shared" si="2"/>
        <v>-4</v>
      </c>
      <c r="K22" s="36">
        <f t="shared" si="2"/>
        <v>-676</v>
      </c>
      <c r="L22" s="36">
        <f t="shared" si="2"/>
        <v>-1155</v>
      </c>
      <c r="M22" s="34"/>
      <c r="N22" s="40">
        <v>-1155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-459</v>
      </c>
      <c r="D24" s="36">
        <f t="shared" si="3"/>
        <v>0</v>
      </c>
      <c r="E24" s="36">
        <f t="shared" si="3"/>
        <v>0</v>
      </c>
      <c r="F24" s="36">
        <f t="shared" si="3"/>
        <v>-14</v>
      </c>
      <c r="G24" s="36">
        <f t="shared" si="3"/>
        <v>-6</v>
      </c>
      <c r="H24" s="36">
        <f t="shared" si="3"/>
        <v>-518</v>
      </c>
      <c r="I24" s="36">
        <f t="shared" si="3"/>
        <v>-154</v>
      </c>
      <c r="J24" s="36">
        <f t="shared" si="3"/>
        <v>-4</v>
      </c>
      <c r="K24" s="36">
        <f t="shared" si="3"/>
        <v>-676</v>
      </c>
      <c r="L24" s="36">
        <f t="shared" si="3"/>
        <v>-1155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60</v>
      </c>
      <c r="D26" s="39">
        <f t="shared" si="4"/>
        <v>0</v>
      </c>
      <c r="E26" s="39">
        <f t="shared" si="4"/>
        <v>50</v>
      </c>
      <c r="F26" s="39">
        <f t="shared" si="4"/>
        <v>810</v>
      </c>
      <c r="G26" s="39">
        <f t="shared" si="4"/>
        <v>990</v>
      </c>
      <c r="H26" s="39">
        <f t="shared" si="4"/>
        <v>3251</v>
      </c>
      <c r="I26" s="39">
        <f t="shared" si="4"/>
        <v>3568</v>
      </c>
      <c r="J26" s="39">
        <f t="shared" si="4"/>
        <v>1072</v>
      </c>
      <c r="K26" s="39">
        <f t="shared" si="4"/>
        <v>7891</v>
      </c>
      <c r="L26" s="39">
        <f t="shared" si="4"/>
        <v>9801</v>
      </c>
      <c r="M26" s="34"/>
      <c r="N26" s="40">
        <v>9801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89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166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523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518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1072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04" priority="2">
      <formula>$E$3&lt;&gt;0</formula>
    </cfRule>
  </conditionalFormatting>
  <conditionalFormatting sqref="N9:O9 N11:O13 N18:O18 N26:O26 N20:O22">
    <cfRule type="expression" dxfId="103" priority="4">
      <formula>$O9&lt;&gt;0</formula>
    </cfRule>
  </conditionalFormatting>
  <conditionalFormatting sqref="N6:O7">
    <cfRule type="expression" dxfId="102" priority="3">
      <formula>SUM($O$9:$O$26)&lt;&gt;0</formula>
    </cfRule>
  </conditionalFormatting>
  <conditionalFormatting sqref="N36 N39:N40">
    <cfRule type="cellIs" dxfId="101" priority="8" operator="equal">
      <formula>"FAIL"</formula>
    </cfRule>
  </conditionalFormatting>
  <conditionalFormatting sqref="C9:J9 C11:J12 C18:J18 C20:J21 F36:I36 G39 J40 F43 G44:G45 J46">
    <cfRule type="expression" dxfId="10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E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E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E00-000002000000}">
      <formula1>0</formula1>
    </dataValidation>
    <dataValidation type="list" allowBlank="1" showInputMessage="1" showErrorMessage="1" sqref="H3" xr:uid="{00000000-0002-0000-0E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20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32</v>
      </c>
      <c r="D9" s="41">
        <v>0</v>
      </c>
      <c r="E9" s="41">
        <v>0</v>
      </c>
      <c r="F9" s="41">
        <v>219</v>
      </c>
      <c r="G9" s="41">
        <v>44</v>
      </c>
      <c r="H9" s="41">
        <v>182</v>
      </c>
      <c r="I9" s="41">
        <v>34</v>
      </c>
      <c r="J9" s="41">
        <v>277</v>
      </c>
      <c r="K9" s="42">
        <f>SUM(H9:J9)</f>
        <v>493</v>
      </c>
      <c r="L9" s="36">
        <f>SUM(C9:G9,K9)</f>
        <v>788</v>
      </c>
      <c r="M9" s="34"/>
      <c r="N9" s="45">
        <v>788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-127</v>
      </c>
      <c r="D11" s="41">
        <v>0</v>
      </c>
      <c r="E11" s="41">
        <v>0</v>
      </c>
      <c r="F11" s="41">
        <v>-458</v>
      </c>
      <c r="G11" s="41">
        <v>-7</v>
      </c>
      <c r="H11" s="41">
        <v>-409</v>
      </c>
      <c r="I11" s="41">
        <v>-58</v>
      </c>
      <c r="J11" s="41">
        <v>-4769</v>
      </c>
      <c r="K11" s="42">
        <f>SUM(H11:J11)</f>
        <v>-5236</v>
      </c>
      <c r="L11" s="36">
        <f>SUM(C11:G11,K11)</f>
        <v>-5828</v>
      </c>
      <c r="M11" s="34"/>
      <c r="N11" s="45">
        <v>-5828</v>
      </c>
      <c r="O11" s="45">
        <f>N11-L11</f>
        <v>0</v>
      </c>
    </row>
    <row r="12" spans="2:15" s="31" customFormat="1" ht="16" customHeight="1">
      <c r="B12" s="32" t="s">
        <v>69</v>
      </c>
      <c r="C12" s="41">
        <v>1670</v>
      </c>
      <c r="D12" s="41">
        <v>0</v>
      </c>
      <c r="E12" s="41">
        <v>395</v>
      </c>
      <c r="F12" s="41">
        <v>2269</v>
      </c>
      <c r="G12" s="41">
        <v>1093</v>
      </c>
      <c r="H12" s="41">
        <v>5086</v>
      </c>
      <c r="I12" s="41">
        <v>5744</v>
      </c>
      <c r="J12" s="41">
        <v>9379</v>
      </c>
      <c r="K12" s="42">
        <f>SUM(H12:J12)</f>
        <v>20209</v>
      </c>
      <c r="L12" s="36">
        <f>SUM(C12:G12,K12)</f>
        <v>25636</v>
      </c>
      <c r="M12" s="34"/>
      <c r="N12" s="45">
        <f>N13-SUM(N9,N11)</f>
        <v>25636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1575</v>
      </c>
      <c r="D13" s="36">
        <f t="shared" si="0"/>
        <v>0</v>
      </c>
      <c r="E13" s="36">
        <f t="shared" si="0"/>
        <v>395</v>
      </c>
      <c r="F13" s="36">
        <f t="shared" si="0"/>
        <v>2030</v>
      </c>
      <c r="G13" s="36">
        <f t="shared" si="0"/>
        <v>1130</v>
      </c>
      <c r="H13" s="36">
        <f t="shared" si="0"/>
        <v>4859</v>
      </c>
      <c r="I13" s="36">
        <f t="shared" si="0"/>
        <v>5720</v>
      </c>
      <c r="J13" s="36">
        <f t="shared" si="0"/>
        <v>4887</v>
      </c>
      <c r="K13" s="36">
        <f t="shared" si="0"/>
        <v>15466</v>
      </c>
      <c r="L13" s="36">
        <f t="shared" si="0"/>
        <v>20596</v>
      </c>
      <c r="M13" s="34"/>
      <c r="N13" s="40">
        <v>20596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1575</v>
      </c>
      <c r="D15" s="36">
        <f t="shared" si="1"/>
        <v>0</v>
      </c>
      <c r="E15" s="36">
        <f t="shared" si="1"/>
        <v>395</v>
      </c>
      <c r="F15" s="36">
        <f t="shared" si="1"/>
        <v>2030</v>
      </c>
      <c r="G15" s="36">
        <f t="shared" si="1"/>
        <v>1130</v>
      </c>
      <c r="H15" s="36">
        <f t="shared" si="1"/>
        <v>4859</v>
      </c>
      <c r="I15" s="36">
        <f t="shared" si="1"/>
        <v>5720</v>
      </c>
      <c r="J15" s="36">
        <f t="shared" si="1"/>
        <v>4881</v>
      </c>
      <c r="K15" s="36">
        <f t="shared" si="1"/>
        <v>15460</v>
      </c>
      <c r="L15" s="36">
        <f t="shared" si="1"/>
        <v>20590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-6</v>
      </c>
      <c r="K18" s="42">
        <f>SUM(H18:J18)</f>
        <v>-6</v>
      </c>
      <c r="L18" s="36">
        <f>SUM(C18:G18,K18)</f>
        <v>-6</v>
      </c>
      <c r="M18" s="34"/>
      <c r="N18" s="45">
        <v>-6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-1909</v>
      </c>
      <c r="D21" s="41">
        <v>0</v>
      </c>
      <c r="E21" s="41">
        <v>0</v>
      </c>
      <c r="F21" s="41">
        <v>-195</v>
      </c>
      <c r="G21" s="41">
        <v>-152</v>
      </c>
      <c r="H21" s="41">
        <v>-601</v>
      </c>
      <c r="I21" s="41">
        <v>-677</v>
      </c>
      <c r="J21" s="41">
        <v>-626</v>
      </c>
      <c r="K21" s="42">
        <f>SUM(H21:J21)</f>
        <v>-1904</v>
      </c>
      <c r="L21" s="36">
        <f>SUM(C21:G21,K21)</f>
        <v>-4160</v>
      </c>
      <c r="M21" s="34"/>
      <c r="N21" s="45">
        <f>N22-N18-N20</f>
        <v>-4160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-1909</v>
      </c>
      <c r="D22" s="36">
        <f t="shared" si="2"/>
        <v>0</v>
      </c>
      <c r="E22" s="36">
        <f t="shared" si="2"/>
        <v>0</v>
      </c>
      <c r="F22" s="36">
        <f t="shared" si="2"/>
        <v>-195</v>
      </c>
      <c r="G22" s="36">
        <f t="shared" si="2"/>
        <v>-152</v>
      </c>
      <c r="H22" s="36">
        <f t="shared" si="2"/>
        <v>-601</v>
      </c>
      <c r="I22" s="36">
        <f t="shared" si="2"/>
        <v>-677</v>
      </c>
      <c r="J22" s="36">
        <f t="shared" si="2"/>
        <v>-632</v>
      </c>
      <c r="K22" s="36">
        <f t="shared" si="2"/>
        <v>-1910</v>
      </c>
      <c r="L22" s="36">
        <f t="shared" si="2"/>
        <v>-4166</v>
      </c>
      <c r="M22" s="34"/>
      <c r="N22" s="40">
        <v>-4166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-1909</v>
      </c>
      <c r="D24" s="36">
        <f t="shared" si="3"/>
        <v>0</v>
      </c>
      <c r="E24" s="36">
        <f t="shared" si="3"/>
        <v>0</v>
      </c>
      <c r="F24" s="36">
        <f t="shared" si="3"/>
        <v>-195</v>
      </c>
      <c r="G24" s="36">
        <f t="shared" si="3"/>
        <v>-152</v>
      </c>
      <c r="H24" s="36">
        <f t="shared" si="3"/>
        <v>-601</v>
      </c>
      <c r="I24" s="36">
        <f t="shared" si="3"/>
        <v>-677</v>
      </c>
      <c r="J24" s="36">
        <f t="shared" si="3"/>
        <v>-626</v>
      </c>
      <c r="K24" s="36">
        <f t="shared" si="3"/>
        <v>-1904</v>
      </c>
      <c r="L24" s="36">
        <f t="shared" si="3"/>
        <v>-4160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-334</v>
      </c>
      <c r="D26" s="39">
        <f t="shared" si="4"/>
        <v>0</v>
      </c>
      <c r="E26" s="39">
        <f t="shared" si="4"/>
        <v>395</v>
      </c>
      <c r="F26" s="39">
        <f t="shared" si="4"/>
        <v>1835</v>
      </c>
      <c r="G26" s="39">
        <f t="shared" si="4"/>
        <v>978</v>
      </c>
      <c r="H26" s="39">
        <f t="shared" si="4"/>
        <v>4258</v>
      </c>
      <c r="I26" s="39">
        <f t="shared" si="4"/>
        <v>5043</v>
      </c>
      <c r="J26" s="39">
        <f t="shared" si="4"/>
        <v>4255</v>
      </c>
      <c r="K26" s="39">
        <f t="shared" si="4"/>
        <v>13556</v>
      </c>
      <c r="L26" s="39">
        <f t="shared" si="4"/>
        <v>16430</v>
      </c>
      <c r="M26" s="34"/>
      <c r="N26" s="40">
        <v>16430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44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78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156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894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873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2402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99" priority="2">
      <formula>$E$3&lt;&gt;0</formula>
    </cfRule>
  </conditionalFormatting>
  <conditionalFormatting sqref="N9:O9 N11:O13 N18:O18 N26:O26 N20:O22">
    <cfRule type="expression" dxfId="98" priority="4">
      <formula>$O9&lt;&gt;0</formula>
    </cfRule>
  </conditionalFormatting>
  <conditionalFormatting sqref="N6:O7">
    <cfRule type="expression" dxfId="97" priority="3">
      <formula>SUM($O$9:$O$26)&lt;&gt;0</formula>
    </cfRule>
  </conditionalFormatting>
  <conditionalFormatting sqref="N36 N39:N40">
    <cfRule type="cellIs" dxfId="96" priority="8" operator="equal">
      <formula>"FAIL"</formula>
    </cfRule>
  </conditionalFormatting>
  <conditionalFormatting sqref="C9:J9 C11:J12 C18:J18 C20:J21 F36:I36 G39 J40 F43 G44:G45 J46">
    <cfRule type="expression" dxfId="9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F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F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F00-000002000000}">
      <formula1>0</formula1>
    </dataValidation>
    <dataValidation type="list" allowBlank="1" showInputMessage="1" showErrorMessage="1" sqref="H3" xr:uid="{00000000-0002-0000-0F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21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125</v>
      </c>
      <c r="D9" s="41">
        <v>0</v>
      </c>
      <c r="E9" s="41">
        <v>0</v>
      </c>
      <c r="F9" s="41">
        <v>823</v>
      </c>
      <c r="G9" s="41">
        <v>12</v>
      </c>
      <c r="H9" s="41">
        <v>746</v>
      </c>
      <c r="I9" s="41">
        <v>432</v>
      </c>
      <c r="J9" s="41">
        <v>179</v>
      </c>
      <c r="K9" s="42">
        <f>SUM(H9:J9)</f>
        <v>1357</v>
      </c>
      <c r="L9" s="36">
        <f>SUM(C9:G9,K9)</f>
        <v>2317</v>
      </c>
      <c r="M9" s="34"/>
      <c r="N9" s="45">
        <v>2317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-8</v>
      </c>
      <c r="E11" s="41">
        <v>-8</v>
      </c>
      <c r="F11" s="41">
        <v>-414</v>
      </c>
      <c r="G11" s="41">
        <v>-80</v>
      </c>
      <c r="H11" s="41">
        <v>-117</v>
      </c>
      <c r="I11" s="41">
        <v>-50</v>
      </c>
      <c r="J11" s="41">
        <v>-872</v>
      </c>
      <c r="K11" s="42">
        <f>SUM(H11:J11)</f>
        <v>-1039</v>
      </c>
      <c r="L11" s="36">
        <f>SUM(C11:G11,K11)</f>
        <v>-1549</v>
      </c>
      <c r="M11" s="34"/>
      <c r="N11" s="45">
        <v>-1549</v>
      </c>
      <c r="O11" s="45">
        <f>N11-L11</f>
        <v>0</v>
      </c>
    </row>
    <row r="12" spans="2:15" s="31" customFormat="1" ht="16" customHeight="1">
      <c r="B12" s="32" t="s">
        <v>69</v>
      </c>
      <c r="C12" s="41">
        <v>3198</v>
      </c>
      <c r="D12" s="41">
        <v>215</v>
      </c>
      <c r="E12" s="41">
        <v>610</v>
      </c>
      <c r="F12" s="41">
        <v>3891</v>
      </c>
      <c r="G12" s="41">
        <v>2813</v>
      </c>
      <c r="H12" s="41">
        <v>12922</v>
      </c>
      <c r="I12" s="41">
        <v>15908</v>
      </c>
      <c r="J12" s="41">
        <v>3963</v>
      </c>
      <c r="K12" s="42">
        <f>SUM(H12:J12)</f>
        <v>32793</v>
      </c>
      <c r="L12" s="36">
        <f>SUM(C12:G12,K12)</f>
        <v>43520</v>
      </c>
      <c r="M12" s="34"/>
      <c r="N12" s="45">
        <f>N13-SUM(N9,N11)</f>
        <v>43520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3323</v>
      </c>
      <c r="D13" s="36">
        <f t="shared" si="0"/>
        <v>207</v>
      </c>
      <c r="E13" s="36">
        <f t="shared" si="0"/>
        <v>602</v>
      </c>
      <c r="F13" s="36">
        <f t="shared" si="0"/>
        <v>4300</v>
      </c>
      <c r="G13" s="36">
        <f t="shared" si="0"/>
        <v>2745</v>
      </c>
      <c r="H13" s="36">
        <f t="shared" si="0"/>
        <v>13551</v>
      </c>
      <c r="I13" s="36">
        <f t="shared" si="0"/>
        <v>16290</v>
      </c>
      <c r="J13" s="36">
        <f t="shared" si="0"/>
        <v>3270</v>
      </c>
      <c r="K13" s="36">
        <f t="shared" si="0"/>
        <v>33111</v>
      </c>
      <c r="L13" s="36">
        <f t="shared" si="0"/>
        <v>44288</v>
      </c>
      <c r="M13" s="34"/>
      <c r="N13" s="40">
        <v>44288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3323</v>
      </c>
      <c r="D15" s="36">
        <f t="shared" si="1"/>
        <v>207</v>
      </c>
      <c r="E15" s="36">
        <f t="shared" si="1"/>
        <v>602</v>
      </c>
      <c r="F15" s="36">
        <f t="shared" si="1"/>
        <v>4300</v>
      </c>
      <c r="G15" s="36">
        <f t="shared" si="1"/>
        <v>2629</v>
      </c>
      <c r="H15" s="36">
        <f t="shared" si="1"/>
        <v>13551</v>
      </c>
      <c r="I15" s="36">
        <f t="shared" si="1"/>
        <v>16290</v>
      </c>
      <c r="J15" s="36">
        <f t="shared" si="1"/>
        <v>3270</v>
      </c>
      <c r="K15" s="36">
        <f t="shared" si="1"/>
        <v>33111</v>
      </c>
      <c r="L15" s="36">
        <f t="shared" si="1"/>
        <v>44172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-116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-116</v>
      </c>
      <c r="M18" s="34"/>
      <c r="N18" s="45">
        <v>-116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-3301</v>
      </c>
      <c r="D21" s="41">
        <v>0</v>
      </c>
      <c r="E21" s="41">
        <v>0</v>
      </c>
      <c r="F21" s="41">
        <v>-348</v>
      </c>
      <c r="G21" s="41">
        <v>-97</v>
      </c>
      <c r="H21" s="41">
        <v>-3930</v>
      </c>
      <c r="I21" s="41">
        <v>-1631</v>
      </c>
      <c r="J21" s="41">
        <v>-202</v>
      </c>
      <c r="K21" s="42">
        <f>SUM(H21:J21)</f>
        <v>-5763</v>
      </c>
      <c r="L21" s="36">
        <f>SUM(C21:G21,K21)</f>
        <v>-9509</v>
      </c>
      <c r="M21" s="34"/>
      <c r="N21" s="45">
        <f>N22-N18-N20</f>
        <v>-9509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-3301</v>
      </c>
      <c r="D22" s="36">
        <f t="shared" si="2"/>
        <v>0</v>
      </c>
      <c r="E22" s="36">
        <f t="shared" si="2"/>
        <v>0</v>
      </c>
      <c r="F22" s="36">
        <f t="shared" si="2"/>
        <v>-348</v>
      </c>
      <c r="G22" s="36">
        <f t="shared" si="2"/>
        <v>-213</v>
      </c>
      <c r="H22" s="36">
        <f t="shared" si="2"/>
        <v>-3930</v>
      </c>
      <c r="I22" s="36">
        <f t="shared" si="2"/>
        <v>-1631</v>
      </c>
      <c r="J22" s="36">
        <f t="shared" si="2"/>
        <v>-202</v>
      </c>
      <c r="K22" s="36">
        <f t="shared" si="2"/>
        <v>-5763</v>
      </c>
      <c r="L22" s="36">
        <f t="shared" si="2"/>
        <v>-9625</v>
      </c>
      <c r="M22" s="34"/>
      <c r="N22" s="40">
        <v>-9625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-3301</v>
      </c>
      <c r="D24" s="36">
        <f t="shared" si="3"/>
        <v>0</v>
      </c>
      <c r="E24" s="36">
        <f t="shared" si="3"/>
        <v>0</v>
      </c>
      <c r="F24" s="36">
        <f t="shared" si="3"/>
        <v>-348</v>
      </c>
      <c r="G24" s="36">
        <f t="shared" si="3"/>
        <v>-97</v>
      </c>
      <c r="H24" s="36">
        <f t="shared" si="3"/>
        <v>-3930</v>
      </c>
      <c r="I24" s="36">
        <f t="shared" si="3"/>
        <v>-1631</v>
      </c>
      <c r="J24" s="36">
        <f t="shared" si="3"/>
        <v>-202</v>
      </c>
      <c r="K24" s="36">
        <f t="shared" si="3"/>
        <v>-5763</v>
      </c>
      <c r="L24" s="36">
        <f t="shared" si="3"/>
        <v>-9509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22</v>
      </c>
      <c r="D26" s="39">
        <f t="shared" si="4"/>
        <v>207</v>
      </c>
      <c r="E26" s="39">
        <f t="shared" si="4"/>
        <v>602</v>
      </c>
      <c r="F26" s="39">
        <f t="shared" si="4"/>
        <v>3952</v>
      </c>
      <c r="G26" s="39">
        <f t="shared" si="4"/>
        <v>2532</v>
      </c>
      <c r="H26" s="39">
        <f t="shared" si="4"/>
        <v>9621</v>
      </c>
      <c r="I26" s="39">
        <f t="shared" si="4"/>
        <v>14659</v>
      </c>
      <c r="J26" s="39">
        <f t="shared" si="4"/>
        <v>3068</v>
      </c>
      <c r="K26" s="39">
        <f t="shared" si="4"/>
        <v>27348</v>
      </c>
      <c r="L26" s="39">
        <f t="shared" si="4"/>
        <v>34663</v>
      </c>
      <c r="M26" s="34"/>
      <c r="N26" s="40">
        <v>34663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126</v>
      </c>
      <c r="I36" s="41">
        <v>95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12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179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332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745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745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3068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94" priority="2">
      <formula>$E$3&lt;&gt;0</formula>
    </cfRule>
  </conditionalFormatting>
  <conditionalFormatting sqref="N9:O9 N11:O13 N18:O18 N26:O26 N20:O22">
    <cfRule type="expression" dxfId="93" priority="4">
      <formula>$O9&lt;&gt;0</formula>
    </cfRule>
  </conditionalFormatting>
  <conditionalFormatting sqref="N6:O7">
    <cfRule type="expression" dxfId="92" priority="3">
      <formula>SUM($O$9:$O$26)&lt;&gt;0</formula>
    </cfRule>
  </conditionalFormatting>
  <conditionalFormatting sqref="N36 N39:N40">
    <cfRule type="cellIs" dxfId="91" priority="8" operator="equal">
      <formula>"FAIL"</formula>
    </cfRule>
  </conditionalFormatting>
  <conditionalFormatting sqref="C9:J9 C11:J12 C18:J18 C20:J21 F36:I36 G39 J40 F43 G44:G45 J46">
    <cfRule type="expression" dxfId="9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0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0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000-000002000000}">
      <formula1>0</formula1>
    </dataValidation>
    <dataValidation type="list" allowBlank="1" showInputMessage="1" showErrorMessage="1" sqref="H3" xr:uid="{00000000-0002-0000-10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22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368.30101999999999</v>
      </c>
      <c r="D9" s="41">
        <v>0</v>
      </c>
      <c r="E9" s="41">
        <v>52</v>
      </c>
      <c r="F9" s="41">
        <v>702.52486999999996</v>
      </c>
      <c r="G9" s="41">
        <v>266.78556000000003</v>
      </c>
      <c r="H9" s="41">
        <v>2836.84159</v>
      </c>
      <c r="I9" s="41">
        <v>3750.0930600000002</v>
      </c>
      <c r="J9" s="41">
        <v>1836.9151300000001</v>
      </c>
      <c r="K9" s="42">
        <f>SUM(H9:J9)</f>
        <v>8423.8497800000005</v>
      </c>
      <c r="L9" s="36">
        <f>SUM(C9:G9,K9)</f>
        <v>9813.4612300000008</v>
      </c>
      <c r="M9" s="34"/>
      <c r="N9" s="45">
        <v>9813.4612300000008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-1833.1412</v>
      </c>
      <c r="G11" s="41">
        <v>0</v>
      </c>
      <c r="H11" s="41">
        <v>-390.03371999999996</v>
      </c>
      <c r="I11" s="41">
        <v>-748.89647000000002</v>
      </c>
      <c r="J11" s="41">
        <v>-404.48725999999999</v>
      </c>
      <c r="K11" s="42">
        <f>SUM(H11:J11)</f>
        <v>-1543.4174499999999</v>
      </c>
      <c r="L11" s="36">
        <f>SUM(C11:G11,K11)</f>
        <v>-3376.5586499999999</v>
      </c>
      <c r="M11" s="34"/>
      <c r="N11" s="45">
        <v>-3376.5586499999999</v>
      </c>
      <c r="O11" s="45">
        <f>N11-L11</f>
        <v>0</v>
      </c>
    </row>
    <row r="12" spans="2:15" s="31" customFormat="1" ht="16" customHeight="1">
      <c r="B12" s="32" t="s">
        <v>69</v>
      </c>
      <c r="C12" s="41">
        <v>3641.1819</v>
      </c>
      <c r="D12" s="41">
        <v>0</v>
      </c>
      <c r="E12" s="41">
        <v>493.92941999999994</v>
      </c>
      <c r="F12" s="41">
        <v>11601.428259759999</v>
      </c>
      <c r="G12" s="41">
        <v>3350.3456399999995</v>
      </c>
      <c r="H12" s="41">
        <v>36666.234890000007</v>
      </c>
      <c r="I12" s="41">
        <v>41613.654539999996</v>
      </c>
      <c r="J12" s="41">
        <v>22634.867560890005</v>
      </c>
      <c r="K12" s="42">
        <f>SUM(H12:J12)</f>
        <v>100914.75699089002</v>
      </c>
      <c r="L12" s="36">
        <f>SUM(C12:G12,K12)</f>
        <v>120001.64221065002</v>
      </c>
      <c r="M12" s="34"/>
      <c r="N12" s="45">
        <f>N13-SUM(N9,N11)</f>
        <v>120001.64221065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4009.4829199999999</v>
      </c>
      <c r="D13" s="36">
        <f t="shared" si="0"/>
        <v>0</v>
      </c>
      <c r="E13" s="36">
        <f t="shared" si="0"/>
        <v>545.92941999999994</v>
      </c>
      <c r="F13" s="36">
        <f t="shared" si="0"/>
        <v>10470.811929759999</v>
      </c>
      <c r="G13" s="36">
        <f t="shared" si="0"/>
        <v>3617.1311999999998</v>
      </c>
      <c r="H13" s="36">
        <f t="shared" si="0"/>
        <v>39113.042760000004</v>
      </c>
      <c r="I13" s="36">
        <f t="shared" si="0"/>
        <v>44614.851129999995</v>
      </c>
      <c r="J13" s="36">
        <f t="shared" si="0"/>
        <v>24067.295430890004</v>
      </c>
      <c r="K13" s="36">
        <f t="shared" si="0"/>
        <v>107795.18932089001</v>
      </c>
      <c r="L13" s="36">
        <f t="shared" si="0"/>
        <v>126438.54479065002</v>
      </c>
      <c r="M13" s="34"/>
      <c r="N13" s="40">
        <v>126438.54479064999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4009.4829199999999</v>
      </c>
      <c r="D15" s="36">
        <f t="shared" si="1"/>
        <v>0</v>
      </c>
      <c r="E15" s="36">
        <f t="shared" si="1"/>
        <v>545.92941999999994</v>
      </c>
      <c r="F15" s="36">
        <f t="shared" si="1"/>
        <v>10470.811929759999</v>
      </c>
      <c r="G15" s="36">
        <f t="shared" si="1"/>
        <v>3617.1311999999998</v>
      </c>
      <c r="H15" s="36">
        <f t="shared" si="1"/>
        <v>39113.042760000004</v>
      </c>
      <c r="I15" s="36">
        <f t="shared" si="1"/>
        <v>44614.851129999995</v>
      </c>
      <c r="J15" s="36">
        <f t="shared" si="1"/>
        <v>24067.295430890004</v>
      </c>
      <c r="K15" s="36">
        <f t="shared" si="1"/>
        <v>107795.18932089001</v>
      </c>
      <c r="L15" s="36">
        <f t="shared" si="1"/>
        <v>126438.54479065002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-4335.8271500000001</v>
      </c>
      <c r="D21" s="41">
        <v>0</v>
      </c>
      <c r="E21" s="41">
        <v>-6</v>
      </c>
      <c r="F21" s="41">
        <v>-3587.6006850800004</v>
      </c>
      <c r="G21" s="41">
        <v>-168.10452000000001</v>
      </c>
      <c r="H21" s="41">
        <v>-3216.5266999999994</v>
      </c>
      <c r="I21" s="41">
        <v>-2459.0452</v>
      </c>
      <c r="J21" s="41">
        <v>-132.17465949500001</v>
      </c>
      <c r="K21" s="42">
        <f>SUM(H21:J21)</f>
        <v>-5807.746559494999</v>
      </c>
      <c r="L21" s="36">
        <f>SUM(C21:G21,K21)</f>
        <v>-13905.278914574999</v>
      </c>
      <c r="M21" s="34"/>
      <c r="N21" s="45">
        <f>N22-N18-N20</f>
        <v>-13905.278914574998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-4335.8271500000001</v>
      </c>
      <c r="D22" s="36">
        <f t="shared" si="2"/>
        <v>0</v>
      </c>
      <c r="E22" s="36">
        <f t="shared" si="2"/>
        <v>-6</v>
      </c>
      <c r="F22" s="36">
        <f t="shared" si="2"/>
        <v>-3587.6006850800004</v>
      </c>
      <c r="G22" s="36">
        <f t="shared" si="2"/>
        <v>-168.10452000000001</v>
      </c>
      <c r="H22" s="36">
        <f t="shared" si="2"/>
        <v>-3216.5266999999994</v>
      </c>
      <c r="I22" s="36">
        <f t="shared" si="2"/>
        <v>-2459.0452</v>
      </c>
      <c r="J22" s="36">
        <f t="shared" si="2"/>
        <v>-132.17465949500001</v>
      </c>
      <c r="K22" s="36">
        <f t="shared" si="2"/>
        <v>-5807.746559494999</v>
      </c>
      <c r="L22" s="36">
        <f t="shared" si="2"/>
        <v>-13905.278914574999</v>
      </c>
      <c r="M22" s="34"/>
      <c r="N22" s="40">
        <v>-13905.278914574998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-4335.8271500000001</v>
      </c>
      <c r="D24" s="36">
        <f t="shared" si="3"/>
        <v>0</v>
      </c>
      <c r="E24" s="36">
        <f t="shared" si="3"/>
        <v>-6</v>
      </c>
      <c r="F24" s="36">
        <f t="shared" si="3"/>
        <v>-3587.6006850800004</v>
      </c>
      <c r="G24" s="36">
        <f t="shared" si="3"/>
        <v>-168.10452000000001</v>
      </c>
      <c r="H24" s="36">
        <f t="shared" si="3"/>
        <v>-3216.5266999999994</v>
      </c>
      <c r="I24" s="36">
        <f t="shared" si="3"/>
        <v>-2459.0452</v>
      </c>
      <c r="J24" s="36">
        <f t="shared" si="3"/>
        <v>-132.17465949500001</v>
      </c>
      <c r="K24" s="36">
        <f t="shared" si="3"/>
        <v>-5807.746559494999</v>
      </c>
      <c r="L24" s="36">
        <f t="shared" si="3"/>
        <v>-13905.278914574999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-326.34423000000015</v>
      </c>
      <c r="D26" s="39">
        <f t="shared" si="4"/>
        <v>0</v>
      </c>
      <c r="E26" s="39">
        <f t="shared" si="4"/>
        <v>539.92941999999994</v>
      </c>
      <c r="F26" s="39">
        <f t="shared" si="4"/>
        <v>6883.2112446799983</v>
      </c>
      <c r="G26" s="39">
        <f t="shared" si="4"/>
        <v>3449.0266799999999</v>
      </c>
      <c r="H26" s="39">
        <f t="shared" si="4"/>
        <v>35896.516060000002</v>
      </c>
      <c r="I26" s="39">
        <f t="shared" si="4"/>
        <v>42155.805929999995</v>
      </c>
      <c r="J26" s="39">
        <f t="shared" si="4"/>
        <v>23935.120771395006</v>
      </c>
      <c r="K26" s="39">
        <f t="shared" si="4"/>
        <v>101987.44276139501</v>
      </c>
      <c r="L26" s="39">
        <f t="shared" si="4"/>
        <v>112533.26587607502</v>
      </c>
      <c r="M26" s="34"/>
      <c r="N26" s="40">
        <v>112533.26587607499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627.71159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2420.2013500000003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2416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19263.875399999997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89" priority="2">
      <formula>$E$3&lt;&gt;0</formula>
    </cfRule>
  </conditionalFormatting>
  <conditionalFormatting sqref="N9:O9 N11:O13 N18:O18 N26:O26 N20:O22">
    <cfRule type="expression" dxfId="88" priority="4">
      <formula>$O9&lt;&gt;0</formula>
    </cfRule>
  </conditionalFormatting>
  <conditionalFormatting sqref="N6:O7">
    <cfRule type="expression" dxfId="87" priority="3">
      <formula>SUM($O$9:$O$26)&lt;&gt;0</formula>
    </cfRule>
  </conditionalFormatting>
  <conditionalFormatting sqref="N36 N39:N40">
    <cfRule type="cellIs" dxfId="86" priority="8" operator="equal">
      <formula>"FAIL"</formula>
    </cfRule>
  </conditionalFormatting>
  <conditionalFormatting sqref="C9:J9 C11:J12 C18:J18 C20:J21 F36:I36 G39 J40 F43 G44:G45 J46">
    <cfRule type="expression" dxfId="8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1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1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100-000002000000}">
      <formula1>0</formula1>
    </dataValidation>
    <dataValidation type="list" allowBlank="1" showInputMessage="1" showErrorMessage="1" sqref="H3" xr:uid="{00000000-0002-0000-11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23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122</v>
      </c>
      <c r="D9" s="41">
        <v>0</v>
      </c>
      <c r="E9" s="41">
        <v>0</v>
      </c>
      <c r="F9" s="41">
        <v>184</v>
      </c>
      <c r="G9" s="41">
        <v>20</v>
      </c>
      <c r="H9" s="41">
        <v>1037</v>
      </c>
      <c r="I9" s="41">
        <v>509</v>
      </c>
      <c r="J9" s="41">
        <v>163</v>
      </c>
      <c r="K9" s="42">
        <f>SUM(H9:J9)</f>
        <v>1709</v>
      </c>
      <c r="L9" s="36">
        <f>SUM(C9:G9,K9)</f>
        <v>2035</v>
      </c>
      <c r="M9" s="34"/>
      <c r="N9" s="45">
        <v>2035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-5189</v>
      </c>
      <c r="D11" s="41">
        <v>0</v>
      </c>
      <c r="E11" s="41">
        <v>0</v>
      </c>
      <c r="F11" s="41">
        <v>-29</v>
      </c>
      <c r="G11" s="41">
        <v>0</v>
      </c>
      <c r="H11" s="41">
        <v>-13457</v>
      </c>
      <c r="I11" s="41">
        <v>-2249</v>
      </c>
      <c r="J11" s="41">
        <v>-2597</v>
      </c>
      <c r="K11" s="42">
        <f>SUM(H11:J11)</f>
        <v>-18303</v>
      </c>
      <c r="L11" s="36">
        <f>SUM(C11:G11,K11)</f>
        <v>-23521</v>
      </c>
      <c r="M11" s="34"/>
      <c r="N11" s="45">
        <v>-23521</v>
      </c>
      <c r="O11" s="45">
        <f>N11-L11</f>
        <v>0</v>
      </c>
    </row>
    <row r="12" spans="2:15" s="31" customFormat="1" ht="16" customHeight="1">
      <c r="B12" s="32" t="s">
        <v>69</v>
      </c>
      <c r="C12" s="41">
        <v>7801</v>
      </c>
      <c r="D12" s="41">
        <v>5</v>
      </c>
      <c r="E12" s="41">
        <v>65</v>
      </c>
      <c r="F12" s="41">
        <v>4314</v>
      </c>
      <c r="G12" s="41">
        <v>1884</v>
      </c>
      <c r="H12" s="41">
        <v>27704</v>
      </c>
      <c r="I12" s="41">
        <v>15680</v>
      </c>
      <c r="J12" s="41">
        <v>4594</v>
      </c>
      <c r="K12" s="42">
        <f>SUM(H12:J12)</f>
        <v>47978</v>
      </c>
      <c r="L12" s="36">
        <f>SUM(C12:G12,K12)</f>
        <v>62047</v>
      </c>
      <c r="M12" s="34"/>
      <c r="N12" s="45">
        <f>N13-SUM(N9,N11)</f>
        <v>62047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2734</v>
      </c>
      <c r="D13" s="36">
        <f t="shared" si="0"/>
        <v>5</v>
      </c>
      <c r="E13" s="36">
        <f t="shared" si="0"/>
        <v>65</v>
      </c>
      <c r="F13" s="36">
        <f t="shared" si="0"/>
        <v>4469</v>
      </c>
      <c r="G13" s="36">
        <f t="shared" si="0"/>
        <v>1904</v>
      </c>
      <c r="H13" s="36">
        <f t="shared" si="0"/>
        <v>15284</v>
      </c>
      <c r="I13" s="36">
        <f t="shared" si="0"/>
        <v>13940</v>
      </c>
      <c r="J13" s="36">
        <f t="shared" si="0"/>
        <v>2160</v>
      </c>
      <c r="K13" s="36">
        <f t="shared" si="0"/>
        <v>31384</v>
      </c>
      <c r="L13" s="36">
        <f t="shared" si="0"/>
        <v>40561</v>
      </c>
      <c r="M13" s="34"/>
      <c r="N13" s="40">
        <v>40561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2734</v>
      </c>
      <c r="D15" s="36">
        <f t="shared" si="1"/>
        <v>5</v>
      </c>
      <c r="E15" s="36">
        <f t="shared" si="1"/>
        <v>65</v>
      </c>
      <c r="F15" s="36">
        <f t="shared" si="1"/>
        <v>4469</v>
      </c>
      <c r="G15" s="36">
        <f t="shared" si="1"/>
        <v>1904</v>
      </c>
      <c r="H15" s="36">
        <f t="shared" si="1"/>
        <v>15284</v>
      </c>
      <c r="I15" s="36">
        <f t="shared" si="1"/>
        <v>13940</v>
      </c>
      <c r="J15" s="36">
        <f t="shared" si="1"/>
        <v>2160</v>
      </c>
      <c r="K15" s="36">
        <f t="shared" si="1"/>
        <v>31384</v>
      </c>
      <c r="L15" s="36">
        <f t="shared" si="1"/>
        <v>40561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-3129</v>
      </c>
      <c r="D21" s="41">
        <v>0</v>
      </c>
      <c r="E21" s="41">
        <v>0</v>
      </c>
      <c r="F21" s="41">
        <v>-1001</v>
      </c>
      <c r="G21" s="41">
        <v>-208</v>
      </c>
      <c r="H21" s="41">
        <v>-5056</v>
      </c>
      <c r="I21" s="41">
        <v>-415</v>
      </c>
      <c r="J21" s="41">
        <v>-47</v>
      </c>
      <c r="K21" s="42">
        <f>SUM(H21:J21)</f>
        <v>-5518</v>
      </c>
      <c r="L21" s="36">
        <f>SUM(C21:G21,K21)</f>
        <v>-9856</v>
      </c>
      <c r="M21" s="34"/>
      <c r="N21" s="45">
        <f>N22-N18-N20</f>
        <v>-9856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-3129</v>
      </c>
      <c r="D22" s="36">
        <f t="shared" si="2"/>
        <v>0</v>
      </c>
      <c r="E22" s="36">
        <f t="shared" si="2"/>
        <v>0</v>
      </c>
      <c r="F22" s="36">
        <f t="shared" si="2"/>
        <v>-1001</v>
      </c>
      <c r="G22" s="36">
        <f t="shared" si="2"/>
        <v>-208</v>
      </c>
      <c r="H22" s="36">
        <f t="shared" si="2"/>
        <v>-5056</v>
      </c>
      <c r="I22" s="36">
        <f t="shared" si="2"/>
        <v>-415</v>
      </c>
      <c r="J22" s="36">
        <f t="shared" si="2"/>
        <v>-47</v>
      </c>
      <c r="K22" s="36">
        <f t="shared" si="2"/>
        <v>-5518</v>
      </c>
      <c r="L22" s="36">
        <f t="shared" si="2"/>
        <v>-9856</v>
      </c>
      <c r="M22" s="34"/>
      <c r="N22" s="40">
        <v>-9856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-3129</v>
      </c>
      <c r="D24" s="36">
        <f t="shared" si="3"/>
        <v>0</v>
      </c>
      <c r="E24" s="36">
        <f t="shared" si="3"/>
        <v>0</v>
      </c>
      <c r="F24" s="36">
        <f t="shared" si="3"/>
        <v>-1001</v>
      </c>
      <c r="G24" s="36">
        <f t="shared" si="3"/>
        <v>-208</v>
      </c>
      <c r="H24" s="36">
        <f t="shared" si="3"/>
        <v>-5056</v>
      </c>
      <c r="I24" s="36">
        <f t="shared" si="3"/>
        <v>-415</v>
      </c>
      <c r="J24" s="36">
        <f t="shared" si="3"/>
        <v>-47</v>
      </c>
      <c r="K24" s="36">
        <f t="shared" si="3"/>
        <v>-5518</v>
      </c>
      <c r="L24" s="36">
        <f t="shared" si="3"/>
        <v>-9856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-395</v>
      </c>
      <c r="D26" s="39">
        <f t="shared" si="4"/>
        <v>5</v>
      </c>
      <c r="E26" s="39">
        <f t="shared" si="4"/>
        <v>65</v>
      </c>
      <c r="F26" s="39">
        <f t="shared" si="4"/>
        <v>3468</v>
      </c>
      <c r="G26" s="39">
        <f t="shared" si="4"/>
        <v>1696</v>
      </c>
      <c r="H26" s="39">
        <f t="shared" si="4"/>
        <v>10228</v>
      </c>
      <c r="I26" s="39">
        <f t="shared" si="4"/>
        <v>13525</v>
      </c>
      <c r="J26" s="39">
        <f t="shared" si="4"/>
        <v>2113</v>
      </c>
      <c r="K26" s="39">
        <f t="shared" si="4"/>
        <v>25866</v>
      </c>
      <c r="L26" s="39">
        <f t="shared" si="4"/>
        <v>30705</v>
      </c>
      <c r="M26" s="34"/>
      <c r="N26" s="40">
        <v>30705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20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163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1008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613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568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2113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84" priority="2">
      <formula>$E$3&lt;&gt;0</formula>
    </cfRule>
  </conditionalFormatting>
  <conditionalFormatting sqref="N9:O9 N11:O13 N18:O18 N26:O26 N20:O22">
    <cfRule type="expression" dxfId="83" priority="4">
      <formula>$O9&lt;&gt;0</formula>
    </cfRule>
  </conditionalFormatting>
  <conditionalFormatting sqref="N6:O7">
    <cfRule type="expression" dxfId="82" priority="3">
      <formula>SUM($O$9:$O$26)&lt;&gt;0</formula>
    </cfRule>
  </conditionalFormatting>
  <conditionalFormatting sqref="N36 N39:N40">
    <cfRule type="cellIs" dxfId="81" priority="8" operator="equal">
      <formula>"FAIL"</formula>
    </cfRule>
  </conditionalFormatting>
  <conditionalFormatting sqref="C9:J9 C11:J12 C18:J18 C20:J21 F36:I36 G39 J40 F43 G44:G45 J46">
    <cfRule type="expression" dxfId="8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2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2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200-000002000000}">
      <formula1>0</formula1>
    </dataValidation>
    <dataValidation type="list" allowBlank="1" showInputMessage="1" showErrorMessage="1" sqref="H3" xr:uid="{00000000-0002-0000-12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BD5B-1B08-48BB-B7D7-2874ED953907}">
  <sheetPr codeName="Sheet1">
    <tabColor rgb="FF183C5C"/>
  </sheetPr>
  <dimension ref="A1:I29"/>
  <sheetViews>
    <sheetView zoomScaleNormal="100" workbookViewId="0">
      <selection activeCell="T1" sqref="T1"/>
    </sheetView>
  </sheetViews>
  <sheetFormatPr defaultColWidth="9.08984375" defaultRowHeight="15.5"/>
  <cols>
    <col min="1" max="2" width="9.08984375" style="57"/>
    <col min="3" max="3" width="10.6328125" style="57" customWidth="1"/>
    <col min="4" max="16384" width="9.08984375" style="57"/>
  </cols>
  <sheetData>
    <row r="1" spans="1:5" ht="25">
      <c r="A1" s="55" t="s">
        <v>117</v>
      </c>
      <c r="B1" s="56"/>
      <c r="C1" s="56"/>
      <c r="D1" s="56"/>
      <c r="E1" s="56"/>
    </row>
    <row r="2" spans="1:5" ht="23">
      <c r="A2" s="58" t="s">
        <v>118</v>
      </c>
      <c r="B2" s="56"/>
      <c r="C2" s="56"/>
      <c r="D2" s="56"/>
      <c r="E2" s="56"/>
    </row>
    <row r="3" spans="1:5">
      <c r="A3" s="61"/>
    </row>
    <row r="4" spans="1:5" ht="15.9" customHeight="1">
      <c r="A4" s="75" t="s">
        <v>119</v>
      </c>
      <c r="B4" s="64"/>
      <c r="C4" s="64"/>
      <c r="D4" s="64"/>
      <c r="E4" s="64"/>
    </row>
    <row r="5" spans="1:5" ht="15.9" customHeight="1">
      <c r="A5" s="57" t="s">
        <v>120</v>
      </c>
    </row>
    <row r="6" spans="1:5" ht="14.15" customHeight="1">
      <c r="E6" s="65"/>
    </row>
    <row r="7" spans="1:5" ht="15.9" customHeight="1">
      <c r="A7" s="75" t="s">
        <v>121</v>
      </c>
      <c r="B7" s="64"/>
      <c r="C7" s="64"/>
      <c r="D7" s="64"/>
      <c r="E7" s="64"/>
    </row>
    <row r="8" spans="1:5" ht="14.15" customHeight="1">
      <c r="E8" s="65"/>
    </row>
    <row r="9" spans="1:5" ht="15.9" customHeight="1">
      <c r="A9" s="75" t="s">
        <v>122</v>
      </c>
      <c r="B9" s="64"/>
      <c r="C9" s="64"/>
      <c r="D9" s="64"/>
      <c r="E9" s="64"/>
    </row>
    <row r="10" spans="1:5" ht="15.9" customHeight="1">
      <c r="A10" s="76" t="s">
        <v>123</v>
      </c>
      <c r="B10" s="64"/>
      <c r="C10" s="64"/>
      <c r="D10" s="64"/>
      <c r="E10" s="64"/>
    </row>
    <row r="11" spans="1:5" ht="14.15" customHeight="1">
      <c r="E11" s="65"/>
    </row>
    <row r="12" spans="1:5" ht="15.9" customHeight="1">
      <c r="A12" s="75" t="s">
        <v>124</v>
      </c>
      <c r="B12" s="64"/>
      <c r="C12" s="64"/>
      <c r="D12" s="64"/>
      <c r="E12" s="64"/>
    </row>
    <row r="13" spans="1:5" ht="14.15" customHeight="1">
      <c r="E13" s="65"/>
    </row>
    <row r="14" spans="1:5" ht="15.9" customHeight="1">
      <c r="A14" s="75" t="s">
        <v>125</v>
      </c>
      <c r="B14" s="64"/>
      <c r="C14" s="64"/>
      <c r="D14" s="64"/>
      <c r="E14" s="64"/>
    </row>
    <row r="15" spans="1:5" ht="15.9" customHeight="1">
      <c r="A15" s="76" t="s">
        <v>126</v>
      </c>
      <c r="B15" s="64"/>
      <c r="C15" s="64"/>
      <c r="D15" s="64"/>
      <c r="E15" s="64"/>
    </row>
    <row r="16" spans="1:5" ht="14.15" customHeight="1">
      <c r="E16" s="65"/>
    </row>
    <row r="17" spans="1:9" ht="15.9" customHeight="1">
      <c r="A17" s="75" t="s">
        <v>127</v>
      </c>
      <c r="B17" s="64"/>
      <c r="C17" s="64"/>
      <c r="D17" s="64"/>
      <c r="E17" s="64"/>
    </row>
    <row r="18" spans="1:9" ht="14.15" customHeight="1">
      <c r="E18" s="65"/>
    </row>
    <row r="19" spans="1:9" ht="15.9" customHeight="1">
      <c r="A19" s="75" t="s">
        <v>128</v>
      </c>
      <c r="B19" s="64"/>
      <c r="C19" s="64"/>
      <c r="D19" s="64"/>
      <c r="E19" s="64"/>
    </row>
    <row r="20" spans="1:9" ht="15.9" customHeight="1">
      <c r="A20" s="76" t="s">
        <v>129</v>
      </c>
      <c r="B20" s="64"/>
      <c r="C20" s="64"/>
      <c r="D20" s="64"/>
      <c r="E20" s="64"/>
    </row>
    <row r="21" spans="1:9" ht="14.15" customHeight="1">
      <c r="E21" s="65"/>
    </row>
    <row r="22" spans="1:9" ht="15.9" customHeight="1">
      <c r="A22" s="75" t="s">
        <v>130</v>
      </c>
      <c r="B22" s="64"/>
      <c r="C22" s="64"/>
      <c r="D22" s="64"/>
      <c r="E22" s="64"/>
    </row>
    <row r="23" spans="1:9" ht="15.9" customHeight="1">
      <c r="A23" s="76" t="s">
        <v>131</v>
      </c>
      <c r="B23" s="64"/>
      <c r="C23" s="64"/>
      <c r="D23" s="64"/>
      <c r="E23" s="64"/>
    </row>
    <row r="24" spans="1:9" ht="14.15" customHeight="1">
      <c r="E24" s="65"/>
    </row>
    <row r="25" spans="1:9" ht="15.9" customHeight="1">
      <c r="A25" s="75" t="s">
        <v>132</v>
      </c>
      <c r="B25" s="64"/>
      <c r="C25" s="64"/>
      <c r="D25" s="64"/>
      <c r="E25" s="64"/>
    </row>
    <row r="26" spans="1:9" ht="15.9" customHeight="1">
      <c r="A26" s="76" t="s">
        <v>133</v>
      </c>
      <c r="B26" s="64"/>
      <c r="C26" s="64"/>
      <c r="D26" s="64"/>
      <c r="E26" s="64"/>
    </row>
    <row r="27" spans="1:9" ht="14.15" customHeight="1">
      <c r="E27" s="65"/>
    </row>
    <row r="28" spans="1:9" ht="15.9" customHeight="1">
      <c r="A28" s="76" t="s">
        <v>134</v>
      </c>
    </row>
    <row r="29" spans="1:9" ht="15.9" customHeight="1">
      <c r="A29" s="57" t="s">
        <v>135</v>
      </c>
      <c r="D29" s="77"/>
      <c r="E29" s="77"/>
      <c r="F29" s="77"/>
      <c r="G29" s="77"/>
      <c r="H29" s="77"/>
      <c r="I29" s="77"/>
    </row>
  </sheetData>
  <hyperlinks>
    <hyperlink ref="D29" r:id="rId1" display="www.gov.scot/publications/local-financial-return/" xr:uid="{9A3F9B5E-F345-4B4E-AEBB-3874A8F54EB2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24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38</v>
      </c>
      <c r="D9" s="41">
        <v>0</v>
      </c>
      <c r="E9" s="41">
        <v>0</v>
      </c>
      <c r="F9" s="41">
        <v>57</v>
      </c>
      <c r="G9" s="41">
        <v>8</v>
      </c>
      <c r="H9" s="41">
        <v>166</v>
      </c>
      <c r="I9" s="41">
        <v>209</v>
      </c>
      <c r="J9" s="41">
        <v>50</v>
      </c>
      <c r="K9" s="42">
        <f>SUM(H9:J9)</f>
        <v>425</v>
      </c>
      <c r="L9" s="36">
        <f>SUM(C9:G9,K9)</f>
        <v>528</v>
      </c>
      <c r="M9" s="34"/>
      <c r="N9" s="45">
        <v>528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-201</v>
      </c>
      <c r="I11" s="41">
        <v>-60</v>
      </c>
      <c r="J11" s="41">
        <v>-9</v>
      </c>
      <c r="K11" s="42">
        <f>SUM(H11:J11)</f>
        <v>-270</v>
      </c>
      <c r="L11" s="36">
        <f>SUM(C11:G11,K11)</f>
        <v>-270</v>
      </c>
      <c r="M11" s="34"/>
      <c r="N11" s="45">
        <v>-270</v>
      </c>
      <c r="O11" s="45">
        <f>N11-L11</f>
        <v>0</v>
      </c>
    </row>
    <row r="12" spans="2:15" s="31" customFormat="1" ht="16" customHeight="1">
      <c r="B12" s="32" t="s">
        <v>69</v>
      </c>
      <c r="C12" s="41">
        <v>1117</v>
      </c>
      <c r="D12" s="41">
        <v>0</v>
      </c>
      <c r="E12" s="41">
        <v>73</v>
      </c>
      <c r="F12" s="41">
        <v>1473</v>
      </c>
      <c r="G12" s="41">
        <v>351</v>
      </c>
      <c r="H12" s="41">
        <v>2320</v>
      </c>
      <c r="I12" s="41">
        <v>4037</v>
      </c>
      <c r="J12" s="41">
        <v>1656</v>
      </c>
      <c r="K12" s="42">
        <f>SUM(H12:J12)</f>
        <v>8013</v>
      </c>
      <c r="L12" s="36">
        <f>SUM(C12:G12,K12)</f>
        <v>11027</v>
      </c>
      <c r="M12" s="34"/>
      <c r="N12" s="45">
        <f>N13-SUM(N9,N11)</f>
        <v>11027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1155</v>
      </c>
      <c r="D13" s="36">
        <f t="shared" si="0"/>
        <v>0</v>
      </c>
      <c r="E13" s="36">
        <f t="shared" si="0"/>
        <v>73</v>
      </c>
      <c r="F13" s="36">
        <f t="shared" si="0"/>
        <v>1530</v>
      </c>
      <c r="G13" s="36">
        <f t="shared" si="0"/>
        <v>359</v>
      </c>
      <c r="H13" s="36">
        <f t="shared" si="0"/>
        <v>2285</v>
      </c>
      <c r="I13" s="36">
        <f t="shared" si="0"/>
        <v>4186</v>
      </c>
      <c r="J13" s="36">
        <f t="shared" si="0"/>
        <v>1697</v>
      </c>
      <c r="K13" s="36">
        <f t="shared" si="0"/>
        <v>8168</v>
      </c>
      <c r="L13" s="36">
        <f t="shared" si="0"/>
        <v>11285</v>
      </c>
      <c r="M13" s="34"/>
      <c r="N13" s="40">
        <v>11285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1155</v>
      </c>
      <c r="D15" s="36">
        <f t="shared" si="1"/>
        <v>0</v>
      </c>
      <c r="E15" s="36">
        <f t="shared" si="1"/>
        <v>73</v>
      </c>
      <c r="F15" s="36">
        <f t="shared" si="1"/>
        <v>1530</v>
      </c>
      <c r="G15" s="36">
        <f t="shared" si="1"/>
        <v>359</v>
      </c>
      <c r="H15" s="36">
        <f t="shared" si="1"/>
        <v>2285</v>
      </c>
      <c r="I15" s="36">
        <f t="shared" si="1"/>
        <v>4186</v>
      </c>
      <c r="J15" s="36">
        <f t="shared" si="1"/>
        <v>1697</v>
      </c>
      <c r="K15" s="36">
        <f t="shared" si="1"/>
        <v>8168</v>
      </c>
      <c r="L15" s="36">
        <f t="shared" si="1"/>
        <v>11285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-1061</v>
      </c>
      <c r="D21" s="41">
        <v>0</v>
      </c>
      <c r="E21" s="41">
        <v>0</v>
      </c>
      <c r="F21" s="41">
        <v>-71</v>
      </c>
      <c r="G21" s="41">
        <v>-1</v>
      </c>
      <c r="H21" s="41">
        <v>-501</v>
      </c>
      <c r="I21" s="41">
        <v>-337</v>
      </c>
      <c r="J21" s="41">
        <v>-2</v>
      </c>
      <c r="K21" s="42">
        <f>SUM(H21:J21)</f>
        <v>-840</v>
      </c>
      <c r="L21" s="36">
        <f>SUM(C21:G21,K21)</f>
        <v>-1973</v>
      </c>
      <c r="M21" s="34"/>
      <c r="N21" s="45">
        <f>N22-N18-N20</f>
        <v>-1973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-1061</v>
      </c>
      <c r="D22" s="36">
        <f t="shared" si="2"/>
        <v>0</v>
      </c>
      <c r="E22" s="36">
        <f t="shared" si="2"/>
        <v>0</v>
      </c>
      <c r="F22" s="36">
        <f t="shared" si="2"/>
        <v>-71</v>
      </c>
      <c r="G22" s="36">
        <f t="shared" si="2"/>
        <v>-1</v>
      </c>
      <c r="H22" s="36">
        <f t="shared" si="2"/>
        <v>-501</v>
      </c>
      <c r="I22" s="36">
        <f t="shared" si="2"/>
        <v>-337</v>
      </c>
      <c r="J22" s="36">
        <f t="shared" si="2"/>
        <v>-2</v>
      </c>
      <c r="K22" s="36">
        <f t="shared" si="2"/>
        <v>-840</v>
      </c>
      <c r="L22" s="36">
        <f t="shared" si="2"/>
        <v>-1973</v>
      </c>
      <c r="M22" s="34"/>
      <c r="N22" s="40">
        <v>-1973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-1061</v>
      </c>
      <c r="D24" s="36">
        <f t="shared" si="3"/>
        <v>0</v>
      </c>
      <c r="E24" s="36">
        <f t="shared" si="3"/>
        <v>0</v>
      </c>
      <c r="F24" s="36">
        <f t="shared" si="3"/>
        <v>-71</v>
      </c>
      <c r="G24" s="36">
        <f t="shared" si="3"/>
        <v>-1</v>
      </c>
      <c r="H24" s="36">
        <f t="shared" si="3"/>
        <v>-501</v>
      </c>
      <c r="I24" s="36">
        <f t="shared" si="3"/>
        <v>-337</v>
      </c>
      <c r="J24" s="36">
        <f t="shared" si="3"/>
        <v>-2</v>
      </c>
      <c r="K24" s="36">
        <f t="shared" si="3"/>
        <v>-840</v>
      </c>
      <c r="L24" s="36">
        <f t="shared" si="3"/>
        <v>-1973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94</v>
      </c>
      <c r="D26" s="39">
        <f t="shared" si="4"/>
        <v>0</v>
      </c>
      <c r="E26" s="39">
        <f t="shared" si="4"/>
        <v>73</v>
      </c>
      <c r="F26" s="39">
        <f t="shared" si="4"/>
        <v>1459</v>
      </c>
      <c r="G26" s="39">
        <f t="shared" si="4"/>
        <v>358</v>
      </c>
      <c r="H26" s="39">
        <f t="shared" si="4"/>
        <v>1784</v>
      </c>
      <c r="I26" s="39">
        <f t="shared" si="4"/>
        <v>3849</v>
      </c>
      <c r="J26" s="39">
        <f t="shared" si="4"/>
        <v>1695</v>
      </c>
      <c r="K26" s="39">
        <f t="shared" si="4"/>
        <v>7328</v>
      </c>
      <c r="L26" s="39">
        <f t="shared" si="4"/>
        <v>9312</v>
      </c>
      <c r="M26" s="34"/>
      <c r="N26" s="40">
        <v>9312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8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50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95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358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358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1577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79" priority="2">
      <formula>$E$3&lt;&gt;0</formula>
    </cfRule>
  </conditionalFormatting>
  <conditionalFormatting sqref="N9:O9 N11:O13 N18:O18 N26:O26 N20:O22">
    <cfRule type="expression" dxfId="78" priority="4">
      <formula>$O9&lt;&gt;0</formula>
    </cfRule>
  </conditionalFormatting>
  <conditionalFormatting sqref="N6:O7">
    <cfRule type="expression" dxfId="77" priority="3">
      <formula>SUM($O$9:$O$26)&lt;&gt;0</formula>
    </cfRule>
  </conditionalFormatting>
  <conditionalFormatting sqref="N36 N39:N40">
    <cfRule type="cellIs" dxfId="76" priority="8" operator="equal">
      <formula>"FAIL"</formula>
    </cfRule>
  </conditionalFormatting>
  <conditionalFormatting sqref="C9:J9 C11:J12 C18:J18 C20:J21 F36:I36 G39 J40 F43 G44:G45 J46">
    <cfRule type="expression" dxfId="7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3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3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300-000002000000}">
      <formula1>0</formula1>
    </dataValidation>
    <dataValidation type="list" allowBlank="1" showInputMessage="1" showErrorMessage="1" sqref="H3" xr:uid="{00000000-0002-0000-13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25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4</v>
      </c>
      <c r="D9" s="41">
        <v>0</v>
      </c>
      <c r="E9" s="41">
        <v>0</v>
      </c>
      <c r="F9" s="41">
        <v>66</v>
      </c>
      <c r="G9" s="41">
        <v>19</v>
      </c>
      <c r="H9" s="41">
        <v>301</v>
      </c>
      <c r="I9" s="41">
        <v>54</v>
      </c>
      <c r="J9" s="41">
        <v>118</v>
      </c>
      <c r="K9" s="42">
        <f>SUM(H9:J9)</f>
        <v>473</v>
      </c>
      <c r="L9" s="36">
        <f>SUM(C9:G9,K9)</f>
        <v>562</v>
      </c>
      <c r="M9" s="34"/>
      <c r="N9" s="45">
        <v>562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-15</v>
      </c>
      <c r="I11" s="41">
        <v>0</v>
      </c>
      <c r="J11" s="41">
        <v>0</v>
      </c>
      <c r="K11" s="42">
        <f>SUM(H11:J11)</f>
        <v>-15</v>
      </c>
      <c r="L11" s="36">
        <f>SUM(C11:G11,K11)</f>
        <v>-15</v>
      </c>
      <c r="M11" s="34"/>
      <c r="N11" s="45">
        <v>-15</v>
      </c>
      <c r="O11" s="45">
        <f>N11-L11</f>
        <v>0</v>
      </c>
    </row>
    <row r="12" spans="2:15" s="31" customFormat="1" ht="16" customHeight="1">
      <c r="B12" s="32" t="s">
        <v>69</v>
      </c>
      <c r="C12" s="41">
        <v>176</v>
      </c>
      <c r="D12" s="41">
        <v>0</v>
      </c>
      <c r="E12" s="41">
        <v>0</v>
      </c>
      <c r="F12" s="41">
        <v>770</v>
      </c>
      <c r="G12" s="41">
        <v>432</v>
      </c>
      <c r="H12" s="41">
        <v>3686</v>
      </c>
      <c r="I12" s="41">
        <v>2345</v>
      </c>
      <c r="J12" s="41">
        <v>935</v>
      </c>
      <c r="K12" s="42">
        <f>SUM(H12:J12)</f>
        <v>6966</v>
      </c>
      <c r="L12" s="36">
        <f>SUM(C12:G12,K12)</f>
        <v>8344</v>
      </c>
      <c r="M12" s="34"/>
      <c r="N12" s="45">
        <f>N13-SUM(N9,N11)</f>
        <v>8344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180</v>
      </c>
      <c r="D13" s="36">
        <f t="shared" si="0"/>
        <v>0</v>
      </c>
      <c r="E13" s="36">
        <f t="shared" si="0"/>
        <v>0</v>
      </c>
      <c r="F13" s="36">
        <f t="shared" si="0"/>
        <v>836</v>
      </c>
      <c r="G13" s="36">
        <f t="shared" si="0"/>
        <v>451</v>
      </c>
      <c r="H13" s="36">
        <f t="shared" si="0"/>
        <v>3972</v>
      </c>
      <c r="I13" s="36">
        <f t="shared" si="0"/>
        <v>2399</v>
      </c>
      <c r="J13" s="36">
        <f t="shared" si="0"/>
        <v>1053</v>
      </c>
      <c r="K13" s="36">
        <f t="shared" si="0"/>
        <v>7424</v>
      </c>
      <c r="L13" s="36">
        <f t="shared" si="0"/>
        <v>8891</v>
      </c>
      <c r="M13" s="34"/>
      <c r="N13" s="40">
        <v>8891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180</v>
      </c>
      <c r="D15" s="36">
        <f t="shared" si="1"/>
        <v>0</v>
      </c>
      <c r="E15" s="36">
        <f t="shared" si="1"/>
        <v>0</v>
      </c>
      <c r="F15" s="36">
        <f t="shared" si="1"/>
        <v>836</v>
      </c>
      <c r="G15" s="36">
        <f t="shared" si="1"/>
        <v>451</v>
      </c>
      <c r="H15" s="36">
        <f t="shared" si="1"/>
        <v>3972</v>
      </c>
      <c r="I15" s="36">
        <f t="shared" si="1"/>
        <v>2399</v>
      </c>
      <c r="J15" s="36">
        <f t="shared" si="1"/>
        <v>1053</v>
      </c>
      <c r="K15" s="36">
        <f t="shared" si="1"/>
        <v>7424</v>
      </c>
      <c r="L15" s="36">
        <f t="shared" si="1"/>
        <v>8891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-323</v>
      </c>
      <c r="D21" s="41">
        <v>0</v>
      </c>
      <c r="E21" s="41">
        <v>0</v>
      </c>
      <c r="F21" s="41">
        <v>-103</v>
      </c>
      <c r="G21" s="41">
        <v>-7</v>
      </c>
      <c r="H21" s="41">
        <v>-1560</v>
      </c>
      <c r="I21" s="41">
        <v>-92</v>
      </c>
      <c r="J21" s="41">
        <v>0</v>
      </c>
      <c r="K21" s="42">
        <f>SUM(H21:J21)</f>
        <v>-1652</v>
      </c>
      <c r="L21" s="36">
        <f>SUM(C21:G21,K21)</f>
        <v>-2085</v>
      </c>
      <c r="M21" s="34"/>
      <c r="N21" s="45">
        <f>N22-N18-N20</f>
        <v>-2085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-323</v>
      </c>
      <c r="D22" s="36">
        <f t="shared" si="2"/>
        <v>0</v>
      </c>
      <c r="E22" s="36">
        <f t="shared" si="2"/>
        <v>0</v>
      </c>
      <c r="F22" s="36">
        <f t="shared" si="2"/>
        <v>-103</v>
      </c>
      <c r="G22" s="36">
        <f t="shared" si="2"/>
        <v>-7</v>
      </c>
      <c r="H22" s="36">
        <f t="shared" si="2"/>
        <v>-1560</v>
      </c>
      <c r="I22" s="36">
        <f t="shared" si="2"/>
        <v>-92</v>
      </c>
      <c r="J22" s="36">
        <f t="shared" si="2"/>
        <v>0</v>
      </c>
      <c r="K22" s="36">
        <f t="shared" si="2"/>
        <v>-1652</v>
      </c>
      <c r="L22" s="36">
        <f t="shared" si="2"/>
        <v>-2085</v>
      </c>
      <c r="M22" s="34"/>
      <c r="N22" s="40">
        <v>-2085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-323</v>
      </c>
      <c r="D24" s="36">
        <f t="shared" si="3"/>
        <v>0</v>
      </c>
      <c r="E24" s="36">
        <f t="shared" si="3"/>
        <v>0</v>
      </c>
      <c r="F24" s="36">
        <f t="shared" si="3"/>
        <v>-103</v>
      </c>
      <c r="G24" s="36">
        <f t="shared" si="3"/>
        <v>-7</v>
      </c>
      <c r="H24" s="36">
        <f t="shared" si="3"/>
        <v>-1560</v>
      </c>
      <c r="I24" s="36">
        <f t="shared" si="3"/>
        <v>-92</v>
      </c>
      <c r="J24" s="36">
        <f t="shared" si="3"/>
        <v>0</v>
      </c>
      <c r="K24" s="36">
        <f t="shared" si="3"/>
        <v>-1652</v>
      </c>
      <c r="L24" s="36">
        <f t="shared" si="3"/>
        <v>-2085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-143</v>
      </c>
      <c r="D26" s="39">
        <f t="shared" si="4"/>
        <v>0</v>
      </c>
      <c r="E26" s="39">
        <f t="shared" si="4"/>
        <v>0</v>
      </c>
      <c r="F26" s="39">
        <f t="shared" si="4"/>
        <v>733</v>
      </c>
      <c r="G26" s="39">
        <f t="shared" si="4"/>
        <v>444</v>
      </c>
      <c r="H26" s="39">
        <f t="shared" si="4"/>
        <v>2412</v>
      </c>
      <c r="I26" s="39">
        <f t="shared" si="4"/>
        <v>2307</v>
      </c>
      <c r="J26" s="39">
        <f t="shared" si="4"/>
        <v>1053</v>
      </c>
      <c r="K26" s="39">
        <f t="shared" si="4"/>
        <v>5772</v>
      </c>
      <c r="L26" s="39">
        <f t="shared" si="4"/>
        <v>6806</v>
      </c>
      <c r="M26" s="34"/>
      <c r="N26" s="40">
        <v>6806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19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28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72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165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165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1024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74" priority="2">
      <formula>$E$3&lt;&gt;0</formula>
    </cfRule>
  </conditionalFormatting>
  <conditionalFormatting sqref="N9:O9 N11:O13 N18:O18 N26:O26 N20:O22">
    <cfRule type="expression" dxfId="73" priority="4">
      <formula>$O9&lt;&gt;0</formula>
    </cfRule>
  </conditionalFormatting>
  <conditionalFormatting sqref="N6:O7">
    <cfRule type="expression" dxfId="72" priority="3">
      <formula>SUM($O$9:$O$26)&lt;&gt;0</formula>
    </cfRule>
  </conditionalFormatting>
  <conditionalFormatting sqref="N36 N39:N40">
    <cfRule type="cellIs" dxfId="71" priority="8" operator="equal">
      <formula>"FAIL"</formula>
    </cfRule>
  </conditionalFormatting>
  <conditionalFormatting sqref="C9:J9 C11:J12 C18:J18 C20:J21 F36:I36 G39 J40 F43 G44:G45 J46">
    <cfRule type="expression" dxfId="7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4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4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400-000002000000}">
      <formula1>0</formula1>
    </dataValidation>
    <dataValidation type="list" allowBlank="1" showInputMessage="1" showErrorMessage="1" sqref="H3" xr:uid="{00000000-0002-0000-14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26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4</v>
      </c>
      <c r="D9" s="41">
        <v>5</v>
      </c>
      <c r="E9" s="41">
        <v>19</v>
      </c>
      <c r="F9" s="41">
        <v>230</v>
      </c>
      <c r="G9" s="41">
        <v>45</v>
      </c>
      <c r="H9" s="41">
        <v>150</v>
      </c>
      <c r="I9" s="41">
        <v>104</v>
      </c>
      <c r="J9" s="41">
        <v>25</v>
      </c>
      <c r="K9" s="42">
        <f>SUM(H9:J9)</f>
        <v>279</v>
      </c>
      <c r="L9" s="36">
        <f>SUM(C9:G9,K9)</f>
        <v>582</v>
      </c>
      <c r="M9" s="34"/>
      <c r="N9" s="45">
        <v>582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-1</v>
      </c>
      <c r="D11" s="41">
        <v>0</v>
      </c>
      <c r="E11" s="41">
        <v>-6</v>
      </c>
      <c r="F11" s="41">
        <v>-14</v>
      </c>
      <c r="G11" s="41">
        <v>0</v>
      </c>
      <c r="H11" s="41">
        <v>0</v>
      </c>
      <c r="I11" s="41">
        <v>0</v>
      </c>
      <c r="J11" s="41">
        <v>-23</v>
      </c>
      <c r="K11" s="42">
        <f>SUM(H11:J11)</f>
        <v>-23</v>
      </c>
      <c r="L11" s="36">
        <f>SUM(C11:G11,K11)</f>
        <v>-44</v>
      </c>
      <c r="M11" s="34"/>
      <c r="N11" s="45">
        <v>-44</v>
      </c>
      <c r="O11" s="45">
        <f>N11-L11</f>
        <v>0</v>
      </c>
    </row>
    <row r="12" spans="2:15" s="31" customFormat="1" ht="16" customHeight="1">
      <c r="B12" s="32" t="s">
        <v>69</v>
      </c>
      <c r="C12" s="41">
        <v>665</v>
      </c>
      <c r="D12" s="41">
        <v>0</v>
      </c>
      <c r="E12" s="41">
        <v>819</v>
      </c>
      <c r="F12" s="41">
        <v>1383</v>
      </c>
      <c r="G12" s="41">
        <v>479</v>
      </c>
      <c r="H12" s="41">
        <v>3203</v>
      </c>
      <c r="I12" s="41">
        <v>5522</v>
      </c>
      <c r="J12" s="41">
        <v>715</v>
      </c>
      <c r="K12" s="42">
        <f>SUM(H12:J12)</f>
        <v>9440</v>
      </c>
      <c r="L12" s="36">
        <f>SUM(C12:G12,K12)</f>
        <v>12786</v>
      </c>
      <c r="M12" s="34"/>
      <c r="N12" s="45">
        <f>N13-SUM(N9,N11)</f>
        <v>12786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668</v>
      </c>
      <c r="D13" s="36">
        <f t="shared" si="0"/>
        <v>5</v>
      </c>
      <c r="E13" s="36">
        <f t="shared" si="0"/>
        <v>832</v>
      </c>
      <c r="F13" s="36">
        <f t="shared" si="0"/>
        <v>1599</v>
      </c>
      <c r="G13" s="36">
        <f t="shared" si="0"/>
        <v>524</v>
      </c>
      <c r="H13" s="36">
        <f t="shared" si="0"/>
        <v>3353</v>
      </c>
      <c r="I13" s="36">
        <f t="shared" si="0"/>
        <v>5626</v>
      </c>
      <c r="J13" s="36">
        <f t="shared" si="0"/>
        <v>717</v>
      </c>
      <c r="K13" s="36">
        <f t="shared" si="0"/>
        <v>9696</v>
      </c>
      <c r="L13" s="36">
        <f t="shared" si="0"/>
        <v>13324</v>
      </c>
      <c r="M13" s="34"/>
      <c r="N13" s="40">
        <v>13324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668</v>
      </c>
      <c r="D15" s="36">
        <f t="shared" si="1"/>
        <v>5</v>
      </c>
      <c r="E15" s="36">
        <f t="shared" si="1"/>
        <v>832</v>
      </c>
      <c r="F15" s="36">
        <f t="shared" si="1"/>
        <v>1599</v>
      </c>
      <c r="G15" s="36">
        <f t="shared" si="1"/>
        <v>524</v>
      </c>
      <c r="H15" s="36">
        <f t="shared" si="1"/>
        <v>3353</v>
      </c>
      <c r="I15" s="36">
        <f t="shared" si="1"/>
        <v>5626</v>
      </c>
      <c r="J15" s="36">
        <f t="shared" si="1"/>
        <v>717</v>
      </c>
      <c r="K15" s="36">
        <f t="shared" si="1"/>
        <v>9696</v>
      </c>
      <c r="L15" s="36">
        <f t="shared" si="1"/>
        <v>13324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-667</v>
      </c>
      <c r="D21" s="41">
        <v>0</v>
      </c>
      <c r="E21" s="41">
        <v>-158</v>
      </c>
      <c r="F21" s="41">
        <v>-184</v>
      </c>
      <c r="G21" s="41">
        <v>-21</v>
      </c>
      <c r="H21" s="41">
        <v>-1428</v>
      </c>
      <c r="I21" s="41">
        <v>-1005</v>
      </c>
      <c r="J21" s="41">
        <v>-11</v>
      </c>
      <c r="K21" s="42">
        <f>SUM(H21:J21)</f>
        <v>-2444</v>
      </c>
      <c r="L21" s="36">
        <f>SUM(C21:G21,K21)</f>
        <v>-3474</v>
      </c>
      <c r="M21" s="34"/>
      <c r="N21" s="45">
        <f>N22-N18-N20</f>
        <v>-3474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-667</v>
      </c>
      <c r="D22" s="36">
        <f t="shared" si="2"/>
        <v>0</v>
      </c>
      <c r="E22" s="36">
        <f t="shared" si="2"/>
        <v>-158</v>
      </c>
      <c r="F22" s="36">
        <f t="shared" si="2"/>
        <v>-184</v>
      </c>
      <c r="G22" s="36">
        <f t="shared" si="2"/>
        <v>-21</v>
      </c>
      <c r="H22" s="36">
        <f t="shared" si="2"/>
        <v>-1428</v>
      </c>
      <c r="I22" s="36">
        <f t="shared" si="2"/>
        <v>-1005</v>
      </c>
      <c r="J22" s="36">
        <f t="shared" si="2"/>
        <v>-11</v>
      </c>
      <c r="K22" s="36">
        <f t="shared" si="2"/>
        <v>-2444</v>
      </c>
      <c r="L22" s="36">
        <f t="shared" si="2"/>
        <v>-3474</v>
      </c>
      <c r="M22" s="34"/>
      <c r="N22" s="40">
        <v>-3474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-667</v>
      </c>
      <c r="D24" s="36">
        <f t="shared" si="3"/>
        <v>0</v>
      </c>
      <c r="E24" s="36">
        <f t="shared" si="3"/>
        <v>-158</v>
      </c>
      <c r="F24" s="36">
        <f t="shared" si="3"/>
        <v>-184</v>
      </c>
      <c r="G24" s="36">
        <f t="shared" si="3"/>
        <v>-21</v>
      </c>
      <c r="H24" s="36">
        <f t="shared" si="3"/>
        <v>-1428</v>
      </c>
      <c r="I24" s="36">
        <f t="shared" si="3"/>
        <v>-1005</v>
      </c>
      <c r="J24" s="36">
        <f t="shared" si="3"/>
        <v>-11</v>
      </c>
      <c r="K24" s="36">
        <f t="shared" si="3"/>
        <v>-2444</v>
      </c>
      <c r="L24" s="36">
        <f t="shared" si="3"/>
        <v>-3474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1</v>
      </c>
      <c r="D26" s="39">
        <f t="shared" si="4"/>
        <v>5</v>
      </c>
      <c r="E26" s="39">
        <f t="shared" si="4"/>
        <v>674</v>
      </c>
      <c r="F26" s="39">
        <f t="shared" si="4"/>
        <v>1415</v>
      </c>
      <c r="G26" s="39">
        <f t="shared" si="4"/>
        <v>503</v>
      </c>
      <c r="H26" s="39">
        <f t="shared" si="4"/>
        <v>1925</v>
      </c>
      <c r="I26" s="39">
        <f t="shared" si="4"/>
        <v>4621</v>
      </c>
      <c r="J26" s="39">
        <f t="shared" si="4"/>
        <v>706</v>
      </c>
      <c r="K26" s="39">
        <f t="shared" si="4"/>
        <v>7252</v>
      </c>
      <c r="L26" s="39">
        <f t="shared" si="4"/>
        <v>9850</v>
      </c>
      <c r="M26" s="34"/>
      <c r="N26" s="40">
        <v>9850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45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25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80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367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367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706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69" priority="2">
      <formula>$E$3&lt;&gt;0</formula>
    </cfRule>
  </conditionalFormatting>
  <conditionalFormatting sqref="N9:O9 N11:O13 N18:O18 N26:O26 N20:O22">
    <cfRule type="expression" dxfId="68" priority="4">
      <formula>$O9&lt;&gt;0</formula>
    </cfRule>
  </conditionalFormatting>
  <conditionalFormatting sqref="N6:O7">
    <cfRule type="expression" dxfId="67" priority="3">
      <formula>SUM($O$9:$O$26)&lt;&gt;0</formula>
    </cfRule>
  </conditionalFormatting>
  <conditionalFormatting sqref="N36 N39:N40">
    <cfRule type="cellIs" dxfId="66" priority="8" operator="equal">
      <formula>"FAIL"</formula>
    </cfRule>
  </conditionalFormatting>
  <conditionalFormatting sqref="C9:J9 C11:J12 C18:J18 C20:J21 F36:I36 G39 J40 F43 G44:G45 J46">
    <cfRule type="expression" dxfId="6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5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5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500-000002000000}">
      <formula1>0</formula1>
    </dataValidation>
    <dataValidation type="list" allowBlank="1" showInputMessage="1" showErrorMessage="1" sqref="H3" xr:uid="{00000000-0002-0000-15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63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2</v>
      </c>
      <c r="D9" s="41">
        <v>0</v>
      </c>
      <c r="E9" s="41">
        <v>0</v>
      </c>
      <c r="F9" s="41">
        <v>60</v>
      </c>
      <c r="G9" s="41">
        <v>39</v>
      </c>
      <c r="H9" s="41">
        <v>108</v>
      </c>
      <c r="I9" s="41">
        <v>106</v>
      </c>
      <c r="J9" s="41">
        <v>32</v>
      </c>
      <c r="K9" s="42">
        <f>SUM(H9:J9)</f>
        <v>246</v>
      </c>
      <c r="L9" s="36">
        <f>SUM(C9:G9,K9)</f>
        <v>347</v>
      </c>
      <c r="M9" s="34"/>
      <c r="N9" s="45">
        <v>347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-129</v>
      </c>
      <c r="I11" s="41">
        <v>-367</v>
      </c>
      <c r="J11" s="41">
        <v>-32</v>
      </c>
      <c r="K11" s="42">
        <f>SUM(H11:J11)</f>
        <v>-528</v>
      </c>
      <c r="L11" s="36">
        <f>SUM(C11:G11,K11)</f>
        <v>-528</v>
      </c>
      <c r="M11" s="34"/>
      <c r="N11" s="45">
        <v>-528</v>
      </c>
      <c r="O11" s="45">
        <f>N11-L11</f>
        <v>0</v>
      </c>
    </row>
    <row r="12" spans="2:15" s="31" customFormat="1" ht="16" customHeight="1">
      <c r="B12" s="32" t="s">
        <v>69</v>
      </c>
      <c r="C12" s="41">
        <v>176</v>
      </c>
      <c r="D12" s="41">
        <v>29</v>
      </c>
      <c r="E12" s="41">
        <v>0</v>
      </c>
      <c r="F12" s="41">
        <v>635</v>
      </c>
      <c r="G12" s="41">
        <v>335</v>
      </c>
      <c r="H12" s="41">
        <v>1729</v>
      </c>
      <c r="I12" s="41">
        <v>4614</v>
      </c>
      <c r="J12" s="41">
        <v>348</v>
      </c>
      <c r="K12" s="42">
        <f>SUM(H12:J12)</f>
        <v>6691</v>
      </c>
      <c r="L12" s="36">
        <f>SUM(C12:G12,K12)</f>
        <v>7866</v>
      </c>
      <c r="M12" s="34"/>
      <c r="N12" s="45">
        <f>N13-SUM(N9,N11)</f>
        <v>7866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178</v>
      </c>
      <c r="D13" s="36">
        <f t="shared" si="0"/>
        <v>29</v>
      </c>
      <c r="E13" s="36">
        <f t="shared" si="0"/>
        <v>0</v>
      </c>
      <c r="F13" s="36">
        <f t="shared" si="0"/>
        <v>695</v>
      </c>
      <c r="G13" s="36">
        <f t="shared" si="0"/>
        <v>374</v>
      </c>
      <c r="H13" s="36">
        <f t="shared" si="0"/>
        <v>1708</v>
      </c>
      <c r="I13" s="36">
        <f t="shared" si="0"/>
        <v>4353</v>
      </c>
      <c r="J13" s="36">
        <f t="shared" si="0"/>
        <v>348</v>
      </c>
      <c r="K13" s="36">
        <f t="shared" si="0"/>
        <v>6409</v>
      </c>
      <c r="L13" s="36">
        <f t="shared" si="0"/>
        <v>7685</v>
      </c>
      <c r="M13" s="34"/>
      <c r="N13" s="40">
        <v>7685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178</v>
      </c>
      <c r="D15" s="36">
        <f t="shared" si="1"/>
        <v>29</v>
      </c>
      <c r="E15" s="36">
        <f t="shared" si="1"/>
        <v>0</v>
      </c>
      <c r="F15" s="36">
        <f t="shared" si="1"/>
        <v>695</v>
      </c>
      <c r="G15" s="36">
        <f t="shared" si="1"/>
        <v>374</v>
      </c>
      <c r="H15" s="36">
        <f t="shared" si="1"/>
        <v>1708</v>
      </c>
      <c r="I15" s="36">
        <f t="shared" si="1"/>
        <v>4353</v>
      </c>
      <c r="J15" s="36">
        <f t="shared" si="1"/>
        <v>348</v>
      </c>
      <c r="K15" s="36">
        <f t="shared" si="1"/>
        <v>6409</v>
      </c>
      <c r="L15" s="36">
        <f t="shared" si="1"/>
        <v>7685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-114</v>
      </c>
      <c r="D21" s="41">
        <v>0</v>
      </c>
      <c r="E21" s="41">
        <v>0</v>
      </c>
      <c r="F21" s="41">
        <v>-47</v>
      </c>
      <c r="G21" s="41">
        <v>-13</v>
      </c>
      <c r="H21" s="41">
        <v>-388</v>
      </c>
      <c r="I21" s="41">
        <v>-1607</v>
      </c>
      <c r="J21" s="41">
        <v>-21</v>
      </c>
      <c r="K21" s="42">
        <f>SUM(H21:J21)</f>
        <v>-2016</v>
      </c>
      <c r="L21" s="36">
        <f>SUM(C21:G21,K21)</f>
        <v>-2190</v>
      </c>
      <c r="M21" s="34"/>
      <c r="N21" s="45">
        <f>N22-N18-N20</f>
        <v>-2190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-114</v>
      </c>
      <c r="D22" s="36">
        <f t="shared" si="2"/>
        <v>0</v>
      </c>
      <c r="E22" s="36">
        <f t="shared" si="2"/>
        <v>0</v>
      </c>
      <c r="F22" s="36">
        <f t="shared" si="2"/>
        <v>-47</v>
      </c>
      <c r="G22" s="36">
        <f t="shared" si="2"/>
        <v>-13</v>
      </c>
      <c r="H22" s="36">
        <f t="shared" si="2"/>
        <v>-388</v>
      </c>
      <c r="I22" s="36">
        <f t="shared" si="2"/>
        <v>-1607</v>
      </c>
      <c r="J22" s="36">
        <f t="shared" si="2"/>
        <v>-21</v>
      </c>
      <c r="K22" s="36">
        <f t="shared" si="2"/>
        <v>-2016</v>
      </c>
      <c r="L22" s="36">
        <f t="shared" si="2"/>
        <v>-2190</v>
      </c>
      <c r="M22" s="34"/>
      <c r="N22" s="40">
        <v>-2190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-114</v>
      </c>
      <c r="D24" s="36">
        <f t="shared" si="3"/>
        <v>0</v>
      </c>
      <c r="E24" s="36">
        <f t="shared" si="3"/>
        <v>0</v>
      </c>
      <c r="F24" s="36">
        <f t="shared" si="3"/>
        <v>-47</v>
      </c>
      <c r="G24" s="36">
        <f t="shared" si="3"/>
        <v>-13</v>
      </c>
      <c r="H24" s="36">
        <f t="shared" si="3"/>
        <v>-388</v>
      </c>
      <c r="I24" s="36">
        <f t="shared" si="3"/>
        <v>-1607</v>
      </c>
      <c r="J24" s="36">
        <f t="shared" si="3"/>
        <v>-21</v>
      </c>
      <c r="K24" s="36">
        <f t="shared" si="3"/>
        <v>-2016</v>
      </c>
      <c r="L24" s="36">
        <f t="shared" si="3"/>
        <v>-2190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64</v>
      </c>
      <c r="D26" s="39">
        <f t="shared" si="4"/>
        <v>29</v>
      </c>
      <c r="E26" s="39">
        <f t="shared" si="4"/>
        <v>0</v>
      </c>
      <c r="F26" s="39">
        <f t="shared" si="4"/>
        <v>648</v>
      </c>
      <c r="G26" s="39">
        <f t="shared" si="4"/>
        <v>361</v>
      </c>
      <c r="H26" s="39">
        <f t="shared" si="4"/>
        <v>1320</v>
      </c>
      <c r="I26" s="39">
        <f t="shared" si="4"/>
        <v>2746</v>
      </c>
      <c r="J26" s="39">
        <f t="shared" si="4"/>
        <v>327</v>
      </c>
      <c r="K26" s="39">
        <f t="shared" si="4"/>
        <v>4393</v>
      </c>
      <c r="L26" s="39">
        <f t="shared" si="4"/>
        <v>5495</v>
      </c>
      <c r="M26" s="34"/>
      <c r="N26" s="40">
        <v>5495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39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21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74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128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128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327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64" priority="2">
      <formula>$E$3&lt;&gt;0</formula>
    </cfRule>
  </conditionalFormatting>
  <conditionalFormatting sqref="N9:O9 N11:O13 N18:O18 N26:O26 N20:O22">
    <cfRule type="expression" dxfId="63" priority="4">
      <formula>$O9&lt;&gt;0</formula>
    </cfRule>
  </conditionalFormatting>
  <conditionalFormatting sqref="N6:O7">
    <cfRule type="expression" dxfId="62" priority="3">
      <formula>SUM($O$9:$O$26)&lt;&gt;0</formula>
    </cfRule>
  </conditionalFormatting>
  <conditionalFormatting sqref="N36 N39:N40">
    <cfRule type="cellIs" dxfId="61" priority="8" operator="equal">
      <formula>"FAIL"</formula>
    </cfRule>
  </conditionalFormatting>
  <conditionalFormatting sqref="C9:J9 C11:J12 C18:J18 C20:J21 F36:I36 G39 J40 F43 G44:G45 J46">
    <cfRule type="expression" dxfId="6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6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6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600-000002000000}">
      <formula1>0</formula1>
    </dataValidation>
    <dataValidation type="list" allowBlank="1" showInputMessage="1" showErrorMessage="1" sqref="H3" xr:uid="{00000000-0002-0000-16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27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50</v>
      </c>
      <c r="D9" s="41">
        <v>0</v>
      </c>
      <c r="E9" s="41">
        <v>12</v>
      </c>
      <c r="F9" s="41">
        <v>52</v>
      </c>
      <c r="G9" s="41">
        <v>54</v>
      </c>
      <c r="H9" s="41">
        <v>408</v>
      </c>
      <c r="I9" s="41">
        <v>90</v>
      </c>
      <c r="J9" s="41">
        <v>66</v>
      </c>
      <c r="K9" s="42">
        <f>SUM(H9:J9)</f>
        <v>564</v>
      </c>
      <c r="L9" s="36">
        <f>SUM(C9:G9,K9)</f>
        <v>732</v>
      </c>
      <c r="M9" s="34"/>
      <c r="N9" s="45">
        <v>732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-37</v>
      </c>
      <c r="G11" s="41">
        <v>0</v>
      </c>
      <c r="H11" s="41">
        <v>-6</v>
      </c>
      <c r="I11" s="41">
        <v>-143</v>
      </c>
      <c r="J11" s="41">
        <v>-49</v>
      </c>
      <c r="K11" s="42">
        <f>SUM(H11:J11)</f>
        <v>-198</v>
      </c>
      <c r="L11" s="36">
        <f>SUM(C11:G11,K11)</f>
        <v>-235</v>
      </c>
      <c r="M11" s="34"/>
      <c r="N11" s="45">
        <v>-235</v>
      </c>
      <c r="O11" s="45">
        <f>N11-L11</f>
        <v>0</v>
      </c>
    </row>
    <row r="12" spans="2:15" s="31" customFormat="1" ht="16" customHeight="1">
      <c r="B12" s="32" t="s">
        <v>69</v>
      </c>
      <c r="C12" s="41">
        <v>1039</v>
      </c>
      <c r="D12" s="41">
        <v>27</v>
      </c>
      <c r="E12" s="41">
        <v>546</v>
      </c>
      <c r="F12" s="41">
        <v>1259</v>
      </c>
      <c r="G12" s="41">
        <v>350</v>
      </c>
      <c r="H12" s="41">
        <v>6214</v>
      </c>
      <c r="I12" s="41">
        <v>7662</v>
      </c>
      <c r="J12" s="41">
        <v>2690</v>
      </c>
      <c r="K12" s="42">
        <f>SUM(H12:J12)</f>
        <v>16566</v>
      </c>
      <c r="L12" s="36">
        <f>SUM(C12:G12,K12)</f>
        <v>19787</v>
      </c>
      <c r="M12" s="34"/>
      <c r="N12" s="45">
        <f>N13-SUM(N9,N11)</f>
        <v>19787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1089</v>
      </c>
      <c r="D13" s="36">
        <f t="shared" si="0"/>
        <v>27</v>
      </c>
      <c r="E13" s="36">
        <f t="shared" si="0"/>
        <v>558</v>
      </c>
      <c r="F13" s="36">
        <f t="shared" si="0"/>
        <v>1274</v>
      </c>
      <c r="G13" s="36">
        <f t="shared" si="0"/>
        <v>404</v>
      </c>
      <c r="H13" s="36">
        <f t="shared" si="0"/>
        <v>6616</v>
      </c>
      <c r="I13" s="36">
        <f t="shared" si="0"/>
        <v>7609</v>
      </c>
      <c r="J13" s="36">
        <f t="shared" si="0"/>
        <v>2707</v>
      </c>
      <c r="K13" s="36">
        <f t="shared" si="0"/>
        <v>16932</v>
      </c>
      <c r="L13" s="36">
        <f t="shared" si="0"/>
        <v>20284</v>
      </c>
      <c r="M13" s="34"/>
      <c r="N13" s="40">
        <v>20284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1089</v>
      </c>
      <c r="D15" s="36">
        <f t="shared" si="1"/>
        <v>27</v>
      </c>
      <c r="E15" s="36">
        <f t="shared" si="1"/>
        <v>538</v>
      </c>
      <c r="F15" s="36">
        <f t="shared" si="1"/>
        <v>1274</v>
      </c>
      <c r="G15" s="36">
        <f t="shared" si="1"/>
        <v>404</v>
      </c>
      <c r="H15" s="36">
        <f t="shared" si="1"/>
        <v>6616</v>
      </c>
      <c r="I15" s="36">
        <f t="shared" si="1"/>
        <v>7609</v>
      </c>
      <c r="J15" s="36">
        <f t="shared" si="1"/>
        <v>2707</v>
      </c>
      <c r="K15" s="36">
        <f t="shared" si="1"/>
        <v>16932</v>
      </c>
      <c r="L15" s="36">
        <f t="shared" si="1"/>
        <v>20264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-20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-20</v>
      </c>
      <c r="M18" s="34"/>
      <c r="N18" s="45">
        <v>-20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-717</v>
      </c>
      <c r="D21" s="41">
        <v>0</v>
      </c>
      <c r="E21" s="41">
        <v>-10</v>
      </c>
      <c r="F21" s="41">
        <v>-60</v>
      </c>
      <c r="G21" s="41">
        <v>-11</v>
      </c>
      <c r="H21" s="41">
        <v>-2378</v>
      </c>
      <c r="I21" s="41">
        <v>-729</v>
      </c>
      <c r="J21" s="41">
        <v>-77</v>
      </c>
      <c r="K21" s="42">
        <f>SUM(H21:J21)</f>
        <v>-3184</v>
      </c>
      <c r="L21" s="36">
        <f>SUM(C21:G21,K21)</f>
        <v>-3982</v>
      </c>
      <c r="M21" s="34"/>
      <c r="N21" s="45">
        <f>N22-N18-N20</f>
        <v>-3982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-717</v>
      </c>
      <c r="D22" s="36">
        <f t="shared" si="2"/>
        <v>0</v>
      </c>
      <c r="E22" s="36">
        <f t="shared" si="2"/>
        <v>-30</v>
      </c>
      <c r="F22" s="36">
        <f t="shared" si="2"/>
        <v>-60</v>
      </c>
      <c r="G22" s="36">
        <f t="shared" si="2"/>
        <v>-11</v>
      </c>
      <c r="H22" s="36">
        <f t="shared" si="2"/>
        <v>-2378</v>
      </c>
      <c r="I22" s="36">
        <f t="shared" si="2"/>
        <v>-729</v>
      </c>
      <c r="J22" s="36">
        <f t="shared" si="2"/>
        <v>-77</v>
      </c>
      <c r="K22" s="36">
        <f t="shared" si="2"/>
        <v>-3184</v>
      </c>
      <c r="L22" s="36">
        <f t="shared" si="2"/>
        <v>-4002</v>
      </c>
      <c r="M22" s="34"/>
      <c r="N22" s="40">
        <v>-4002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-717</v>
      </c>
      <c r="D24" s="36">
        <f t="shared" si="3"/>
        <v>0</v>
      </c>
      <c r="E24" s="36">
        <f t="shared" si="3"/>
        <v>-10</v>
      </c>
      <c r="F24" s="36">
        <f t="shared" si="3"/>
        <v>-60</v>
      </c>
      <c r="G24" s="36">
        <f t="shared" si="3"/>
        <v>-11</v>
      </c>
      <c r="H24" s="36">
        <f t="shared" si="3"/>
        <v>-2378</v>
      </c>
      <c r="I24" s="36">
        <f t="shared" si="3"/>
        <v>-729</v>
      </c>
      <c r="J24" s="36">
        <f t="shared" si="3"/>
        <v>-77</v>
      </c>
      <c r="K24" s="36">
        <f t="shared" si="3"/>
        <v>-3184</v>
      </c>
      <c r="L24" s="36">
        <f t="shared" si="3"/>
        <v>-3982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372</v>
      </c>
      <c r="D26" s="39">
        <f t="shared" si="4"/>
        <v>27</v>
      </c>
      <c r="E26" s="39">
        <f t="shared" si="4"/>
        <v>528</v>
      </c>
      <c r="F26" s="39">
        <f t="shared" si="4"/>
        <v>1214</v>
      </c>
      <c r="G26" s="39">
        <f t="shared" si="4"/>
        <v>393</v>
      </c>
      <c r="H26" s="39">
        <f t="shared" si="4"/>
        <v>4238</v>
      </c>
      <c r="I26" s="39">
        <f t="shared" si="4"/>
        <v>6880</v>
      </c>
      <c r="J26" s="39">
        <f t="shared" si="4"/>
        <v>2630</v>
      </c>
      <c r="K26" s="39">
        <f t="shared" si="4"/>
        <v>13748</v>
      </c>
      <c r="L26" s="39">
        <f t="shared" si="4"/>
        <v>16282</v>
      </c>
      <c r="M26" s="34"/>
      <c r="N26" s="40">
        <v>16282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50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61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150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389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382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2203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59" priority="2">
      <formula>$E$3&lt;&gt;0</formula>
    </cfRule>
  </conditionalFormatting>
  <conditionalFormatting sqref="N9:O9 N11:O13 N18:O18 N26:O26 N20:O22">
    <cfRule type="expression" dxfId="58" priority="4">
      <formula>$O9&lt;&gt;0</formula>
    </cfRule>
  </conditionalFormatting>
  <conditionalFormatting sqref="N6:O7">
    <cfRule type="expression" dxfId="57" priority="3">
      <formula>SUM($O$9:$O$26)&lt;&gt;0</formula>
    </cfRule>
  </conditionalFormatting>
  <conditionalFormatting sqref="N36 N39:N40">
    <cfRule type="cellIs" dxfId="56" priority="8" operator="equal">
      <formula>"FAIL"</formula>
    </cfRule>
  </conditionalFormatting>
  <conditionalFormatting sqref="C9:J9 C11:J12 C18:J18 C20:J21 F36:I36 G39 J40 F43 G44:G45 J46">
    <cfRule type="expression" dxfId="5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7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7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700-000002000000}">
      <formula1>0</formula1>
    </dataValidation>
    <dataValidation type="list" allowBlank="1" showInputMessage="1" showErrorMessage="1" sqref="H3" xr:uid="{00000000-0002-0000-17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28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86</v>
      </c>
      <c r="D9" s="41">
        <v>0</v>
      </c>
      <c r="E9" s="41">
        <v>0</v>
      </c>
      <c r="F9" s="41">
        <v>129</v>
      </c>
      <c r="G9" s="41">
        <v>142</v>
      </c>
      <c r="H9" s="41">
        <v>705</v>
      </c>
      <c r="I9" s="41">
        <v>389</v>
      </c>
      <c r="J9" s="41">
        <v>250</v>
      </c>
      <c r="K9" s="42">
        <f>SUM(H9:J9)</f>
        <v>1344</v>
      </c>
      <c r="L9" s="36">
        <f>SUM(C9:G9,K9)</f>
        <v>1701</v>
      </c>
      <c r="M9" s="34"/>
      <c r="N9" s="45">
        <v>1701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-5</v>
      </c>
      <c r="G11" s="41">
        <v>-518</v>
      </c>
      <c r="H11" s="41">
        <v>-7406</v>
      </c>
      <c r="I11" s="41">
        <v>-130</v>
      </c>
      <c r="J11" s="41">
        <v>-943</v>
      </c>
      <c r="K11" s="42">
        <f>SUM(H11:J11)</f>
        <v>-8479</v>
      </c>
      <c r="L11" s="36">
        <f>SUM(C11:G11,K11)</f>
        <v>-9002</v>
      </c>
      <c r="M11" s="34"/>
      <c r="N11" s="45">
        <v>-9002</v>
      </c>
      <c r="O11" s="45">
        <f>N11-L11</f>
        <v>0</v>
      </c>
    </row>
    <row r="12" spans="2:15" s="31" customFormat="1" ht="16" customHeight="1">
      <c r="B12" s="32" t="s">
        <v>69</v>
      </c>
      <c r="C12" s="41">
        <v>2296</v>
      </c>
      <c r="D12" s="41">
        <v>0</v>
      </c>
      <c r="E12" s="41">
        <v>0</v>
      </c>
      <c r="F12" s="41">
        <v>3460</v>
      </c>
      <c r="G12" s="41">
        <v>3809</v>
      </c>
      <c r="H12" s="41">
        <v>18919</v>
      </c>
      <c r="I12" s="41">
        <v>15340</v>
      </c>
      <c r="J12" s="41">
        <v>6702</v>
      </c>
      <c r="K12" s="42">
        <f>SUM(H12:J12)</f>
        <v>40961</v>
      </c>
      <c r="L12" s="36">
        <f>SUM(C12:G12,K12)</f>
        <v>50526</v>
      </c>
      <c r="M12" s="34"/>
      <c r="N12" s="45">
        <f>N13-SUM(N9,N11)</f>
        <v>50526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2382</v>
      </c>
      <c r="D13" s="36">
        <f t="shared" si="0"/>
        <v>0</v>
      </c>
      <c r="E13" s="36">
        <f t="shared" si="0"/>
        <v>0</v>
      </c>
      <c r="F13" s="36">
        <f t="shared" si="0"/>
        <v>3584</v>
      </c>
      <c r="G13" s="36">
        <f t="shared" si="0"/>
        <v>3433</v>
      </c>
      <c r="H13" s="36">
        <f t="shared" si="0"/>
        <v>12218</v>
      </c>
      <c r="I13" s="36">
        <f t="shared" si="0"/>
        <v>15599</v>
      </c>
      <c r="J13" s="36">
        <f t="shared" si="0"/>
        <v>6009</v>
      </c>
      <c r="K13" s="36">
        <f t="shared" si="0"/>
        <v>33826</v>
      </c>
      <c r="L13" s="36">
        <f t="shared" si="0"/>
        <v>43225</v>
      </c>
      <c r="M13" s="34"/>
      <c r="N13" s="40">
        <v>43225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2382</v>
      </c>
      <c r="D15" s="36">
        <f t="shared" si="1"/>
        <v>0</v>
      </c>
      <c r="E15" s="36">
        <f t="shared" si="1"/>
        <v>0</v>
      </c>
      <c r="F15" s="36">
        <f t="shared" si="1"/>
        <v>3584</v>
      </c>
      <c r="G15" s="36">
        <f t="shared" si="1"/>
        <v>3433</v>
      </c>
      <c r="H15" s="36">
        <f t="shared" si="1"/>
        <v>12218</v>
      </c>
      <c r="I15" s="36">
        <f t="shared" si="1"/>
        <v>15599</v>
      </c>
      <c r="J15" s="36">
        <f t="shared" si="1"/>
        <v>6009</v>
      </c>
      <c r="K15" s="36">
        <f t="shared" si="1"/>
        <v>33826</v>
      </c>
      <c r="L15" s="36">
        <f t="shared" si="1"/>
        <v>43225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-2308</v>
      </c>
      <c r="D21" s="41">
        <v>0</v>
      </c>
      <c r="E21" s="41">
        <v>0</v>
      </c>
      <c r="F21" s="41">
        <v>-820</v>
      </c>
      <c r="G21" s="41">
        <v>-160</v>
      </c>
      <c r="H21" s="41">
        <v>-846</v>
      </c>
      <c r="I21" s="41">
        <v>-473</v>
      </c>
      <c r="J21" s="41">
        <v>-90</v>
      </c>
      <c r="K21" s="42">
        <f>SUM(H21:J21)</f>
        <v>-1409</v>
      </c>
      <c r="L21" s="36">
        <f>SUM(C21:G21,K21)</f>
        <v>-4697</v>
      </c>
      <c r="M21" s="34"/>
      <c r="N21" s="45">
        <f>N22-N18-N20</f>
        <v>-4697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-2308</v>
      </c>
      <c r="D22" s="36">
        <f t="shared" si="2"/>
        <v>0</v>
      </c>
      <c r="E22" s="36">
        <f t="shared" si="2"/>
        <v>0</v>
      </c>
      <c r="F22" s="36">
        <f t="shared" si="2"/>
        <v>-820</v>
      </c>
      <c r="G22" s="36">
        <f t="shared" si="2"/>
        <v>-160</v>
      </c>
      <c r="H22" s="36">
        <f t="shared" si="2"/>
        <v>-846</v>
      </c>
      <c r="I22" s="36">
        <f t="shared" si="2"/>
        <v>-473</v>
      </c>
      <c r="J22" s="36">
        <f t="shared" si="2"/>
        <v>-90</v>
      </c>
      <c r="K22" s="36">
        <f t="shared" si="2"/>
        <v>-1409</v>
      </c>
      <c r="L22" s="36">
        <f t="shared" si="2"/>
        <v>-4697</v>
      </c>
      <c r="M22" s="34"/>
      <c r="N22" s="40">
        <v>-4697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-2308</v>
      </c>
      <c r="D24" s="36">
        <f t="shared" si="3"/>
        <v>0</v>
      </c>
      <c r="E24" s="36">
        <f t="shared" si="3"/>
        <v>0</v>
      </c>
      <c r="F24" s="36">
        <f t="shared" si="3"/>
        <v>-820</v>
      </c>
      <c r="G24" s="36">
        <f t="shared" si="3"/>
        <v>-160</v>
      </c>
      <c r="H24" s="36">
        <f t="shared" si="3"/>
        <v>-846</v>
      </c>
      <c r="I24" s="36">
        <f t="shared" si="3"/>
        <v>-473</v>
      </c>
      <c r="J24" s="36">
        <f t="shared" si="3"/>
        <v>-90</v>
      </c>
      <c r="K24" s="36">
        <f t="shared" si="3"/>
        <v>-1409</v>
      </c>
      <c r="L24" s="36">
        <f t="shared" si="3"/>
        <v>-4697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74</v>
      </c>
      <c r="D26" s="39">
        <f t="shared" si="4"/>
        <v>0</v>
      </c>
      <c r="E26" s="39">
        <f t="shared" si="4"/>
        <v>0</v>
      </c>
      <c r="F26" s="39">
        <f t="shared" si="4"/>
        <v>2764</v>
      </c>
      <c r="G26" s="39">
        <f t="shared" si="4"/>
        <v>3273</v>
      </c>
      <c r="H26" s="39">
        <f t="shared" si="4"/>
        <v>11372</v>
      </c>
      <c r="I26" s="39">
        <f t="shared" si="4"/>
        <v>15126</v>
      </c>
      <c r="J26" s="39">
        <f t="shared" si="4"/>
        <v>5919</v>
      </c>
      <c r="K26" s="39">
        <f t="shared" si="4"/>
        <v>32417</v>
      </c>
      <c r="L26" s="39">
        <f t="shared" si="4"/>
        <v>38528</v>
      </c>
      <c r="M26" s="34"/>
      <c r="N26" s="40">
        <v>38528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142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250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102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1043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1043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5649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54" priority="2">
      <formula>$E$3&lt;&gt;0</formula>
    </cfRule>
  </conditionalFormatting>
  <conditionalFormatting sqref="N9:O9 N11:O13 N18:O18 N26:O26 N20:O22">
    <cfRule type="expression" dxfId="53" priority="4">
      <formula>$O9&lt;&gt;0</formula>
    </cfRule>
  </conditionalFormatting>
  <conditionalFormatting sqref="N6:O7">
    <cfRule type="expression" dxfId="52" priority="3">
      <formula>SUM($O$9:$O$26)&lt;&gt;0</formula>
    </cfRule>
  </conditionalFormatting>
  <conditionalFormatting sqref="N36 N39:N40">
    <cfRule type="cellIs" dxfId="51" priority="8" operator="equal">
      <formula>"FAIL"</formula>
    </cfRule>
  </conditionalFormatting>
  <conditionalFormatting sqref="C9:J9 C11:J12 C18:J18 C20:J21 F36:I36 G39 J40 F43 G44:G45 J46">
    <cfRule type="expression" dxfId="5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8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8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800-000002000000}">
      <formula1>0</formula1>
    </dataValidation>
    <dataValidation type="list" allowBlank="1" showInputMessage="1" showErrorMessage="1" sqref="H3" xr:uid="{00000000-0002-0000-18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29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52</v>
      </c>
      <c r="D9" s="41">
        <v>0</v>
      </c>
      <c r="E9" s="41">
        <v>0</v>
      </c>
      <c r="F9" s="41">
        <v>126</v>
      </c>
      <c r="G9" s="41">
        <v>34</v>
      </c>
      <c r="H9" s="41">
        <v>1</v>
      </c>
      <c r="I9" s="41">
        <v>17</v>
      </c>
      <c r="J9" s="41">
        <v>0</v>
      </c>
      <c r="K9" s="42">
        <f>SUM(H9:J9)</f>
        <v>18</v>
      </c>
      <c r="L9" s="36">
        <f>SUM(C9:G9,K9)</f>
        <v>230</v>
      </c>
      <c r="M9" s="34"/>
      <c r="N9" s="45">
        <v>230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488</v>
      </c>
      <c r="D12" s="41">
        <v>80</v>
      </c>
      <c r="E12" s="41">
        <v>63</v>
      </c>
      <c r="F12" s="41">
        <v>536</v>
      </c>
      <c r="G12" s="41">
        <v>182</v>
      </c>
      <c r="H12" s="41">
        <v>1173</v>
      </c>
      <c r="I12" s="41">
        <v>2178</v>
      </c>
      <c r="J12" s="41">
        <v>608</v>
      </c>
      <c r="K12" s="42">
        <f>SUM(H12:J12)</f>
        <v>3959</v>
      </c>
      <c r="L12" s="36">
        <f>SUM(C12:G12,K12)</f>
        <v>5308</v>
      </c>
      <c r="M12" s="34"/>
      <c r="N12" s="45">
        <f>N13-SUM(N9,N11)</f>
        <v>5308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540</v>
      </c>
      <c r="D13" s="36">
        <f t="shared" si="0"/>
        <v>80</v>
      </c>
      <c r="E13" s="36">
        <f t="shared" si="0"/>
        <v>63</v>
      </c>
      <c r="F13" s="36">
        <f t="shared" si="0"/>
        <v>662</v>
      </c>
      <c r="G13" s="36">
        <f t="shared" si="0"/>
        <v>216</v>
      </c>
      <c r="H13" s="36">
        <f t="shared" si="0"/>
        <v>1174</v>
      </c>
      <c r="I13" s="36">
        <f t="shared" si="0"/>
        <v>2195</v>
      </c>
      <c r="J13" s="36">
        <f t="shared" si="0"/>
        <v>608</v>
      </c>
      <c r="K13" s="36">
        <f t="shared" si="0"/>
        <v>3977</v>
      </c>
      <c r="L13" s="36">
        <f t="shared" si="0"/>
        <v>5538</v>
      </c>
      <c r="M13" s="34"/>
      <c r="N13" s="40">
        <v>5538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540</v>
      </c>
      <c r="D15" s="36">
        <f t="shared" si="1"/>
        <v>80</v>
      </c>
      <c r="E15" s="36">
        <f t="shared" si="1"/>
        <v>63</v>
      </c>
      <c r="F15" s="36">
        <f t="shared" si="1"/>
        <v>662</v>
      </c>
      <c r="G15" s="36">
        <f t="shared" si="1"/>
        <v>216</v>
      </c>
      <c r="H15" s="36">
        <f t="shared" si="1"/>
        <v>1174</v>
      </c>
      <c r="I15" s="36">
        <f t="shared" si="1"/>
        <v>2195</v>
      </c>
      <c r="J15" s="36">
        <f t="shared" si="1"/>
        <v>608</v>
      </c>
      <c r="K15" s="36">
        <f t="shared" si="1"/>
        <v>3977</v>
      </c>
      <c r="L15" s="36">
        <f t="shared" si="1"/>
        <v>5538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-159</v>
      </c>
      <c r="D21" s="41">
        <v>0</v>
      </c>
      <c r="E21" s="41">
        <v>0</v>
      </c>
      <c r="F21" s="41">
        <v>-36</v>
      </c>
      <c r="G21" s="41">
        <v>-16</v>
      </c>
      <c r="H21" s="41">
        <v>-744</v>
      </c>
      <c r="I21" s="41">
        <v>-210</v>
      </c>
      <c r="J21" s="41">
        <v>-4</v>
      </c>
      <c r="K21" s="42">
        <f>SUM(H21:J21)</f>
        <v>-958</v>
      </c>
      <c r="L21" s="36">
        <f>SUM(C21:G21,K21)</f>
        <v>-1169</v>
      </c>
      <c r="M21" s="34"/>
      <c r="N21" s="45">
        <f>N22-N18-N20</f>
        <v>-1169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-159</v>
      </c>
      <c r="D22" s="36">
        <f t="shared" si="2"/>
        <v>0</v>
      </c>
      <c r="E22" s="36">
        <f t="shared" si="2"/>
        <v>0</v>
      </c>
      <c r="F22" s="36">
        <f t="shared" si="2"/>
        <v>-36</v>
      </c>
      <c r="G22" s="36">
        <f t="shared" si="2"/>
        <v>-16</v>
      </c>
      <c r="H22" s="36">
        <f t="shared" si="2"/>
        <v>-744</v>
      </c>
      <c r="I22" s="36">
        <f t="shared" si="2"/>
        <v>-210</v>
      </c>
      <c r="J22" s="36">
        <f t="shared" si="2"/>
        <v>-4</v>
      </c>
      <c r="K22" s="36">
        <f t="shared" si="2"/>
        <v>-958</v>
      </c>
      <c r="L22" s="36">
        <f t="shared" si="2"/>
        <v>-1169</v>
      </c>
      <c r="M22" s="34"/>
      <c r="N22" s="40">
        <v>-1169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-159</v>
      </c>
      <c r="D24" s="36">
        <f t="shared" si="3"/>
        <v>0</v>
      </c>
      <c r="E24" s="36">
        <f t="shared" si="3"/>
        <v>0</v>
      </c>
      <c r="F24" s="36">
        <f t="shared" si="3"/>
        <v>-36</v>
      </c>
      <c r="G24" s="36">
        <f t="shared" si="3"/>
        <v>-16</v>
      </c>
      <c r="H24" s="36">
        <f t="shared" si="3"/>
        <v>-744</v>
      </c>
      <c r="I24" s="36">
        <f t="shared" si="3"/>
        <v>-210</v>
      </c>
      <c r="J24" s="36">
        <f t="shared" si="3"/>
        <v>-4</v>
      </c>
      <c r="K24" s="36">
        <f t="shared" si="3"/>
        <v>-958</v>
      </c>
      <c r="L24" s="36">
        <f t="shared" si="3"/>
        <v>-1169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381</v>
      </c>
      <c r="D26" s="39">
        <f t="shared" si="4"/>
        <v>80</v>
      </c>
      <c r="E26" s="39">
        <f t="shared" si="4"/>
        <v>63</v>
      </c>
      <c r="F26" s="39">
        <f t="shared" si="4"/>
        <v>626</v>
      </c>
      <c r="G26" s="39">
        <f t="shared" si="4"/>
        <v>200</v>
      </c>
      <c r="H26" s="39">
        <f t="shared" si="4"/>
        <v>430</v>
      </c>
      <c r="I26" s="39">
        <f t="shared" si="4"/>
        <v>1985</v>
      </c>
      <c r="J26" s="39">
        <f t="shared" si="4"/>
        <v>604</v>
      </c>
      <c r="K26" s="39">
        <f t="shared" si="4"/>
        <v>3019</v>
      </c>
      <c r="L26" s="39">
        <f t="shared" si="4"/>
        <v>4369</v>
      </c>
      <c r="M26" s="34"/>
      <c r="N26" s="40">
        <v>4369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34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90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200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163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344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49" priority="2">
      <formula>$E$3&lt;&gt;0</formula>
    </cfRule>
  </conditionalFormatting>
  <conditionalFormatting sqref="N9:O9 N11:O13 N18:O18 N26:O26 N20:O22">
    <cfRule type="expression" dxfId="48" priority="4">
      <formula>$O9&lt;&gt;0</formula>
    </cfRule>
  </conditionalFormatting>
  <conditionalFormatting sqref="N6:O7">
    <cfRule type="expression" dxfId="47" priority="3">
      <formula>SUM($O$9:$O$26)&lt;&gt;0</formula>
    </cfRule>
  </conditionalFormatting>
  <conditionalFormatting sqref="N36 N39:N40">
    <cfRule type="cellIs" dxfId="46" priority="8" operator="equal">
      <formula>"FAIL"</formula>
    </cfRule>
  </conditionalFormatting>
  <conditionalFormatting sqref="C9:J9 C11:J12 C18:J18 C20:J21 F36:I36 G39 J40 F43 G44:G45 J46">
    <cfRule type="expression" dxfId="4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9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9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900-000002000000}">
      <formula1>0</formula1>
    </dataValidation>
    <dataValidation type="list" allowBlank="1" showInputMessage="1" showErrorMessage="1" sqref="H3" xr:uid="{00000000-0002-0000-19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30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52</v>
      </c>
      <c r="D9" s="41">
        <v>0</v>
      </c>
      <c r="E9" s="41">
        <v>114</v>
      </c>
      <c r="F9" s="41">
        <v>161</v>
      </c>
      <c r="G9" s="41">
        <v>31</v>
      </c>
      <c r="H9" s="41">
        <v>369</v>
      </c>
      <c r="I9" s="41">
        <v>495</v>
      </c>
      <c r="J9" s="41">
        <v>185</v>
      </c>
      <c r="K9" s="42">
        <f>SUM(H9:J9)</f>
        <v>1049</v>
      </c>
      <c r="L9" s="36">
        <f>SUM(C9:G9,K9)</f>
        <v>1407</v>
      </c>
      <c r="M9" s="34"/>
      <c r="N9" s="45">
        <v>1407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999</v>
      </c>
      <c r="D12" s="41">
        <v>0</v>
      </c>
      <c r="E12" s="41">
        <v>1923</v>
      </c>
      <c r="F12" s="41">
        <v>1795</v>
      </c>
      <c r="G12" s="41">
        <v>479</v>
      </c>
      <c r="H12" s="41">
        <v>7671</v>
      </c>
      <c r="I12" s="41">
        <v>8391</v>
      </c>
      <c r="J12" s="41">
        <v>3044</v>
      </c>
      <c r="K12" s="42">
        <f>SUM(H12:J12)</f>
        <v>19106</v>
      </c>
      <c r="L12" s="36">
        <f>SUM(C12:G12,K12)</f>
        <v>24302</v>
      </c>
      <c r="M12" s="34"/>
      <c r="N12" s="45">
        <f>N13-SUM(N9,N11)</f>
        <v>24302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1051</v>
      </c>
      <c r="D13" s="36">
        <f t="shared" si="0"/>
        <v>0</v>
      </c>
      <c r="E13" s="36">
        <f t="shared" si="0"/>
        <v>2037</v>
      </c>
      <c r="F13" s="36">
        <f t="shared" si="0"/>
        <v>1956</v>
      </c>
      <c r="G13" s="36">
        <f t="shared" si="0"/>
        <v>510</v>
      </c>
      <c r="H13" s="36">
        <f t="shared" si="0"/>
        <v>8040</v>
      </c>
      <c r="I13" s="36">
        <f t="shared" si="0"/>
        <v>8886</v>
      </c>
      <c r="J13" s="36">
        <f t="shared" si="0"/>
        <v>3229</v>
      </c>
      <c r="K13" s="36">
        <f t="shared" si="0"/>
        <v>20155</v>
      </c>
      <c r="L13" s="36">
        <f t="shared" si="0"/>
        <v>25709</v>
      </c>
      <c r="M13" s="34"/>
      <c r="N13" s="40">
        <v>25709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1051</v>
      </c>
      <c r="D15" s="36">
        <f t="shared" si="1"/>
        <v>0</v>
      </c>
      <c r="E15" s="36">
        <f t="shared" si="1"/>
        <v>2037</v>
      </c>
      <c r="F15" s="36">
        <f t="shared" si="1"/>
        <v>1956</v>
      </c>
      <c r="G15" s="36">
        <f t="shared" si="1"/>
        <v>510</v>
      </c>
      <c r="H15" s="36">
        <f t="shared" si="1"/>
        <v>8040</v>
      </c>
      <c r="I15" s="36">
        <f t="shared" si="1"/>
        <v>8886</v>
      </c>
      <c r="J15" s="36">
        <f t="shared" si="1"/>
        <v>3229</v>
      </c>
      <c r="K15" s="36">
        <f t="shared" si="1"/>
        <v>20155</v>
      </c>
      <c r="L15" s="36">
        <f t="shared" si="1"/>
        <v>25709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-1527</v>
      </c>
      <c r="D21" s="41">
        <v>0</v>
      </c>
      <c r="E21" s="41">
        <v>-204</v>
      </c>
      <c r="F21" s="41">
        <v>-487</v>
      </c>
      <c r="G21" s="41">
        <v>-46</v>
      </c>
      <c r="H21" s="41">
        <v>-2711</v>
      </c>
      <c r="I21" s="41">
        <v>-580</v>
      </c>
      <c r="J21" s="41">
        <v>-16</v>
      </c>
      <c r="K21" s="42">
        <f>SUM(H21:J21)</f>
        <v>-3307</v>
      </c>
      <c r="L21" s="36">
        <f>SUM(C21:G21,K21)</f>
        <v>-5571</v>
      </c>
      <c r="M21" s="34"/>
      <c r="N21" s="45">
        <f>N22-N18-N20</f>
        <v>-5571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-1527</v>
      </c>
      <c r="D22" s="36">
        <f t="shared" si="2"/>
        <v>0</v>
      </c>
      <c r="E22" s="36">
        <f t="shared" si="2"/>
        <v>-204</v>
      </c>
      <c r="F22" s="36">
        <f t="shared" si="2"/>
        <v>-487</v>
      </c>
      <c r="G22" s="36">
        <f t="shared" si="2"/>
        <v>-46</v>
      </c>
      <c r="H22" s="36">
        <f t="shared" si="2"/>
        <v>-2711</v>
      </c>
      <c r="I22" s="36">
        <f t="shared" si="2"/>
        <v>-580</v>
      </c>
      <c r="J22" s="36">
        <f t="shared" si="2"/>
        <v>-16</v>
      </c>
      <c r="K22" s="36">
        <f t="shared" si="2"/>
        <v>-3307</v>
      </c>
      <c r="L22" s="36">
        <f t="shared" si="2"/>
        <v>-5571</v>
      </c>
      <c r="M22" s="34"/>
      <c r="N22" s="40">
        <v>-5571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-1527</v>
      </c>
      <c r="D24" s="36">
        <f t="shared" si="3"/>
        <v>0</v>
      </c>
      <c r="E24" s="36">
        <f t="shared" si="3"/>
        <v>-204</v>
      </c>
      <c r="F24" s="36">
        <f t="shared" si="3"/>
        <v>-487</v>
      </c>
      <c r="G24" s="36">
        <f t="shared" si="3"/>
        <v>-46</v>
      </c>
      <c r="H24" s="36">
        <f t="shared" si="3"/>
        <v>-2711</v>
      </c>
      <c r="I24" s="36">
        <f t="shared" si="3"/>
        <v>-580</v>
      </c>
      <c r="J24" s="36">
        <f t="shared" si="3"/>
        <v>-16</v>
      </c>
      <c r="K24" s="36">
        <f t="shared" si="3"/>
        <v>-3307</v>
      </c>
      <c r="L24" s="36">
        <f t="shared" si="3"/>
        <v>-5571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-476</v>
      </c>
      <c r="D26" s="39">
        <f t="shared" si="4"/>
        <v>0</v>
      </c>
      <c r="E26" s="39">
        <f t="shared" si="4"/>
        <v>1833</v>
      </c>
      <c r="F26" s="39">
        <f t="shared" si="4"/>
        <v>1469</v>
      </c>
      <c r="G26" s="39">
        <f t="shared" si="4"/>
        <v>464</v>
      </c>
      <c r="H26" s="39">
        <f t="shared" si="4"/>
        <v>5329</v>
      </c>
      <c r="I26" s="39">
        <f t="shared" si="4"/>
        <v>8306</v>
      </c>
      <c r="J26" s="39">
        <f t="shared" si="4"/>
        <v>3213</v>
      </c>
      <c r="K26" s="39">
        <f t="shared" si="4"/>
        <v>16848</v>
      </c>
      <c r="L26" s="39">
        <f t="shared" si="4"/>
        <v>20138</v>
      </c>
      <c r="M26" s="34"/>
      <c r="N26" s="40">
        <v>20138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5</v>
      </c>
      <c r="I36" s="41">
        <v>9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16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185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151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270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270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3140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44" priority="2">
      <formula>$E$3&lt;&gt;0</formula>
    </cfRule>
  </conditionalFormatting>
  <conditionalFormatting sqref="N9:O9 N11:O13 N18:O18 N26:O26 N20:O22">
    <cfRule type="expression" dxfId="43" priority="4">
      <formula>$O9&lt;&gt;0</formula>
    </cfRule>
  </conditionalFormatting>
  <conditionalFormatting sqref="N6:O7">
    <cfRule type="expression" dxfId="42" priority="3">
      <formula>SUM($O$9:$O$26)&lt;&gt;0</formula>
    </cfRule>
  </conditionalFormatting>
  <conditionalFormatting sqref="N36 N39:N40">
    <cfRule type="cellIs" dxfId="41" priority="8" operator="equal">
      <formula>"FAIL"</formula>
    </cfRule>
  </conditionalFormatting>
  <conditionalFormatting sqref="C9:J9 C11:J12 C18:J18 C20:J21 F36:I36 G39 J40 F43 G44:G45 J46">
    <cfRule type="expression" dxfId="4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A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A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A00-000002000000}">
      <formula1>0</formula1>
    </dataValidation>
    <dataValidation type="list" allowBlank="1" showInputMessage="1" showErrorMessage="1" sqref="H3" xr:uid="{00000000-0002-0000-1A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31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0</v>
      </c>
      <c r="D9" s="41">
        <v>0</v>
      </c>
      <c r="E9" s="41">
        <v>38</v>
      </c>
      <c r="F9" s="41">
        <v>15</v>
      </c>
      <c r="G9" s="41">
        <v>197</v>
      </c>
      <c r="H9" s="41">
        <v>399</v>
      </c>
      <c r="I9" s="41">
        <v>70</v>
      </c>
      <c r="J9" s="41">
        <v>115</v>
      </c>
      <c r="K9" s="42">
        <f>SUM(H9:J9)</f>
        <v>584</v>
      </c>
      <c r="L9" s="36">
        <f>SUM(C9:G9,K9)</f>
        <v>834</v>
      </c>
      <c r="M9" s="34"/>
      <c r="N9" s="45">
        <v>834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59</v>
      </c>
      <c r="D12" s="41">
        <v>0</v>
      </c>
      <c r="E12" s="41">
        <v>245</v>
      </c>
      <c r="F12" s="41">
        <v>1010</v>
      </c>
      <c r="G12" s="41">
        <v>2259</v>
      </c>
      <c r="H12" s="41">
        <v>7488</v>
      </c>
      <c r="I12" s="41">
        <v>9756</v>
      </c>
      <c r="J12" s="41">
        <v>1879</v>
      </c>
      <c r="K12" s="42">
        <f>SUM(H12:J12)</f>
        <v>19123</v>
      </c>
      <c r="L12" s="36">
        <f>SUM(C12:G12,K12)</f>
        <v>22696</v>
      </c>
      <c r="M12" s="34"/>
      <c r="N12" s="45">
        <f>N13-SUM(N9,N11)</f>
        <v>22696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59</v>
      </c>
      <c r="D13" s="36">
        <f t="shared" si="0"/>
        <v>0</v>
      </c>
      <c r="E13" s="36">
        <f t="shared" si="0"/>
        <v>283</v>
      </c>
      <c r="F13" s="36">
        <f t="shared" si="0"/>
        <v>1025</v>
      </c>
      <c r="G13" s="36">
        <f t="shared" si="0"/>
        <v>2456</v>
      </c>
      <c r="H13" s="36">
        <f t="shared" si="0"/>
        <v>7887</v>
      </c>
      <c r="I13" s="36">
        <f t="shared" si="0"/>
        <v>9826</v>
      </c>
      <c r="J13" s="36">
        <f t="shared" si="0"/>
        <v>1994</v>
      </c>
      <c r="K13" s="36">
        <f t="shared" si="0"/>
        <v>19707</v>
      </c>
      <c r="L13" s="36">
        <f t="shared" si="0"/>
        <v>23530</v>
      </c>
      <c r="M13" s="34"/>
      <c r="N13" s="40">
        <v>23530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59</v>
      </c>
      <c r="D15" s="36">
        <f t="shared" si="1"/>
        <v>0</v>
      </c>
      <c r="E15" s="36">
        <f t="shared" si="1"/>
        <v>283</v>
      </c>
      <c r="F15" s="36">
        <f t="shared" si="1"/>
        <v>1025</v>
      </c>
      <c r="G15" s="36">
        <f t="shared" si="1"/>
        <v>2456</v>
      </c>
      <c r="H15" s="36">
        <f t="shared" si="1"/>
        <v>7887</v>
      </c>
      <c r="I15" s="36">
        <f t="shared" si="1"/>
        <v>9826</v>
      </c>
      <c r="J15" s="36">
        <f t="shared" si="1"/>
        <v>1994</v>
      </c>
      <c r="K15" s="36">
        <f t="shared" si="1"/>
        <v>19707</v>
      </c>
      <c r="L15" s="36">
        <f t="shared" si="1"/>
        <v>23530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-378</v>
      </c>
      <c r="D21" s="41">
        <v>-1</v>
      </c>
      <c r="E21" s="41">
        <v>0</v>
      </c>
      <c r="F21" s="41">
        <v>-153</v>
      </c>
      <c r="G21" s="41">
        <v>-20</v>
      </c>
      <c r="H21" s="41">
        <v>-1298</v>
      </c>
      <c r="I21" s="41">
        <v>-69</v>
      </c>
      <c r="J21" s="41">
        <v>-81</v>
      </c>
      <c r="K21" s="42">
        <f>SUM(H21:J21)</f>
        <v>-1448</v>
      </c>
      <c r="L21" s="36">
        <f>SUM(C21:G21,K21)</f>
        <v>-2000</v>
      </c>
      <c r="M21" s="34"/>
      <c r="N21" s="45">
        <f>N22-N18-N20</f>
        <v>-2000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-378</v>
      </c>
      <c r="D22" s="36">
        <f t="shared" si="2"/>
        <v>-1</v>
      </c>
      <c r="E22" s="36">
        <f t="shared" si="2"/>
        <v>0</v>
      </c>
      <c r="F22" s="36">
        <f t="shared" si="2"/>
        <v>-153</v>
      </c>
      <c r="G22" s="36">
        <f t="shared" si="2"/>
        <v>-20</v>
      </c>
      <c r="H22" s="36">
        <f t="shared" si="2"/>
        <v>-1298</v>
      </c>
      <c r="I22" s="36">
        <f t="shared" si="2"/>
        <v>-69</v>
      </c>
      <c r="J22" s="36">
        <f t="shared" si="2"/>
        <v>-81</v>
      </c>
      <c r="K22" s="36">
        <f t="shared" si="2"/>
        <v>-1448</v>
      </c>
      <c r="L22" s="36">
        <f t="shared" si="2"/>
        <v>-2000</v>
      </c>
      <c r="M22" s="34"/>
      <c r="N22" s="40">
        <v>-2000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-378</v>
      </c>
      <c r="D24" s="36">
        <f t="shared" si="3"/>
        <v>-1</v>
      </c>
      <c r="E24" s="36">
        <f t="shared" si="3"/>
        <v>0</v>
      </c>
      <c r="F24" s="36">
        <f t="shared" si="3"/>
        <v>-153</v>
      </c>
      <c r="G24" s="36">
        <f t="shared" si="3"/>
        <v>-20</v>
      </c>
      <c r="H24" s="36">
        <f t="shared" si="3"/>
        <v>-1298</v>
      </c>
      <c r="I24" s="36">
        <f t="shared" si="3"/>
        <v>-69</v>
      </c>
      <c r="J24" s="36">
        <f t="shared" si="3"/>
        <v>-81</v>
      </c>
      <c r="K24" s="36">
        <f t="shared" si="3"/>
        <v>-1448</v>
      </c>
      <c r="L24" s="36">
        <f t="shared" si="3"/>
        <v>-2000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-319</v>
      </c>
      <c r="D26" s="39">
        <f t="shared" si="4"/>
        <v>-1</v>
      </c>
      <c r="E26" s="39">
        <f t="shared" si="4"/>
        <v>283</v>
      </c>
      <c r="F26" s="39">
        <f t="shared" si="4"/>
        <v>872</v>
      </c>
      <c r="G26" s="39">
        <f t="shared" si="4"/>
        <v>2436</v>
      </c>
      <c r="H26" s="39">
        <f t="shared" si="4"/>
        <v>6589</v>
      </c>
      <c r="I26" s="39">
        <f t="shared" si="4"/>
        <v>9757</v>
      </c>
      <c r="J26" s="39">
        <f t="shared" si="4"/>
        <v>1913</v>
      </c>
      <c r="K26" s="39">
        <f t="shared" si="4"/>
        <v>18259</v>
      </c>
      <c r="L26" s="39">
        <f t="shared" si="4"/>
        <v>21530</v>
      </c>
      <c r="M26" s="34"/>
      <c r="N26" s="40">
        <v>21530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36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197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55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2099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2099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1125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39" priority="2">
      <formula>$E$3&lt;&gt;0</formula>
    </cfRule>
  </conditionalFormatting>
  <conditionalFormatting sqref="N9:O9 N11:O13 N18:O18 N26:O26 N20:O22">
    <cfRule type="expression" dxfId="38" priority="4">
      <formula>$O9&lt;&gt;0</formula>
    </cfRule>
  </conditionalFormatting>
  <conditionalFormatting sqref="N6:O7">
    <cfRule type="expression" dxfId="37" priority="3">
      <formula>SUM($O$9:$O$26)&lt;&gt;0</formula>
    </cfRule>
  </conditionalFormatting>
  <conditionalFormatting sqref="N36 N39:N40">
    <cfRule type="cellIs" dxfId="36" priority="8" operator="equal">
      <formula>"FAIL"</formula>
    </cfRule>
  </conditionalFormatting>
  <conditionalFormatting sqref="C9:J9 C11:J12 C18:J18 C20:J21 F36:I36 G39 J40 F43 G44:G45 J46">
    <cfRule type="expression" dxfId="3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B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B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B00-000002000000}">
      <formula1>0</formula1>
    </dataValidation>
    <dataValidation type="list" allowBlank="1" showInputMessage="1" showErrorMessage="1" sqref="H3" xr:uid="{00000000-0002-0000-1B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32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6</v>
      </c>
      <c r="D9" s="41">
        <v>4</v>
      </c>
      <c r="E9" s="41">
        <v>20</v>
      </c>
      <c r="F9" s="41">
        <v>103</v>
      </c>
      <c r="G9" s="41">
        <v>55</v>
      </c>
      <c r="H9" s="41">
        <v>320</v>
      </c>
      <c r="I9" s="41">
        <v>568</v>
      </c>
      <c r="J9" s="41">
        <v>104</v>
      </c>
      <c r="K9" s="42">
        <f>SUM(H9:J9)</f>
        <v>992</v>
      </c>
      <c r="L9" s="36">
        <f>SUM(C9:G9,K9)</f>
        <v>1180</v>
      </c>
      <c r="M9" s="34"/>
      <c r="N9" s="45">
        <v>1180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-26</v>
      </c>
      <c r="D11" s="41">
        <v>-7</v>
      </c>
      <c r="E11" s="41">
        <v>-27</v>
      </c>
      <c r="F11" s="41">
        <v>-21</v>
      </c>
      <c r="G11" s="41">
        <v>-3</v>
      </c>
      <c r="H11" s="41">
        <v>-802</v>
      </c>
      <c r="I11" s="41">
        <v>-1213</v>
      </c>
      <c r="J11" s="41">
        <v>-356</v>
      </c>
      <c r="K11" s="42">
        <f>SUM(H11:J11)</f>
        <v>-2371</v>
      </c>
      <c r="L11" s="36">
        <f>SUM(C11:G11,K11)</f>
        <v>-2455</v>
      </c>
      <c r="M11" s="34"/>
      <c r="N11" s="45">
        <v>-2455</v>
      </c>
      <c r="O11" s="45">
        <f>N11-L11</f>
        <v>0</v>
      </c>
    </row>
    <row r="12" spans="2:15" s="31" customFormat="1" ht="16" customHeight="1">
      <c r="B12" s="32" t="s">
        <v>69</v>
      </c>
      <c r="C12" s="41">
        <v>682</v>
      </c>
      <c r="D12" s="41">
        <v>63</v>
      </c>
      <c r="E12" s="41">
        <v>282</v>
      </c>
      <c r="F12" s="41">
        <v>1382</v>
      </c>
      <c r="G12" s="41">
        <v>615</v>
      </c>
      <c r="H12" s="41">
        <v>4745</v>
      </c>
      <c r="I12" s="41">
        <v>9162</v>
      </c>
      <c r="J12" s="41">
        <v>1496</v>
      </c>
      <c r="K12" s="42">
        <f>SUM(H12:J12)</f>
        <v>15403</v>
      </c>
      <c r="L12" s="36">
        <f>SUM(C12:G12,K12)</f>
        <v>18427</v>
      </c>
      <c r="M12" s="34"/>
      <c r="N12" s="45">
        <f>N13-SUM(N9,N11)</f>
        <v>18427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662</v>
      </c>
      <c r="D13" s="36">
        <f t="shared" si="0"/>
        <v>60</v>
      </c>
      <c r="E13" s="36">
        <f t="shared" si="0"/>
        <v>275</v>
      </c>
      <c r="F13" s="36">
        <f t="shared" si="0"/>
        <v>1464</v>
      </c>
      <c r="G13" s="36">
        <f t="shared" si="0"/>
        <v>667</v>
      </c>
      <c r="H13" s="36">
        <f t="shared" si="0"/>
        <v>4263</v>
      </c>
      <c r="I13" s="36">
        <f t="shared" si="0"/>
        <v>8517</v>
      </c>
      <c r="J13" s="36">
        <f t="shared" si="0"/>
        <v>1244</v>
      </c>
      <c r="K13" s="36">
        <f t="shared" si="0"/>
        <v>14024</v>
      </c>
      <c r="L13" s="36">
        <f t="shared" si="0"/>
        <v>17152</v>
      </c>
      <c r="M13" s="34"/>
      <c r="N13" s="40">
        <v>17152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662</v>
      </c>
      <c r="D15" s="36">
        <f t="shared" si="1"/>
        <v>60</v>
      </c>
      <c r="E15" s="36">
        <f t="shared" si="1"/>
        <v>275</v>
      </c>
      <c r="F15" s="36">
        <f t="shared" si="1"/>
        <v>1446</v>
      </c>
      <c r="G15" s="36">
        <f t="shared" si="1"/>
        <v>667</v>
      </c>
      <c r="H15" s="36">
        <f t="shared" si="1"/>
        <v>4263</v>
      </c>
      <c r="I15" s="36">
        <f t="shared" si="1"/>
        <v>8517</v>
      </c>
      <c r="J15" s="36">
        <f t="shared" si="1"/>
        <v>1244</v>
      </c>
      <c r="K15" s="36">
        <f t="shared" si="1"/>
        <v>14024</v>
      </c>
      <c r="L15" s="36">
        <f t="shared" si="1"/>
        <v>17134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-18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-18</v>
      </c>
      <c r="M18" s="34"/>
      <c r="N18" s="45">
        <v>-18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-675</v>
      </c>
      <c r="D21" s="41">
        <v>0</v>
      </c>
      <c r="E21" s="41">
        <v>-3</v>
      </c>
      <c r="F21" s="41">
        <v>-245</v>
      </c>
      <c r="G21" s="41">
        <v>-56</v>
      </c>
      <c r="H21" s="41">
        <v>-816</v>
      </c>
      <c r="I21" s="41">
        <v>-1530</v>
      </c>
      <c r="J21" s="41">
        <v>-68</v>
      </c>
      <c r="K21" s="42">
        <f>SUM(H21:J21)</f>
        <v>-2414</v>
      </c>
      <c r="L21" s="36">
        <f>SUM(C21:G21,K21)</f>
        <v>-3393</v>
      </c>
      <c r="M21" s="34"/>
      <c r="N21" s="45">
        <f>N22-N18-N20</f>
        <v>-3393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-675</v>
      </c>
      <c r="D22" s="36">
        <f t="shared" si="2"/>
        <v>0</v>
      </c>
      <c r="E22" s="36">
        <f t="shared" si="2"/>
        <v>-3</v>
      </c>
      <c r="F22" s="36">
        <f t="shared" si="2"/>
        <v>-263</v>
      </c>
      <c r="G22" s="36">
        <f t="shared" si="2"/>
        <v>-56</v>
      </c>
      <c r="H22" s="36">
        <f t="shared" si="2"/>
        <v>-816</v>
      </c>
      <c r="I22" s="36">
        <f t="shared" si="2"/>
        <v>-1530</v>
      </c>
      <c r="J22" s="36">
        <f t="shared" si="2"/>
        <v>-68</v>
      </c>
      <c r="K22" s="36">
        <f t="shared" si="2"/>
        <v>-2414</v>
      </c>
      <c r="L22" s="36">
        <f t="shared" si="2"/>
        <v>-3411</v>
      </c>
      <c r="M22" s="34"/>
      <c r="N22" s="40">
        <v>-3411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-675</v>
      </c>
      <c r="D24" s="36">
        <f t="shared" si="3"/>
        <v>0</v>
      </c>
      <c r="E24" s="36">
        <f t="shared" si="3"/>
        <v>-3</v>
      </c>
      <c r="F24" s="36">
        <f t="shared" si="3"/>
        <v>-245</v>
      </c>
      <c r="G24" s="36">
        <f t="shared" si="3"/>
        <v>-56</v>
      </c>
      <c r="H24" s="36">
        <f t="shared" si="3"/>
        <v>-816</v>
      </c>
      <c r="I24" s="36">
        <f t="shared" si="3"/>
        <v>-1530</v>
      </c>
      <c r="J24" s="36">
        <f t="shared" si="3"/>
        <v>-68</v>
      </c>
      <c r="K24" s="36">
        <f t="shared" si="3"/>
        <v>-2414</v>
      </c>
      <c r="L24" s="36">
        <f t="shared" si="3"/>
        <v>-3393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-13</v>
      </c>
      <c r="D26" s="39">
        <f t="shared" si="4"/>
        <v>60</v>
      </c>
      <c r="E26" s="39">
        <f t="shared" si="4"/>
        <v>272</v>
      </c>
      <c r="F26" s="39">
        <f t="shared" si="4"/>
        <v>1201</v>
      </c>
      <c r="G26" s="39">
        <f t="shared" si="4"/>
        <v>611</v>
      </c>
      <c r="H26" s="39">
        <f t="shared" si="4"/>
        <v>3447</v>
      </c>
      <c r="I26" s="39">
        <f t="shared" si="4"/>
        <v>6987</v>
      </c>
      <c r="J26" s="39">
        <f t="shared" si="4"/>
        <v>1176</v>
      </c>
      <c r="K26" s="39">
        <f t="shared" si="4"/>
        <v>11610</v>
      </c>
      <c r="L26" s="39">
        <f t="shared" si="4"/>
        <v>13741</v>
      </c>
      <c r="M26" s="34"/>
      <c r="N26" s="40">
        <v>13741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55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103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291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397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397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1162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34" priority="2">
      <formula>$E$3&lt;&gt;0</formula>
    </cfRule>
  </conditionalFormatting>
  <conditionalFormatting sqref="N9:O9 N11:O13 N18:O18 N26:O26 N20:O22">
    <cfRule type="expression" dxfId="33" priority="4">
      <formula>$O9&lt;&gt;0</formula>
    </cfRule>
  </conditionalFormatting>
  <conditionalFormatting sqref="N6:O7">
    <cfRule type="expression" dxfId="32" priority="3">
      <formula>SUM($O$9:$O$26)&lt;&gt;0</formula>
    </cfRule>
  </conditionalFormatting>
  <conditionalFormatting sqref="N36 N39:N40">
    <cfRule type="cellIs" dxfId="31" priority="8" operator="equal">
      <formula>"FAIL"</formula>
    </cfRule>
  </conditionalFormatting>
  <conditionalFormatting sqref="C9:J9 C11:J12 C18:J18 C20:J21 F36:I36 G39 J40 F43 G44:G45 J46">
    <cfRule type="expression" dxfId="3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C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C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C00-000002000000}">
      <formula1>0</formula1>
    </dataValidation>
    <dataValidation type="list" allowBlank="1" showInputMessage="1" showErrorMessage="1" sqref="H3" xr:uid="{00000000-0002-0000-1C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178B9"/>
    <pageSetUpPr fitToPage="1"/>
  </sheetPr>
  <dimension ref="B1:Q47"/>
  <sheetViews>
    <sheetView zoomScaleNormal="100" workbookViewId="0">
      <pane ySplit="7" topLeftCell="A8" activePane="bottomLeft" state="frozen"/>
      <selection activeCell="B11" sqref="B11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6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f>SUM('Aberdeen City:West Lothian'!C9)</f>
        <v>2548.3010199999999</v>
      </c>
      <c r="D9" s="41">
        <f>SUM('Aberdeen City:West Lothian'!D9)</f>
        <v>42</v>
      </c>
      <c r="E9" s="41">
        <f>SUM('Aberdeen City:West Lothian'!E9)</f>
        <v>407</v>
      </c>
      <c r="F9" s="41">
        <f>SUM('Aberdeen City:West Lothian'!F9)</f>
        <v>6932.5248700000002</v>
      </c>
      <c r="G9" s="41">
        <f>SUM('Aberdeen City:West Lothian'!G9)</f>
        <v>2410.7855600000003</v>
      </c>
      <c r="H9" s="41">
        <f>SUM('Aberdeen City:West Lothian'!H9)</f>
        <v>13761.84159</v>
      </c>
      <c r="I9" s="41">
        <f>SUM('Aberdeen City:West Lothian'!I9)</f>
        <v>10198.093059999999</v>
      </c>
      <c r="J9" s="41">
        <f>SUM('Aberdeen City:West Lothian'!J9)</f>
        <v>8520.9151300000012</v>
      </c>
      <c r="K9" s="42">
        <f>SUM(H9:J9)</f>
        <v>32480.84978</v>
      </c>
      <c r="L9" s="36">
        <f>SUM(C9:G9,K9)</f>
        <v>44821.461230000001</v>
      </c>
      <c r="M9" s="34"/>
      <c r="N9" s="45">
        <f>SUM('Aberdeen City:West Lothian'!N9)</f>
        <v>44821.461230000001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f>SUM('Aberdeen City:West Lothian'!C11)</f>
        <v>-5812</v>
      </c>
      <c r="D11" s="41">
        <f>SUM('Aberdeen City:West Lothian'!D11)</f>
        <v>-173</v>
      </c>
      <c r="E11" s="41">
        <f>SUM('Aberdeen City:West Lothian'!E11)</f>
        <v>-608</v>
      </c>
      <c r="F11" s="41">
        <f>SUM('Aberdeen City:West Lothian'!F11)</f>
        <v>-4405.1412</v>
      </c>
      <c r="G11" s="41">
        <f>SUM('Aberdeen City:West Lothian'!G11)</f>
        <v>-733</v>
      </c>
      <c r="H11" s="41">
        <f>SUM('Aberdeen City:West Lothian'!H11)</f>
        <v>-26866.033719999999</v>
      </c>
      <c r="I11" s="41">
        <f>SUM('Aberdeen City:West Lothian'!I11)</f>
        <v>-25980.89647</v>
      </c>
      <c r="J11" s="41">
        <f>SUM('Aberdeen City:West Lothian'!J11)</f>
        <v>-13010.48726</v>
      </c>
      <c r="K11" s="42">
        <f>SUM(H11:J11)</f>
        <v>-65857.417449999994</v>
      </c>
      <c r="L11" s="36">
        <f>SUM(C11:G11,K11)</f>
        <v>-77588.558649999992</v>
      </c>
      <c r="M11" s="34"/>
      <c r="N11" s="45">
        <f>SUM('Aberdeen City:West Lothian'!N11)</f>
        <v>-77588.558649999992</v>
      </c>
      <c r="O11" s="45">
        <f>N11-L11</f>
        <v>0</v>
      </c>
    </row>
    <row r="12" spans="2:15" s="31" customFormat="1" ht="16" customHeight="1">
      <c r="B12" s="32" t="s">
        <v>69</v>
      </c>
      <c r="C12" s="41">
        <f>SUM('Aberdeen City:West Lothian'!C12)</f>
        <v>41820.181899999996</v>
      </c>
      <c r="D12" s="41">
        <f>SUM('Aberdeen City:West Lothian'!D12)</f>
        <v>1945</v>
      </c>
      <c r="E12" s="41">
        <f>SUM('Aberdeen City:West Lothian'!E12)</f>
        <v>10030.92942</v>
      </c>
      <c r="F12" s="41">
        <f>SUM('Aberdeen City:West Lothian'!F12)</f>
        <v>80033.428259759996</v>
      </c>
      <c r="G12" s="41">
        <f>SUM('Aberdeen City:West Lothian'!G12)</f>
        <v>34641.34564</v>
      </c>
      <c r="H12" s="41">
        <f>SUM('Aberdeen City:West Lothian'!H12)</f>
        <v>256352.23489000002</v>
      </c>
      <c r="I12" s="41">
        <f>SUM('Aberdeen City:West Lothian'!I12)</f>
        <v>345644.65454000002</v>
      </c>
      <c r="J12" s="41">
        <f>SUM('Aberdeen City:West Lothian'!J12)</f>
        <v>109545.86756089001</v>
      </c>
      <c r="K12" s="42">
        <f>SUM(H12:J12)</f>
        <v>711542.75699089002</v>
      </c>
      <c r="L12" s="36">
        <f>SUM(C12:G12,K12)</f>
        <v>880013.64221065002</v>
      </c>
      <c r="M12" s="34"/>
      <c r="N12" s="45">
        <f>N13-SUM(N9,N11)</f>
        <v>880013.64221065002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38556.482919999995</v>
      </c>
      <c r="D13" s="36">
        <f t="shared" si="0"/>
        <v>1814</v>
      </c>
      <c r="E13" s="36">
        <f t="shared" si="0"/>
        <v>9829.9294200000004</v>
      </c>
      <c r="F13" s="36">
        <f t="shared" si="0"/>
        <v>82560.811929759991</v>
      </c>
      <c r="G13" s="36">
        <f t="shared" si="0"/>
        <v>36319.131200000003</v>
      </c>
      <c r="H13" s="36">
        <f t="shared" si="0"/>
        <v>243248.04276000001</v>
      </c>
      <c r="I13" s="36">
        <f t="shared" si="0"/>
        <v>329861.85113000002</v>
      </c>
      <c r="J13" s="36">
        <f t="shared" si="0"/>
        <v>105056.29543089001</v>
      </c>
      <c r="K13" s="36">
        <f t="shared" si="0"/>
        <v>678166.18932089</v>
      </c>
      <c r="L13" s="36">
        <f t="shared" si="0"/>
        <v>847246.54479065002</v>
      </c>
      <c r="M13" s="34"/>
      <c r="N13" s="40">
        <f>SUM('Aberdeen City:West Lothian'!N13)</f>
        <v>847246.54479065002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38546.482919999995</v>
      </c>
      <c r="D15" s="36">
        <f t="shared" si="1"/>
        <v>1433</v>
      </c>
      <c r="E15" s="36">
        <f t="shared" si="1"/>
        <v>9809.9294200000004</v>
      </c>
      <c r="F15" s="36">
        <f t="shared" si="1"/>
        <v>82039.811929759991</v>
      </c>
      <c r="G15" s="36">
        <f t="shared" si="1"/>
        <v>36081.131200000003</v>
      </c>
      <c r="H15" s="36">
        <f t="shared" si="1"/>
        <v>243138.04276000001</v>
      </c>
      <c r="I15" s="36">
        <f t="shared" si="1"/>
        <v>299277.85113000002</v>
      </c>
      <c r="J15" s="36">
        <f t="shared" si="1"/>
        <v>105019.29543089001</v>
      </c>
      <c r="K15" s="36">
        <f t="shared" si="1"/>
        <v>647435.18932089</v>
      </c>
      <c r="L15" s="36">
        <f t="shared" si="1"/>
        <v>815345.54479065002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f>SUM('Aberdeen City:West Lothian'!C18)</f>
        <v>-10</v>
      </c>
      <c r="D18" s="41">
        <f>SUM('Aberdeen City:West Lothian'!D18)</f>
        <v>-381</v>
      </c>
      <c r="E18" s="41">
        <f>SUM('Aberdeen City:West Lothian'!E18)</f>
        <v>-20</v>
      </c>
      <c r="F18" s="41">
        <f>SUM('Aberdeen City:West Lothian'!F18)</f>
        <v>-521</v>
      </c>
      <c r="G18" s="41">
        <f>SUM('Aberdeen City:West Lothian'!G18)</f>
        <v>-238</v>
      </c>
      <c r="H18" s="41">
        <f>SUM('Aberdeen City:West Lothian'!H18)</f>
        <v>-110</v>
      </c>
      <c r="I18" s="41">
        <f>SUM('Aberdeen City:West Lothian'!I18)</f>
        <v>-30584</v>
      </c>
      <c r="J18" s="41">
        <f>SUM('Aberdeen City:West Lothian'!J18)</f>
        <v>-37</v>
      </c>
      <c r="K18" s="42">
        <f>SUM(H18:J18)</f>
        <v>-30731</v>
      </c>
      <c r="L18" s="36">
        <f>SUM(C18:G18,K18)</f>
        <v>-31901</v>
      </c>
      <c r="M18" s="34"/>
      <c r="N18" s="45">
        <f>SUM('Aberdeen City:West Lothian'!N18)</f>
        <v>-31901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f>SUM('Aberdeen City:West Lothian'!C20)</f>
        <v>0</v>
      </c>
      <c r="D20" s="41">
        <f>SUM('Aberdeen City:West Lothian'!D20)</f>
        <v>0</v>
      </c>
      <c r="E20" s="41">
        <f>SUM('Aberdeen City:West Lothian'!E20)</f>
        <v>0</v>
      </c>
      <c r="F20" s="41">
        <f>SUM('Aberdeen City:West Lothian'!F20)</f>
        <v>0</v>
      </c>
      <c r="G20" s="41">
        <f>SUM('Aberdeen City:West Lothian'!G20)</f>
        <v>-213</v>
      </c>
      <c r="H20" s="41">
        <f>SUM('Aberdeen City:West Lothian'!H20)</f>
        <v>0</v>
      </c>
      <c r="I20" s="41">
        <f>SUM('Aberdeen City:West Lothian'!I20)</f>
        <v>0</v>
      </c>
      <c r="J20" s="41">
        <f>SUM('Aberdeen City:West Lothian'!J20)</f>
        <v>0</v>
      </c>
      <c r="K20" s="42">
        <f>SUM(H20:J20)</f>
        <v>0</v>
      </c>
      <c r="L20" s="36">
        <f>SUM(C20:G20,K20)</f>
        <v>-213</v>
      </c>
      <c r="M20" s="34"/>
      <c r="N20" s="45">
        <f>SUM('Aberdeen City:West Lothian'!N20)</f>
        <v>-213</v>
      </c>
      <c r="O20" s="45">
        <f>N20-L20</f>
        <v>0</v>
      </c>
    </row>
    <row r="21" spans="2:17" s="31" customFormat="1" ht="16" customHeight="1">
      <c r="B21" s="32" t="s">
        <v>71</v>
      </c>
      <c r="C21" s="41">
        <f>SUM('Aberdeen City:West Lothian'!C21)</f>
        <v>-41298.827149999997</v>
      </c>
      <c r="D21" s="41">
        <f>SUM('Aberdeen City:West Lothian'!D21)</f>
        <v>-498</v>
      </c>
      <c r="E21" s="41">
        <f>SUM('Aberdeen City:West Lothian'!E21)</f>
        <v>-401</v>
      </c>
      <c r="F21" s="41">
        <f>SUM('Aberdeen City:West Lothian'!F21)</f>
        <v>-15549.60068508</v>
      </c>
      <c r="G21" s="41">
        <f>SUM('Aberdeen City:West Lothian'!G21)</f>
        <v>-2953.1045199999999</v>
      </c>
      <c r="H21" s="41">
        <f>SUM('Aberdeen City:West Lothian'!H21)</f>
        <v>-43788.526700000002</v>
      </c>
      <c r="I21" s="41">
        <f>SUM('Aberdeen City:West Lothian'!I21)</f>
        <v>-22593.0452</v>
      </c>
      <c r="J21" s="41">
        <f>SUM('Aberdeen City:West Lothian'!J21)</f>
        <v>-4004.174659495</v>
      </c>
      <c r="K21" s="42">
        <f>SUM(H21:J21)</f>
        <v>-70385.746559495004</v>
      </c>
      <c r="L21" s="36">
        <f>SUM(C21:G21,K21)</f>
        <v>-131086.278914575</v>
      </c>
      <c r="M21" s="34"/>
      <c r="N21" s="45">
        <f>N22-N18-N20</f>
        <v>-131086.278914575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-41308.827149999997</v>
      </c>
      <c r="D22" s="36">
        <f t="shared" si="2"/>
        <v>-879</v>
      </c>
      <c r="E22" s="36">
        <f t="shared" si="2"/>
        <v>-421</v>
      </c>
      <c r="F22" s="36">
        <f t="shared" si="2"/>
        <v>-16070.60068508</v>
      </c>
      <c r="G22" s="36">
        <f t="shared" si="2"/>
        <v>-3404.1045199999999</v>
      </c>
      <c r="H22" s="36">
        <f t="shared" si="2"/>
        <v>-43898.526700000002</v>
      </c>
      <c r="I22" s="36">
        <f t="shared" si="2"/>
        <v>-53177.0452</v>
      </c>
      <c r="J22" s="36">
        <f t="shared" si="2"/>
        <v>-4041.174659495</v>
      </c>
      <c r="K22" s="36">
        <f t="shared" si="2"/>
        <v>-101116.746559495</v>
      </c>
      <c r="L22" s="36">
        <f t="shared" si="2"/>
        <v>-163200.278914575</v>
      </c>
      <c r="M22" s="34"/>
      <c r="N22" s="40">
        <f>SUM('Aberdeen City:West Lothian'!N22)</f>
        <v>-163200.278914575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-41298.827149999997</v>
      </c>
      <c r="D24" s="36">
        <f t="shared" si="3"/>
        <v>-498</v>
      </c>
      <c r="E24" s="36">
        <f t="shared" si="3"/>
        <v>-401</v>
      </c>
      <c r="F24" s="36">
        <f t="shared" si="3"/>
        <v>-15549.60068508</v>
      </c>
      <c r="G24" s="36">
        <f t="shared" si="3"/>
        <v>-3166.1045199999999</v>
      </c>
      <c r="H24" s="36">
        <f t="shared" si="3"/>
        <v>-43788.526700000002</v>
      </c>
      <c r="I24" s="36">
        <f t="shared" si="3"/>
        <v>-22593.0452</v>
      </c>
      <c r="J24" s="36">
        <f t="shared" si="3"/>
        <v>-4004.174659495</v>
      </c>
      <c r="K24" s="36">
        <f t="shared" si="3"/>
        <v>-70385.746559495004</v>
      </c>
      <c r="L24" s="36">
        <f t="shared" si="3"/>
        <v>-131299.278914575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-2752.3442300000024</v>
      </c>
      <c r="D26" s="39">
        <f t="shared" si="4"/>
        <v>935</v>
      </c>
      <c r="E26" s="39">
        <f t="shared" si="4"/>
        <v>9408.9294200000004</v>
      </c>
      <c r="F26" s="39">
        <f t="shared" si="4"/>
        <v>66490.211244679987</v>
      </c>
      <c r="G26" s="39">
        <f t="shared" si="4"/>
        <v>32915.026680000003</v>
      </c>
      <c r="H26" s="39">
        <f t="shared" si="4"/>
        <v>199349.51605999999</v>
      </c>
      <c r="I26" s="39">
        <f t="shared" si="4"/>
        <v>276684.80593000003</v>
      </c>
      <c r="J26" s="39">
        <f t="shared" si="4"/>
        <v>101015.12077139501</v>
      </c>
      <c r="K26" s="39">
        <f t="shared" si="4"/>
        <v>577049.44276139501</v>
      </c>
      <c r="L26" s="39">
        <f t="shared" si="4"/>
        <v>684046.26587607502</v>
      </c>
      <c r="M26" s="34"/>
      <c r="N26" s="40">
        <f>SUM('Aberdeen City:West Lothian'!N26)</f>
        <v>684046.26587607502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f>SUM('Aberdeen City:West Lothian'!F36)</f>
        <v>175</v>
      </c>
      <c r="G36" s="41">
        <f>SUM('Aberdeen City:West Lothian'!G36)</f>
        <v>4</v>
      </c>
      <c r="H36" s="41">
        <f>SUM('Aberdeen City:West Lothian'!H36)</f>
        <v>419</v>
      </c>
      <c r="I36" s="41">
        <f>SUM('Aberdeen City:West Lothian'!I36)</f>
        <v>319</v>
      </c>
      <c r="J36" s="35"/>
      <c r="K36" s="35"/>
      <c r="L36" s="35"/>
      <c r="M36" s="34"/>
      <c r="N36" s="54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f>SUM('Aberdeen City:West Lothian'!G39)</f>
        <v>1887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f>SUM('Aberdeen City:West Lothian'!J40)</f>
        <v>3865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f>SUM('Aberdeen City:West Lothian'!F43)</f>
        <v>7892.7115899999999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f>SUM('Aberdeen City:West Lothian'!G44)</f>
        <v>19291.201349999999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f>SUM('Aberdeen City:West Lothian'!G45)</f>
        <v>19082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f>SUM('Aberdeen City:West Lothian'!J46)</f>
        <v>86927.87539999999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64" priority="2">
      <formula>$E$3&lt;&gt;0</formula>
    </cfRule>
  </conditionalFormatting>
  <conditionalFormatting sqref="N9:O9 N11:O13 N18:O18 N26:O26 N20:O22">
    <cfRule type="expression" dxfId="163" priority="4">
      <formula>$O9&lt;&gt;0</formula>
    </cfRule>
  </conditionalFormatting>
  <conditionalFormatting sqref="N6:O7">
    <cfRule type="expression" dxfId="162" priority="3">
      <formula>SUM($O$9:$O$26)&lt;&gt;0</formula>
    </cfRule>
  </conditionalFormatting>
  <conditionalFormatting sqref="N36 N39:N40">
    <cfRule type="cellIs" dxfId="161" priority="8" operator="equal">
      <formula>"FAIL"</formula>
    </cfRule>
  </conditionalFormatting>
  <conditionalFormatting sqref="C9:J9 C11:J12 C18:J18 C20:J21 F36:I36 G39 J40 F43 G44:G45 J46">
    <cfRule type="expression" dxfId="16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2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2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200-000002000000}">
      <formula1>0</formula1>
    </dataValidation>
    <dataValidation type="list" allowBlank="1" showInputMessage="1" showErrorMessage="1" sqref="H3" xr:uid="{00000000-0002-0000-02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C9:J9 C11:J12 C18:J18 C20:J21 F36:I36 G39 J40 F43 G44:G45 J4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33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2</v>
      </c>
      <c r="D9" s="41">
        <v>0</v>
      </c>
      <c r="E9" s="41">
        <v>0</v>
      </c>
      <c r="F9" s="41">
        <v>25</v>
      </c>
      <c r="G9" s="41">
        <v>1</v>
      </c>
      <c r="H9" s="41">
        <v>12</v>
      </c>
      <c r="I9" s="41">
        <v>44</v>
      </c>
      <c r="J9" s="41">
        <v>0</v>
      </c>
      <c r="K9" s="42">
        <f>SUM(H9:J9)</f>
        <v>56</v>
      </c>
      <c r="L9" s="36">
        <f>SUM(C9:G9,K9)</f>
        <v>84</v>
      </c>
      <c r="M9" s="34"/>
      <c r="N9" s="45">
        <v>84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-18</v>
      </c>
      <c r="G11" s="41">
        <v>-7</v>
      </c>
      <c r="H11" s="41">
        <v>-176</v>
      </c>
      <c r="I11" s="41">
        <v>-1575</v>
      </c>
      <c r="J11" s="41">
        <v>0</v>
      </c>
      <c r="K11" s="42">
        <f>SUM(H11:J11)</f>
        <v>-1751</v>
      </c>
      <c r="L11" s="36">
        <f>SUM(C11:G11,K11)</f>
        <v>-1776</v>
      </c>
      <c r="M11" s="34"/>
      <c r="N11" s="45">
        <v>-1776</v>
      </c>
      <c r="O11" s="45">
        <f>N11-L11</f>
        <v>0</v>
      </c>
    </row>
    <row r="12" spans="2:15" s="31" customFormat="1" ht="16" customHeight="1">
      <c r="B12" s="32" t="s">
        <v>69</v>
      </c>
      <c r="C12" s="41">
        <v>529</v>
      </c>
      <c r="D12" s="41">
        <v>0</v>
      </c>
      <c r="E12" s="41">
        <v>0</v>
      </c>
      <c r="F12" s="41">
        <v>742</v>
      </c>
      <c r="G12" s="41">
        <v>330</v>
      </c>
      <c r="H12" s="41">
        <v>1323</v>
      </c>
      <c r="I12" s="41">
        <v>4701</v>
      </c>
      <c r="J12" s="41">
        <v>303</v>
      </c>
      <c r="K12" s="42">
        <f>SUM(H12:J12)</f>
        <v>6327</v>
      </c>
      <c r="L12" s="36">
        <f>SUM(C12:G12,K12)</f>
        <v>7928</v>
      </c>
      <c r="M12" s="34"/>
      <c r="N12" s="45">
        <f>N13-SUM(N9,N11)</f>
        <v>7928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531</v>
      </c>
      <c r="D13" s="36">
        <f t="shared" si="0"/>
        <v>0</v>
      </c>
      <c r="E13" s="36">
        <f t="shared" si="0"/>
        <v>0</v>
      </c>
      <c r="F13" s="36">
        <f t="shared" si="0"/>
        <v>749</v>
      </c>
      <c r="G13" s="36">
        <f t="shared" si="0"/>
        <v>324</v>
      </c>
      <c r="H13" s="36">
        <f t="shared" si="0"/>
        <v>1159</v>
      </c>
      <c r="I13" s="36">
        <f t="shared" si="0"/>
        <v>3170</v>
      </c>
      <c r="J13" s="36">
        <f t="shared" si="0"/>
        <v>303</v>
      </c>
      <c r="K13" s="36">
        <f t="shared" si="0"/>
        <v>4632</v>
      </c>
      <c r="L13" s="36">
        <f t="shared" si="0"/>
        <v>6236</v>
      </c>
      <c r="M13" s="34"/>
      <c r="N13" s="40">
        <v>6236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531</v>
      </c>
      <c r="D15" s="36">
        <f t="shared" si="1"/>
        <v>0</v>
      </c>
      <c r="E15" s="36">
        <f t="shared" si="1"/>
        <v>0</v>
      </c>
      <c r="F15" s="36">
        <f t="shared" si="1"/>
        <v>749</v>
      </c>
      <c r="G15" s="36">
        <f t="shared" si="1"/>
        <v>324</v>
      </c>
      <c r="H15" s="36">
        <f t="shared" si="1"/>
        <v>1159</v>
      </c>
      <c r="I15" s="36">
        <f t="shared" si="1"/>
        <v>3170</v>
      </c>
      <c r="J15" s="36">
        <f t="shared" si="1"/>
        <v>303</v>
      </c>
      <c r="K15" s="36">
        <f t="shared" si="1"/>
        <v>4632</v>
      </c>
      <c r="L15" s="36">
        <f t="shared" si="1"/>
        <v>6236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-181</v>
      </c>
      <c r="D21" s="41">
        <v>0</v>
      </c>
      <c r="E21" s="41">
        <v>0</v>
      </c>
      <c r="F21" s="41">
        <v>-67</v>
      </c>
      <c r="G21" s="41">
        <v>-84</v>
      </c>
      <c r="H21" s="41">
        <v>-261</v>
      </c>
      <c r="I21" s="41">
        <v>-2248</v>
      </c>
      <c r="J21" s="41">
        <v>0</v>
      </c>
      <c r="K21" s="42">
        <f>SUM(H21:J21)</f>
        <v>-2509</v>
      </c>
      <c r="L21" s="36">
        <f>SUM(C21:G21,K21)</f>
        <v>-2841</v>
      </c>
      <c r="M21" s="34"/>
      <c r="N21" s="45">
        <f>N22-N18-N20</f>
        <v>-2841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-181</v>
      </c>
      <c r="D22" s="36">
        <f t="shared" si="2"/>
        <v>0</v>
      </c>
      <c r="E22" s="36">
        <f t="shared" si="2"/>
        <v>0</v>
      </c>
      <c r="F22" s="36">
        <f t="shared" si="2"/>
        <v>-67</v>
      </c>
      <c r="G22" s="36">
        <f t="shared" si="2"/>
        <v>-84</v>
      </c>
      <c r="H22" s="36">
        <f t="shared" si="2"/>
        <v>-261</v>
      </c>
      <c r="I22" s="36">
        <f t="shared" si="2"/>
        <v>-2248</v>
      </c>
      <c r="J22" s="36">
        <f t="shared" si="2"/>
        <v>0</v>
      </c>
      <c r="K22" s="36">
        <f t="shared" si="2"/>
        <v>-2509</v>
      </c>
      <c r="L22" s="36">
        <f t="shared" si="2"/>
        <v>-2841</v>
      </c>
      <c r="M22" s="34"/>
      <c r="N22" s="40">
        <v>-2841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-181</v>
      </c>
      <c r="D24" s="36">
        <f t="shared" si="3"/>
        <v>0</v>
      </c>
      <c r="E24" s="36">
        <f t="shared" si="3"/>
        <v>0</v>
      </c>
      <c r="F24" s="36">
        <f t="shared" si="3"/>
        <v>-67</v>
      </c>
      <c r="G24" s="36">
        <f t="shared" si="3"/>
        <v>-84</v>
      </c>
      <c r="H24" s="36">
        <f t="shared" si="3"/>
        <v>-261</v>
      </c>
      <c r="I24" s="36">
        <f t="shared" si="3"/>
        <v>-2248</v>
      </c>
      <c r="J24" s="36">
        <f t="shared" si="3"/>
        <v>0</v>
      </c>
      <c r="K24" s="36">
        <f t="shared" si="3"/>
        <v>-2509</v>
      </c>
      <c r="L24" s="36">
        <f t="shared" si="3"/>
        <v>-2841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350</v>
      </c>
      <c r="D26" s="39">
        <f t="shared" si="4"/>
        <v>0</v>
      </c>
      <c r="E26" s="39">
        <f t="shared" si="4"/>
        <v>0</v>
      </c>
      <c r="F26" s="39">
        <f t="shared" si="4"/>
        <v>682</v>
      </c>
      <c r="G26" s="39">
        <f t="shared" si="4"/>
        <v>240</v>
      </c>
      <c r="H26" s="39">
        <f t="shared" si="4"/>
        <v>898</v>
      </c>
      <c r="I26" s="39">
        <f t="shared" si="4"/>
        <v>922</v>
      </c>
      <c r="J26" s="39">
        <f t="shared" si="4"/>
        <v>303</v>
      </c>
      <c r="K26" s="39">
        <f t="shared" si="4"/>
        <v>2123</v>
      </c>
      <c r="L26" s="39">
        <f t="shared" si="4"/>
        <v>3395</v>
      </c>
      <c r="M26" s="34"/>
      <c r="N26" s="40">
        <v>3395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207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197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197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289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29" priority="2">
      <formula>$E$3&lt;&gt;0</formula>
    </cfRule>
  </conditionalFormatting>
  <conditionalFormatting sqref="N9:O9 N11:O13 N18:O18 N26:O26 N20:O22">
    <cfRule type="expression" dxfId="28" priority="4">
      <formula>$O9&lt;&gt;0</formula>
    </cfRule>
  </conditionalFormatting>
  <conditionalFormatting sqref="N6:O7">
    <cfRule type="expression" dxfId="27" priority="3">
      <formula>SUM($O$9:$O$26)&lt;&gt;0</formula>
    </cfRule>
  </conditionalFormatting>
  <conditionalFormatting sqref="N36 N39:N40">
    <cfRule type="cellIs" dxfId="26" priority="8" operator="equal">
      <formula>"FAIL"</formula>
    </cfRule>
  </conditionalFormatting>
  <conditionalFormatting sqref="C9:J9 C11:J12 C18:J18 C20:J21 F36:I36 G39 J40 F43 G44:G45 J46">
    <cfRule type="expression" dxfId="2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D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D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D00-000002000000}">
      <formula1>0</formula1>
    </dataValidation>
    <dataValidation type="list" allowBlank="1" showInputMessage="1" showErrorMessage="1" sqref="H3" xr:uid="{00000000-0002-0000-1D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34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100</v>
      </c>
      <c r="D9" s="41">
        <v>5</v>
      </c>
      <c r="E9" s="41">
        <v>0</v>
      </c>
      <c r="F9" s="41">
        <v>79</v>
      </c>
      <c r="G9" s="41">
        <v>42</v>
      </c>
      <c r="H9" s="41">
        <v>370</v>
      </c>
      <c r="I9" s="41">
        <v>344</v>
      </c>
      <c r="J9" s="41">
        <v>78</v>
      </c>
      <c r="K9" s="42">
        <f>SUM(H9:J9)</f>
        <v>792</v>
      </c>
      <c r="L9" s="36">
        <f>SUM(C9:G9,K9)</f>
        <v>1018</v>
      </c>
      <c r="M9" s="34"/>
      <c r="N9" s="45">
        <v>1018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1214</v>
      </c>
      <c r="D12" s="41">
        <v>315</v>
      </c>
      <c r="E12" s="41">
        <v>0</v>
      </c>
      <c r="F12" s="41">
        <v>1392</v>
      </c>
      <c r="G12" s="41">
        <v>737</v>
      </c>
      <c r="H12" s="41">
        <v>5983</v>
      </c>
      <c r="I12" s="41">
        <v>4743</v>
      </c>
      <c r="J12" s="41">
        <v>1528</v>
      </c>
      <c r="K12" s="42">
        <f>SUM(H12:J12)</f>
        <v>12254</v>
      </c>
      <c r="L12" s="36">
        <f>SUM(C12:G12,K12)</f>
        <v>15912</v>
      </c>
      <c r="M12" s="34"/>
      <c r="N12" s="45">
        <f>N13-SUM(N9,N11)</f>
        <v>15912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1314</v>
      </c>
      <c r="D13" s="36">
        <f t="shared" si="0"/>
        <v>320</v>
      </c>
      <c r="E13" s="36">
        <f t="shared" si="0"/>
        <v>0</v>
      </c>
      <c r="F13" s="36">
        <f t="shared" si="0"/>
        <v>1471</v>
      </c>
      <c r="G13" s="36">
        <f t="shared" si="0"/>
        <v>779</v>
      </c>
      <c r="H13" s="36">
        <f t="shared" si="0"/>
        <v>6353</v>
      </c>
      <c r="I13" s="36">
        <f t="shared" si="0"/>
        <v>5087</v>
      </c>
      <c r="J13" s="36">
        <f t="shared" si="0"/>
        <v>1606</v>
      </c>
      <c r="K13" s="36">
        <f t="shared" si="0"/>
        <v>13046</v>
      </c>
      <c r="L13" s="36">
        <f t="shared" si="0"/>
        <v>16930</v>
      </c>
      <c r="M13" s="34"/>
      <c r="N13" s="40">
        <v>16930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1314</v>
      </c>
      <c r="D15" s="36">
        <f t="shared" si="1"/>
        <v>320</v>
      </c>
      <c r="E15" s="36">
        <f t="shared" si="1"/>
        <v>0</v>
      </c>
      <c r="F15" s="36">
        <f t="shared" si="1"/>
        <v>1471</v>
      </c>
      <c r="G15" s="36">
        <f t="shared" si="1"/>
        <v>779</v>
      </c>
      <c r="H15" s="36">
        <f t="shared" si="1"/>
        <v>6353</v>
      </c>
      <c r="I15" s="36">
        <f t="shared" si="1"/>
        <v>5087</v>
      </c>
      <c r="J15" s="36">
        <f t="shared" si="1"/>
        <v>1606</v>
      </c>
      <c r="K15" s="36">
        <f t="shared" si="1"/>
        <v>13046</v>
      </c>
      <c r="L15" s="36">
        <f t="shared" si="1"/>
        <v>16930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-1874</v>
      </c>
      <c r="D21" s="41">
        <v>0</v>
      </c>
      <c r="E21" s="41">
        <v>0</v>
      </c>
      <c r="F21" s="41">
        <v>-96</v>
      </c>
      <c r="G21" s="41">
        <v>-46</v>
      </c>
      <c r="H21" s="41">
        <v>-854</v>
      </c>
      <c r="I21" s="41">
        <v>-20</v>
      </c>
      <c r="J21" s="41">
        <v>0</v>
      </c>
      <c r="K21" s="42">
        <f>SUM(H21:J21)</f>
        <v>-874</v>
      </c>
      <c r="L21" s="36">
        <f>SUM(C21:G21,K21)</f>
        <v>-2890</v>
      </c>
      <c r="M21" s="34"/>
      <c r="N21" s="45">
        <f>N22-N18-N20</f>
        <v>-2890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-1874</v>
      </c>
      <c r="D22" s="36">
        <f t="shared" si="2"/>
        <v>0</v>
      </c>
      <c r="E22" s="36">
        <f t="shared" si="2"/>
        <v>0</v>
      </c>
      <c r="F22" s="36">
        <f t="shared" si="2"/>
        <v>-96</v>
      </c>
      <c r="G22" s="36">
        <f t="shared" si="2"/>
        <v>-46</v>
      </c>
      <c r="H22" s="36">
        <f t="shared" si="2"/>
        <v>-854</v>
      </c>
      <c r="I22" s="36">
        <f t="shared" si="2"/>
        <v>-20</v>
      </c>
      <c r="J22" s="36">
        <f t="shared" si="2"/>
        <v>0</v>
      </c>
      <c r="K22" s="36">
        <f t="shared" si="2"/>
        <v>-874</v>
      </c>
      <c r="L22" s="36">
        <f t="shared" si="2"/>
        <v>-2890</v>
      </c>
      <c r="M22" s="34"/>
      <c r="N22" s="40">
        <v>-2890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-1874</v>
      </c>
      <c r="D24" s="36">
        <f t="shared" si="3"/>
        <v>0</v>
      </c>
      <c r="E24" s="36">
        <f t="shared" si="3"/>
        <v>0</v>
      </c>
      <c r="F24" s="36">
        <f t="shared" si="3"/>
        <v>-96</v>
      </c>
      <c r="G24" s="36">
        <f t="shared" si="3"/>
        <v>-46</v>
      </c>
      <c r="H24" s="36">
        <f t="shared" si="3"/>
        <v>-854</v>
      </c>
      <c r="I24" s="36">
        <f t="shared" si="3"/>
        <v>-20</v>
      </c>
      <c r="J24" s="36">
        <f t="shared" si="3"/>
        <v>0</v>
      </c>
      <c r="K24" s="36">
        <f t="shared" si="3"/>
        <v>-874</v>
      </c>
      <c r="L24" s="36">
        <f t="shared" si="3"/>
        <v>-2890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-560</v>
      </c>
      <c r="D26" s="39">
        <f t="shared" si="4"/>
        <v>320</v>
      </c>
      <c r="E26" s="39">
        <f t="shared" si="4"/>
        <v>0</v>
      </c>
      <c r="F26" s="39">
        <f t="shared" si="4"/>
        <v>1375</v>
      </c>
      <c r="G26" s="39">
        <f t="shared" si="4"/>
        <v>733</v>
      </c>
      <c r="H26" s="39">
        <f t="shared" si="4"/>
        <v>5499</v>
      </c>
      <c r="I26" s="39">
        <f t="shared" si="4"/>
        <v>5067</v>
      </c>
      <c r="J26" s="39">
        <f t="shared" si="4"/>
        <v>1606</v>
      </c>
      <c r="K26" s="39">
        <f t="shared" si="4"/>
        <v>12172</v>
      </c>
      <c r="L26" s="39">
        <f t="shared" si="4"/>
        <v>14040</v>
      </c>
      <c r="M26" s="34"/>
      <c r="N26" s="40">
        <v>14040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42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78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383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733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690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1105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24" priority="2">
      <formula>$E$3&lt;&gt;0</formula>
    </cfRule>
  </conditionalFormatting>
  <conditionalFormatting sqref="N9:O9 N11:O13 N18:O18 N26:O26 N20:O22">
    <cfRule type="expression" dxfId="23" priority="4">
      <formula>$O9&lt;&gt;0</formula>
    </cfRule>
  </conditionalFormatting>
  <conditionalFormatting sqref="N6:O7">
    <cfRule type="expression" dxfId="22" priority="3">
      <formula>SUM($O$9:$O$26)&lt;&gt;0</formula>
    </cfRule>
  </conditionalFormatting>
  <conditionalFormatting sqref="N36 N39:N40">
    <cfRule type="cellIs" dxfId="21" priority="8" operator="equal">
      <formula>"FAIL"</formula>
    </cfRule>
  </conditionalFormatting>
  <conditionalFormatting sqref="C9:J9 C11:J12 C18:J18 C20:J21 F36:I36 G39 J40 F43 G44:G45 J46">
    <cfRule type="expression" dxfId="2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E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E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E00-000002000000}">
      <formula1>0</formula1>
    </dataValidation>
    <dataValidation type="list" allowBlank="1" showInputMessage="1" showErrorMessage="1" sqref="H3" xr:uid="{00000000-0002-0000-1E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35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317</v>
      </c>
      <c r="D9" s="41">
        <v>0</v>
      </c>
      <c r="E9" s="41">
        <v>0</v>
      </c>
      <c r="F9" s="41">
        <v>385</v>
      </c>
      <c r="G9" s="41">
        <v>227</v>
      </c>
      <c r="H9" s="41">
        <v>673</v>
      </c>
      <c r="I9" s="41">
        <v>867</v>
      </c>
      <c r="J9" s="41">
        <v>2155</v>
      </c>
      <c r="K9" s="42">
        <f>SUM(H9:J9)</f>
        <v>3695</v>
      </c>
      <c r="L9" s="36">
        <f>SUM(C9:G9,K9)</f>
        <v>4624</v>
      </c>
      <c r="M9" s="34"/>
      <c r="N9" s="45">
        <v>4624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-88</v>
      </c>
      <c r="I11" s="41">
        <v>-6</v>
      </c>
      <c r="J11" s="41">
        <v>0</v>
      </c>
      <c r="K11" s="42">
        <f>SUM(H11:J11)</f>
        <v>-94</v>
      </c>
      <c r="L11" s="36">
        <f>SUM(C11:G11,K11)</f>
        <v>-94</v>
      </c>
      <c r="M11" s="34"/>
      <c r="N11" s="45">
        <v>-94</v>
      </c>
      <c r="O11" s="45">
        <f>N11-L11</f>
        <v>0</v>
      </c>
    </row>
    <row r="12" spans="2:15" s="31" customFormat="1" ht="16" customHeight="1">
      <c r="B12" s="32" t="s">
        <v>69</v>
      </c>
      <c r="C12" s="41">
        <v>1186</v>
      </c>
      <c r="D12" s="41">
        <v>0</v>
      </c>
      <c r="E12" s="41">
        <v>293</v>
      </c>
      <c r="F12" s="41">
        <v>3564</v>
      </c>
      <c r="G12" s="41">
        <v>981</v>
      </c>
      <c r="H12" s="41">
        <v>12028</v>
      </c>
      <c r="I12" s="41">
        <v>15091</v>
      </c>
      <c r="J12" s="41">
        <v>8381</v>
      </c>
      <c r="K12" s="42">
        <f>SUM(H12:J12)</f>
        <v>35500</v>
      </c>
      <c r="L12" s="36">
        <f>SUM(C12:G12,K12)</f>
        <v>41524</v>
      </c>
      <c r="M12" s="34"/>
      <c r="N12" s="45">
        <f>N13-SUM(N9,N11)</f>
        <v>41524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1503</v>
      </c>
      <c r="D13" s="36">
        <f t="shared" si="0"/>
        <v>0</v>
      </c>
      <c r="E13" s="36">
        <f t="shared" si="0"/>
        <v>293</v>
      </c>
      <c r="F13" s="36">
        <f t="shared" si="0"/>
        <v>3949</v>
      </c>
      <c r="G13" s="36">
        <f t="shared" si="0"/>
        <v>1208</v>
      </c>
      <c r="H13" s="36">
        <f t="shared" si="0"/>
        <v>12613</v>
      </c>
      <c r="I13" s="36">
        <f t="shared" si="0"/>
        <v>15952</v>
      </c>
      <c r="J13" s="36">
        <f t="shared" si="0"/>
        <v>10536</v>
      </c>
      <c r="K13" s="36">
        <f t="shared" si="0"/>
        <v>39101</v>
      </c>
      <c r="L13" s="36">
        <f t="shared" si="0"/>
        <v>46054</v>
      </c>
      <c r="M13" s="34"/>
      <c r="N13" s="40">
        <v>46054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1503</v>
      </c>
      <c r="D15" s="36">
        <f t="shared" si="1"/>
        <v>0</v>
      </c>
      <c r="E15" s="36">
        <f t="shared" si="1"/>
        <v>293</v>
      </c>
      <c r="F15" s="36">
        <f t="shared" si="1"/>
        <v>3949</v>
      </c>
      <c r="G15" s="36">
        <f t="shared" si="1"/>
        <v>1208</v>
      </c>
      <c r="H15" s="36">
        <f t="shared" si="1"/>
        <v>12613</v>
      </c>
      <c r="I15" s="36">
        <f t="shared" si="1"/>
        <v>15952</v>
      </c>
      <c r="J15" s="36">
        <f t="shared" si="1"/>
        <v>10536</v>
      </c>
      <c r="K15" s="36">
        <f t="shared" si="1"/>
        <v>39101</v>
      </c>
      <c r="L15" s="36">
        <f t="shared" si="1"/>
        <v>46054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-2432</v>
      </c>
      <c r="D21" s="41">
        <v>0</v>
      </c>
      <c r="E21" s="41">
        <v>0</v>
      </c>
      <c r="F21" s="41">
        <v>-524</v>
      </c>
      <c r="G21" s="41">
        <v>-23</v>
      </c>
      <c r="H21" s="41">
        <v>-110</v>
      </c>
      <c r="I21" s="41">
        <v>-64</v>
      </c>
      <c r="J21" s="41">
        <v>-1879</v>
      </c>
      <c r="K21" s="42">
        <f>SUM(H21:J21)</f>
        <v>-2053</v>
      </c>
      <c r="L21" s="36">
        <f>SUM(C21:G21,K21)</f>
        <v>-5032</v>
      </c>
      <c r="M21" s="34"/>
      <c r="N21" s="45">
        <f>N22-N18-N20</f>
        <v>-5032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-2432</v>
      </c>
      <c r="D22" s="36">
        <f t="shared" si="2"/>
        <v>0</v>
      </c>
      <c r="E22" s="36">
        <f t="shared" si="2"/>
        <v>0</v>
      </c>
      <c r="F22" s="36">
        <f t="shared" si="2"/>
        <v>-524</v>
      </c>
      <c r="G22" s="36">
        <f t="shared" si="2"/>
        <v>-23</v>
      </c>
      <c r="H22" s="36">
        <f t="shared" si="2"/>
        <v>-110</v>
      </c>
      <c r="I22" s="36">
        <f t="shared" si="2"/>
        <v>-64</v>
      </c>
      <c r="J22" s="36">
        <f t="shared" si="2"/>
        <v>-1879</v>
      </c>
      <c r="K22" s="36">
        <f t="shared" si="2"/>
        <v>-2053</v>
      </c>
      <c r="L22" s="36">
        <f t="shared" si="2"/>
        <v>-5032</v>
      </c>
      <c r="M22" s="34"/>
      <c r="N22" s="40">
        <v>-5032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-2432</v>
      </c>
      <c r="D24" s="36">
        <f t="shared" si="3"/>
        <v>0</v>
      </c>
      <c r="E24" s="36">
        <f t="shared" si="3"/>
        <v>0</v>
      </c>
      <c r="F24" s="36">
        <f t="shared" si="3"/>
        <v>-524</v>
      </c>
      <c r="G24" s="36">
        <f t="shared" si="3"/>
        <v>-23</v>
      </c>
      <c r="H24" s="36">
        <f t="shared" si="3"/>
        <v>-110</v>
      </c>
      <c r="I24" s="36">
        <f t="shared" si="3"/>
        <v>-64</v>
      </c>
      <c r="J24" s="36">
        <f t="shared" si="3"/>
        <v>-1879</v>
      </c>
      <c r="K24" s="36">
        <f t="shared" si="3"/>
        <v>-2053</v>
      </c>
      <c r="L24" s="36">
        <f t="shared" si="3"/>
        <v>-5032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-929</v>
      </c>
      <c r="D26" s="39">
        <f t="shared" si="4"/>
        <v>0</v>
      </c>
      <c r="E26" s="39">
        <f t="shared" si="4"/>
        <v>293</v>
      </c>
      <c r="F26" s="39">
        <f t="shared" si="4"/>
        <v>3425</v>
      </c>
      <c r="G26" s="39">
        <f t="shared" si="4"/>
        <v>1185</v>
      </c>
      <c r="H26" s="39">
        <f t="shared" si="4"/>
        <v>12503</v>
      </c>
      <c r="I26" s="39">
        <f t="shared" si="4"/>
        <v>15888</v>
      </c>
      <c r="J26" s="39">
        <f t="shared" si="4"/>
        <v>8657</v>
      </c>
      <c r="K26" s="39">
        <f t="shared" si="4"/>
        <v>37048</v>
      </c>
      <c r="L26" s="39">
        <f t="shared" si="4"/>
        <v>41022</v>
      </c>
      <c r="M26" s="34"/>
      <c r="N26" s="40">
        <v>41022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227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26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1185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1185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5605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9" priority="2">
      <formula>$E$3&lt;&gt;0</formula>
    </cfRule>
  </conditionalFormatting>
  <conditionalFormatting sqref="N9:O9 N11:O13 N18:O18 N26:O26 N20:O22">
    <cfRule type="expression" dxfId="18" priority="4">
      <formula>$O9&lt;&gt;0</formula>
    </cfRule>
  </conditionalFormatting>
  <conditionalFormatting sqref="N6:O7">
    <cfRule type="expression" dxfId="17" priority="3">
      <formula>SUM($O$9:$O$26)&lt;&gt;0</formula>
    </cfRule>
  </conditionalFormatting>
  <conditionalFormatting sqref="N36 N39:N40">
    <cfRule type="cellIs" dxfId="16" priority="8" operator="equal">
      <formula>"FAIL"</formula>
    </cfRule>
  </conditionalFormatting>
  <conditionalFormatting sqref="C9:J9 C11:J12 C18:J18 C20:J21 F36:I36 G39 J40 F43 G44:G45 J46">
    <cfRule type="expression" dxfId="1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1F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1F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1F00-000002000000}">
      <formula1>0</formula1>
    </dataValidation>
    <dataValidation type="list" allowBlank="1" showInputMessage="1" showErrorMessage="1" sqref="H3" xr:uid="{00000000-0002-0000-1F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36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82</v>
      </c>
      <c r="D9" s="41">
        <v>0</v>
      </c>
      <c r="E9" s="41">
        <v>38</v>
      </c>
      <c r="F9" s="41">
        <v>130</v>
      </c>
      <c r="G9" s="41">
        <v>64</v>
      </c>
      <c r="H9" s="41">
        <v>501</v>
      </c>
      <c r="I9" s="41">
        <v>108</v>
      </c>
      <c r="J9" s="41">
        <v>244</v>
      </c>
      <c r="K9" s="42">
        <f>SUM(H9:J9)</f>
        <v>853</v>
      </c>
      <c r="L9" s="36">
        <f>SUM(C9:G9,K9)</f>
        <v>1167</v>
      </c>
      <c r="M9" s="34"/>
      <c r="N9" s="45">
        <v>1167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661</v>
      </c>
      <c r="D12" s="41">
        <v>0</v>
      </c>
      <c r="E12" s="41">
        <v>207</v>
      </c>
      <c r="F12" s="41">
        <v>1283</v>
      </c>
      <c r="G12" s="41">
        <v>841</v>
      </c>
      <c r="H12" s="41">
        <v>6298</v>
      </c>
      <c r="I12" s="41">
        <v>4607</v>
      </c>
      <c r="J12" s="41">
        <v>1916</v>
      </c>
      <c r="K12" s="42">
        <f>SUM(H12:J12)</f>
        <v>12821</v>
      </c>
      <c r="L12" s="36">
        <f>SUM(C12:G12,K12)</f>
        <v>15813</v>
      </c>
      <c r="M12" s="34"/>
      <c r="N12" s="45">
        <f>N13-SUM(N9,N11)</f>
        <v>15813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743</v>
      </c>
      <c r="D13" s="36">
        <f t="shared" si="0"/>
        <v>0</v>
      </c>
      <c r="E13" s="36">
        <f t="shared" si="0"/>
        <v>245</v>
      </c>
      <c r="F13" s="36">
        <f t="shared" si="0"/>
        <v>1413</v>
      </c>
      <c r="G13" s="36">
        <f t="shared" si="0"/>
        <v>905</v>
      </c>
      <c r="H13" s="36">
        <f t="shared" si="0"/>
        <v>6799</v>
      </c>
      <c r="I13" s="36">
        <f t="shared" si="0"/>
        <v>4715</v>
      </c>
      <c r="J13" s="36">
        <f t="shared" si="0"/>
        <v>2160</v>
      </c>
      <c r="K13" s="36">
        <f t="shared" si="0"/>
        <v>13674</v>
      </c>
      <c r="L13" s="36">
        <f t="shared" si="0"/>
        <v>16980</v>
      </c>
      <c r="M13" s="34"/>
      <c r="N13" s="40">
        <v>16980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743</v>
      </c>
      <c r="D15" s="36">
        <f t="shared" si="1"/>
        <v>0</v>
      </c>
      <c r="E15" s="36">
        <f t="shared" si="1"/>
        <v>245</v>
      </c>
      <c r="F15" s="36">
        <f t="shared" si="1"/>
        <v>1353</v>
      </c>
      <c r="G15" s="36">
        <f t="shared" si="1"/>
        <v>799</v>
      </c>
      <c r="H15" s="36">
        <f t="shared" si="1"/>
        <v>6716</v>
      </c>
      <c r="I15" s="36">
        <f t="shared" si="1"/>
        <v>4112</v>
      </c>
      <c r="J15" s="36">
        <f t="shared" si="1"/>
        <v>2160</v>
      </c>
      <c r="K15" s="36">
        <f t="shared" si="1"/>
        <v>12988</v>
      </c>
      <c r="L15" s="36">
        <f t="shared" si="1"/>
        <v>16128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-60</v>
      </c>
      <c r="G18" s="41">
        <v>-106</v>
      </c>
      <c r="H18" s="41">
        <v>-83</v>
      </c>
      <c r="I18" s="41">
        <v>-603</v>
      </c>
      <c r="J18" s="41">
        <v>0</v>
      </c>
      <c r="K18" s="42">
        <f>SUM(H18:J18)</f>
        <v>-686</v>
      </c>
      <c r="L18" s="36">
        <f>SUM(C18:G18,K18)</f>
        <v>-852</v>
      </c>
      <c r="M18" s="34"/>
      <c r="N18" s="45">
        <v>-852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-721</v>
      </c>
      <c r="D21" s="41">
        <v>0</v>
      </c>
      <c r="E21" s="41">
        <v>2</v>
      </c>
      <c r="F21" s="41">
        <v>26</v>
      </c>
      <c r="G21" s="41">
        <v>63</v>
      </c>
      <c r="H21" s="41">
        <v>-639</v>
      </c>
      <c r="I21" s="41">
        <v>-224</v>
      </c>
      <c r="J21" s="41">
        <v>-2</v>
      </c>
      <c r="K21" s="42">
        <f>SUM(H21:J21)</f>
        <v>-865</v>
      </c>
      <c r="L21" s="36">
        <f>SUM(C21:G21,K21)</f>
        <v>-1495</v>
      </c>
      <c r="M21" s="34"/>
      <c r="N21" s="45">
        <f>N22-N18-N20</f>
        <v>-1495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-721</v>
      </c>
      <c r="D22" s="36">
        <f t="shared" si="2"/>
        <v>0</v>
      </c>
      <c r="E22" s="36">
        <f t="shared" si="2"/>
        <v>2</v>
      </c>
      <c r="F22" s="36">
        <f t="shared" si="2"/>
        <v>-34</v>
      </c>
      <c r="G22" s="36">
        <f t="shared" si="2"/>
        <v>-43</v>
      </c>
      <c r="H22" s="36">
        <f t="shared" si="2"/>
        <v>-722</v>
      </c>
      <c r="I22" s="36">
        <f t="shared" si="2"/>
        <v>-827</v>
      </c>
      <c r="J22" s="36">
        <f t="shared" si="2"/>
        <v>-2</v>
      </c>
      <c r="K22" s="36">
        <f t="shared" si="2"/>
        <v>-1551</v>
      </c>
      <c r="L22" s="36">
        <f t="shared" si="2"/>
        <v>-2347</v>
      </c>
      <c r="M22" s="34"/>
      <c r="N22" s="40">
        <v>-2347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-721</v>
      </c>
      <c r="D24" s="36">
        <f t="shared" si="3"/>
        <v>0</v>
      </c>
      <c r="E24" s="36">
        <f t="shared" si="3"/>
        <v>2</v>
      </c>
      <c r="F24" s="36">
        <f t="shared" si="3"/>
        <v>26</v>
      </c>
      <c r="G24" s="36">
        <f t="shared" si="3"/>
        <v>63</v>
      </c>
      <c r="H24" s="36">
        <f t="shared" si="3"/>
        <v>-639</v>
      </c>
      <c r="I24" s="36">
        <f t="shared" si="3"/>
        <v>-224</v>
      </c>
      <c r="J24" s="36">
        <f t="shared" si="3"/>
        <v>-2</v>
      </c>
      <c r="K24" s="36">
        <f t="shared" si="3"/>
        <v>-865</v>
      </c>
      <c r="L24" s="36">
        <f t="shared" si="3"/>
        <v>-1495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22</v>
      </c>
      <c r="D26" s="39">
        <f t="shared" si="4"/>
        <v>0</v>
      </c>
      <c r="E26" s="39">
        <f t="shared" si="4"/>
        <v>247</v>
      </c>
      <c r="F26" s="39">
        <f t="shared" si="4"/>
        <v>1379</v>
      </c>
      <c r="G26" s="39">
        <f t="shared" si="4"/>
        <v>862</v>
      </c>
      <c r="H26" s="39">
        <f t="shared" si="4"/>
        <v>6077</v>
      </c>
      <c r="I26" s="39">
        <f t="shared" si="4"/>
        <v>3888</v>
      </c>
      <c r="J26" s="39">
        <f t="shared" si="4"/>
        <v>2158</v>
      </c>
      <c r="K26" s="39">
        <f t="shared" si="4"/>
        <v>12123</v>
      </c>
      <c r="L26" s="39">
        <f t="shared" si="4"/>
        <v>14633</v>
      </c>
      <c r="M26" s="34"/>
      <c r="N26" s="40">
        <v>14633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4</v>
      </c>
      <c r="G36" s="41">
        <v>1</v>
      </c>
      <c r="H36" s="41">
        <v>18</v>
      </c>
      <c r="I36" s="41">
        <v>2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18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244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37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166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166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2158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4" priority="2">
      <formula>$E$3&lt;&gt;0</formula>
    </cfRule>
  </conditionalFormatting>
  <conditionalFormatting sqref="N9:O9 N11:O13 N18:O18 N26:O26 N20:O22">
    <cfRule type="expression" dxfId="13" priority="4">
      <formula>$O9&lt;&gt;0</formula>
    </cfRule>
  </conditionalFormatting>
  <conditionalFormatting sqref="N6:O7">
    <cfRule type="expression" dxfId="12" priority="3">
      <formula>SUM($O$9:$O$26)&lt;&gt;0</formula>
    </cfRule>
  </conditionalFormatting>
  <conditionalFormatting sqref="N36 N39:N40">
    <cfRule type="cellIs" dxfId="11" priority="8" operator="equal">
      <formula>"FAIL"</formula>
    </cfRule>
  </conditionalFormatting>
  <conditionalFormatting sqref="C9:J9 C11:J12 C18:J18 C20:J21 F36:I36 G39 J40 F43 G44:G45 J46">
    <cfRule type="expression" dxfId="1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20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20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2000-000002000000}">
      <formula1>0</formula1>
    </dataValidation>
    <dataValidation type="list" allowBlank="1" showInputMessage="1" showErrorMessage="1" sqref="H3" xr:uid="{00000000-0002-0000-20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37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132</v>
      </c>
      <c r="D9" s="41">
        <v>0</v>
      </c>
      <c r="E9" s="41">
        <v>0</v>
      </c>
      <c r="F9" s="41">
        <v>158</v>
      </c>
      <c r="G9" s="41">
        <v>56</v>
      </c>
      <c r="H9" s="41">
        <v>323</v>
      </c>
      <c r="I9" s="41">
        <v>158</v>
      </c>
      <c r="J9" s="41">
        <v>143</v>
      </c>
      <c r="K9" s="42">
        <f>SUM(H9:J9)</f>
        <v>624</v>
      </c>
      <c r="L9" s="36">
        <f>SUM(C9:G9,K9)</f>
        <v>970</v>
      </c>
      <c r="M9" s="34"/>
      <c r="N9" s="45">
        <v>970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-151</v>
      </c>
      <c r="G11" s="41">
        <v>0</v>
      </c>
      <c r="H11" s="41">
        <v>-667</v>
      </c>
      <c r="I11" s="41">
        <v>-319</v>
      </c>
      <c r="J11" s="41">
        <v>0</v>
      </c>
      <c r="K11" s="42">
        <f>SUM(H11:J11)</f>
        <v>-986</v>
      </c>
      <c r="L11" s="36">
        <f>SUM(C11:G11,K11)</f>
        <v>-1137</v>
      </c>
      <c r="M11" s="34"/>
      <c r="N11" s="45">
        <v>-1137</v>
      </c>
      <c r="O11" s="45">
        <f>N11-L11</f>
        <v>0</v>
      </c>
    </row>
    <row r="12" spans="2:15" s="31" customFormat="1" ht="16" customHeight="1">
      <c r="B12" s="32" t="s">
        <v>69</v>
      </c>
      <c r="C12" s="41">
        <v>822</v>
      </c>
      <c r="D12" s="41">
        <v>0</v>
      </c>
      <c r="E12" s="41">
        <v>0</v>
      </c>
      <c r="F12" s="41">
        <v>1255</v>
      </c>
      <c r="G12" s="41">
        <v>303</v>
      </c>
      <c r="H12" s="41">
        <v>3376</v>
      </c>
      <c r="I12" s="41">
        <v>5834</v>
      </c>
      <c r="J12" s="41">
        <v>2084</v>
      </c>
      <c r="K12" s="42">
        <f>SUM(H12:J12)</f>
        <v>11294</v>
      </c>
      <c r="L12" s="36">
        <f>SUM(C12:G12,K12)</f>
        <v>13674</v>
      </c>
      <c r="M12" s="34"/>
      <c r="N12" s="45">
        <f>N13-SUM(N9,N11)</f>
        <v>13674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954</v>
      </c>
      <c r="D13" s="36">
        <f t="shared" si="0"/>
        <v>0</v>
      </c>
      <c r="E13" s="36">
        <f t="shared" si="0"/>
        <v>0</v>
      </c>
      <c r="F13" s="36">
        <f t="shared" si="0"/>
        <v>1262</v>
      </c>
      <c r="G13" s="36">
        <f t="shared" si="0"/>
        <v>359</v>
      </c>
      <c r="H13" s="36">
        <f t="shared" si="0"/>
        <v>3032</v>
      </c>
      <c r="I13" s="36">
        <f t="shared" si="0"/>
        <v>5673</v>
      </c>
      <c r="J13" s="36">
        <f t="shared" si="0"/>
        <v>2227</v>
      </c>
      <c r="K13" s="36">
        <f t="shared" si="0"/>
        <v>10932</v>
      </c>
      <c r="L13" s="36">
        <f t="shared" si="0"/>
        <v>13507</v>
      </c>
      <c r="M13" s="34"/>
      <c r="N13" s="40">
        <v>13507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954</v>
      </c>
      <c r="D15" s="36">
        <f t="shared" si="1"/>
        <v>0</v>
      </c>
      <c r="E15" s="36">
        <f t="shared" si="1"/>
        <v>0</v>
      </c>
      <c r="F15" s="36">
        <f t="shared" si="1"/>
        <v>1262</v>
      </c>
      <c r="G15" s="36">
        <f t="shared" si="1"/>
        <v>359</v>
      </c>
      <c r="H15" s="36">
        <f t="shared" si="1"/>
        <v>3032</v>
      </c>
      <c r="I15" s="36">
        <f t="shared" si="1"/>
        <v>5673</v>
      </c>
      <c r="J15" s="36">
        <f t="shared" si="1"/>
        <v>2227</v>
      </c>
      <c r="K15" s="36">
        <f t="shared" si="1"/>
        <v>10932</v>
      </c>
      <c r="L15" s="36">
        <f t="shared" si="1"/>
        <v>13507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-1807</v>
      </c>
      <c r="D21" s="41">
        <v>0</v>
      </c>
      <c r="E21" s="41">
        <v>0</v>
      </c>
      <c r="F21" s="41">
        <v>-237</v>
      </c>
      <c r="G21" s="41">
        <v>-44</v>
      </c>
      <c r="H21" s="41">
        <v>-550</v>
      </c>
      <c r="I21" s="41">
        <v>-95</v>
      </c>
      <c r="J21" s="41">
        <v>0</v>
      </c>
      <c r="K21" s="42">
        <f>SUM(H21:J21)</f>
        <v>-645</v>
      </c>
      <c r="L21" s="36">
        <f>SUM(C21:G21,K21)</f>
        <v>-2733</v>
      </c>
      <c r="M21" s="34"/>
      <c r="N21" s="45">
        <f>N22-N18-N20</f>
        <v>-2733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-1807</v>
      </c>
      <c r="D22" s="36">
        <f t="shared" si="2"/>
        <v>0</v>
      </c>
      <c r="E22" s="36">
        <f t="shared" si="2"/>
        <v>0</v>
      </c>
      <c r="F22" s="36">
        <f t="shared" si="2"/>
        <v>-237</v>
      </c>
      <c r="G22" s="36">
        <f t="shared" si="2"/>
        <v>-44</v>
      </c>
      <c r="H22" s="36">
        <f t="shared" si="2"/>
        <v>-550</v>
      </c>
      <c r="I22" s="36">
        <f t="shared" si="2"/>
        <v>-95</v>
      </c>
      <c r="J22" s="36">
        <f t="shared" si="2"/>
        <v>0</v>
      </c>
      <c r="K22" s="36">
        <f t="shared" si="2"/>
        <v>-645</v>
      </c>
      <c r="L22" s="36">
        <f t="shared" si="2"/>
        <v>-2733</v>
      </c>
      <c r="M22" s="34"/>
      <c r="N22" s="40">
        <v>-2733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-1807</v>
      </c>
      <c r="D24" s="36">
        <f t="shared" si="3"/>
        <v>0</v>
      </c>
      <c r="E24" s="36">
        <f t="shared" si="3"/>
        <v>0</v>
      </c>
      <c r="F24" s="36">
        <f t="shared" si="3"/>
        <v>-237</v>
      </c>
      <c r="G24" s="36">
        <f t="shared" si="3"/>
        <v>-44</v>
      </c>
      <c r="H24" s="36">
        <f t="shared" si="3"/>
        <v>-550</v>
      </c>
      <c r="I24" s="36">
        <f t="shared" si="3"/>
        <v>-95</v>
      </c>
      <c r="J24" s="36">
        <f t="shared" si="3"/>
        <v>0</v>
      </c>
      <c r="K24" s="36">
        <f t="shared" si="3"/>
        <v>-645</v>
      </c>
      <c r="L24" s="36">
        <f t="shared" si="3"/>
        <v>-2733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-853</v>
      </c>
      <c r="D26" s="39">
        <f t="shared" si="4"/>
        <v>0</v>
      </c>
      <c r="E26" s="39">
        <f t="shared" si="4"/>
        <v>0</v>
      </c>
      <c r="F26" s="39">
        <f t="shared" si="4"/>
        <v>1025</v>
      </c>
      <c r="G26" s="39">
        <f t="shared" si="4"/>
        <v>315</v>
      </c>
      <c r="H26" s="39">
        <f t="shared" si="4"/>
        <v>2482</v>
      </c>
      <c r="I26" s="39">
        <f t="shared" si="4"/>
        <v>5578</v>
      </c>
      <c r="J26" s="39">
        <f t="shared" si="4"/>
        <v>2227</v>
      </c>
      <c r="K26" s="39">
        <f t="shared" si="4"/>
        <v>10287</v>
      </c>
      <c r="L26" s="39">
        <f t="shared" si="4"/>
        <v>10774</v>
      </c>
      <c r="M26" s="34"/>
      <c r="N26" s="40">
        <v>10774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56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143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174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315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315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2227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9" priority="2">
      <formula>$E$3&lt;&gt;0</formula>
    </cfRule>
  </conditionalFormatting>
  <conditionalFormatting sqref="N9:O9 N11:O13 N18:O18 N26:O26 N20:O22">
    <cfRule type="expression" dxfId="8" priority="4">
      <formula>$O9&lt;&gt;0</formula>
    </cfRule>
  </conditionalFormatting>
  <conditionalFormatting sqref="N6:O7">
    <cfRule type="expression" dxfId="7" priority="3">
      <formula>SUM($O$9:$O$26)&lt;&gt;0</formula>
    </cfRule>
  </conditionalFormatting>
  <conditionalFormatting sqref="N36 N39:N40">
    <cfRule type="cellIs" dxfId="6" priority="8" operator="equal">
      <formula>"FAIL"</formula>
    </cfRule>
  </conditionalFormatting>
  <conditionalFormatting sqref="C9:J9 C11:J12 C18:J18 C20:J21 F36:I36 G39 J40 F43 G44:G45 J46">
    <cfRule type="expression" dxfId="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21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21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2100-000002000000}">
      <formula1>0</formula1>
    </dataValidation>
    <dataValidation type="list" allowBlank="1" showInputMessage="1" showErrorMessage="1" sqref="H3" xr:uid="{00000000-0002-0000-21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38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42</v>
      </c>
      <c r="D9" s="41">
        <v>0</v>
      </c>
      <c r="E9" s="41">
        <v>15</v>
      </c>
      <c r="F9" s="41">
        <v>101</v>
      </c>
      <c r="G9" s="41">
        <v>150</v>
      </c>
      <c r="H9" s="41">
        <v>304</v>
      </c>
      <c r="I9" s="41">
        <v>135</v>
      </c>
      <c r="J9" s="41">
        <v>26</v>
      </c>
      <c r="K9" s="42">
        <f>SUM(H9:J9)</f>
        <v>465</v>
      </c>
      <c r="L9" s="36">
        <f>SUM(C9:G9,K9)</f>
        <v>773</v>
      </c>
      <c r="M9" s="34"/>
      <c r="N9" s="45">
        <v>773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830</v>
      </c>
      <c r="D12" s="41">
        <v>0</v>
      </c>
      <c r="E12" s="41">
        <v>688</v>
      </c>
      <c r="F12" s="41">
        <v>1451</v>
      </c>
      <c r="G12" s="41">
        <v>1918</v>
      </c>
      <c r="H12" s="41">
        <v>7434</v>
      </c>
      <c r="I12" s="41">
        <v>8649</v>
      </c>
      <c r="J12" s="41">
        <v>2451</v>
      </c>
      <c r="K12" s="42">
        <f>SUM(H12:J12)</f>
        <v>18534</v>
      </c>
      <c r="L12" s="36">
        <f>SUM(C12:G12,K12)</f>
        <v>23421</v>
      </c>
      <c r="M12" s="34"/>
      <c r="N12" s="45">
        <f>N13-SUM(N9,N11)</f>
        <v>23421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872</v>
      </c>
      <c r="D13" s="36">
        <f t="shared" si="0"/>
        <v>0</v>
      </c>
      <c r="E13" s="36">
        <f t="shared" si="0"/>
        <v>703</v>
      </c>
      <c r="F13" s="36">
        <f t="shared" si="0"/>
        <v>1552</v>
      </c>
      <c r="G13" s="36">
        <f t="shared" si="0"/>
        <v>2068</v>
      </c>
      <c r="H13" s="36">
        <f t="shared" si="0"/>
        <v>7738</v>
      </c>
      <c r="I13" s="36">
        <f t="shared" si="0"/>
        <v>8784</v>
      </c>
      <c r="J13" s="36">
        <f t="shared" si="0"/>
        <v>2477</v>
      </c>
      <c r="K13" s="36">
        <f t="shared" si="0"/>
        <v>18999</v>
      </c>
      <c r="L13" s="36">
        <f t="shared" si="0"/>
        <v>24194</v>
      </c>
      <c r="M13" s="34"/>
      <c r="N13" s="40">
        <v>24194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872</v>
      </c>
      <c r="D15" s="36">
        <f t="shared" si="1"/>
        <v>0</v>
      </c>
      <c r="E15" s="36">
        <f t="shared" si="1"/>
        <v>703</v>
      </c>
      <c r="F15" s="36">
        <f t="shared" si="1"/>
        <v>1552</v>
      </c>
      <c r="G15" s="36">
        <f t="shared" si="1"/>
        <v>2068</v>
      </c>
      <c r="H15" s="36">
        <f t="shared" si="1"/>
        <v>7738</v>
      </c>
      <c r="I15" s="36">
        <f t="shared" si="1"/>
        <v>8784</v>
      </c>
      <c r="J15" s="36">
        <f t="shared" si="1"/>
        <v>2477</v>
      </c>
      <c r="K15" s="36">
        <f t="shared" si="1"/>
        <v>18999</v>
      </c>
      <c r="L15" s="36">
        <f t="shared" si="1"/>
        <v>24194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-539</v>
      </c>
      <c r="D21" s="41">
        <v>0</v>
      </c>
      <c r="E21" s="41">
        <v>-1</v>
      </c>
      <c r="F21" s="41">
        <v>-377</v>
      </c>
      <c r="G21" s="41">
        <v>-453</v>
      </c>
      <c r="H21" s="41">
        <v>-211</v>
      </c>
      <c r="I21" s="41">
        <v>-581</v>
      </c>
      <c r="J21" s="41">
        <v>-6</v>
      </c>
      <c r="K21" s="42">
        <f>SUM(H21:J21)</f>
        <v>-798</v>
      </c>
      <c r="L21" s="36">
        <f>SUM(C21:G21,K21)</f>
        <v>-2168</v>
      </c>
      <c r="M21" s="34"/>
      <c r="N21" s="45">
        <f>N22-N18-N20</f>
        <v>-2168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-539</v>
      </c>
      <c r="D22" s="36">
        <f t="shared" si="2"/>
        <v>0</v>
      </c>
      <c r="E22" s="36">
        <f t="shared" si="2"/>
        <v>-1</v>
      </c>
      <c r="F22" s="36">
        <f t="shared" si="2"/>
        <v>-377</v>
      </c>
      <c r="G22" s="36">
        <f t="shared" si="2"/>
        <v>-453</v>
      </c>
      <c r="H22" s="36">
        <f t="shared" si="2"/>
        <v>-211</v>
      </c>
      <c r="I22" s="36">
        <f t="shared" si="2"/>
        <v>-581</v>
      </c>
      <c r="J22" s="36">
        <f t="shared" si="2"/>
        <v>-6</v>
      </c>
      <c r="K22" s="36">
        <f t="shared" si="2"/>
        <v>-798</v>
      </c>
      <c r="L22" s="36">
        <f t="shared" si="2"/>
        <v>-2168</v>
      </c>
      <c r="M22" s="34"/>
      <c r="N22" s="40">
        <v>-2168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-539</v>
      </c>
      <c r="D24" s="36">
        <f t="shared" si="3"/>
        <v>0</v>
      </c>
      <c r="E24" s="36">
        <f t="shared" si="3"/>
        <v>-1</v>
      </c>
      <c r="F24" s="36">
        <f t="shared" si="3"/>
        <v>-377</v>
      </c>
      <c r="G24" s="36">
        <f t="shared" si="3"/>
        <v>-453</v>
      </c>
      <c r="H24" s="36">
        <f t="shared" si="3"/>
        <v>-211</v>
      </c>
      <c r="I24" s="36">
        <f t="shared" si="3"/>
        <v>-581</v>
      </c>
      <c r="J24" s="36">
        <f t="shared" si="3"/>
        <v>-6</v>
      </c>
      <c r="K24" s="36">
        <f t="shared" si="3"/>
        <v>-798</v>
      </c>
      <c r="L24" s="36">
        <f t="shared" si="3"/>
        <v>-2168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333</v>
      </c>
      <c r="D26" s="39">
        <f t="shared" si="4"/>
        <v>0</v>
      </c>
      <c r="E26" s="39">
        <f t="shared" si="4"/>
        <v>702</v>
      </c>
      <c r="F26" s="39">
        <f t="shared" si="4"/>
        <v>1175</v>
      </c>
      <c r="G26" s="39">
        <f t="shared" si="4"/>
        <v>1615</v>
      </c>
      <c r="H26" s="39">
        <f t="shared" si="4"/>
        <v>7527</v>
      </c>
      <c r="I26" s="39">
        <f t="shared" si="4"/>
        <v>8203</v>
      </c>
      <c r="J26" s="39">
        <f t="shared" si="4"/>
        <v>2471</v>
      </c>
      <c r="K26" s="39">
        <f t="shared" si="4"/>
        <v>18201</v>
      </c>
      <c r="L26" s="39">
        <f t="shared" si="4"/>
        <v>22026</v>
      </c>
      <c r="M26" s="34"/>
      <c r="N26" s="40">
        <v>22026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25</v>
      </c>
      <c r="G36" s="41">
        <v>1</v>
      </c>
      <c r="H36" s="41">
        <v>54</v>
      </c>
      <c r="I36" s="41">
        <v>100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45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25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397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464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464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2470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4" priority="2">
      <formula>$E$3&lt;&gt;0</formula>
    </cfRule>
  </conditionalFormatting>
  <conditionalFormatting sqref="N9:O9 N11:O13 N18:O18 N26:O26 N20:O22">
    <cfRule type="expression" dxfId="3" priority="4">
      <formula>$O9&lt;&gt;0</formula>
    </cfRule>
  </conditionalFormatting>
  <conditionalFormatting sqref="N6:O7">
    <cfRule type="expression" dxfId="2" priority="3">
      <formula>SUM($O$9:$O$26)&lt;&gt;0</formula>
    </cfRule>
  </conditionalFormatting>
  <conditionalFormatting sqref="N36 N39:N40">
    <cfRule type="cellIs" dxfId="1" priority="8" operator="equal">
      <formula>"FAIL"</formula>
    </cfRule>
  </conditionalFormatting>
  <conditionalFormatting sqref="C9:J9 C11:J12 C18:J18 C20:J21 F36:I36 G39 J40 F43 G44:G45 J46">
    <cfRule type="expression" dxfId="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22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22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2200-000002000000}">
      <formula1>0</formula1>
    </dataValidation>
    <dataValidation type="list" allowBlank="1" showInputMessage="1" showErrorMessage="1" sqref="H3" xr:uid="{00000000-0002-0000-22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10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49" t="s">
        <v>51</v>
      </c>
      <c r="J7" s="49" t="s">
        <v>52</v>
      </c>
      <c r="K7" s="50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81</v>
      </c>
      <c r="D9" s="41">
        <v>2</v>
      </c>
      <c r="E9" s="41">
        <v>19</v>
      </c>
      <c r="F9" s="41">
        <v>293</v>
      </c>
      <c r="G9" s="41">
        <v>70</v>
      </c>
      <c r="H9" s="41">
        <v>771</v>
      </c>
      <c r="I9" s="41">
        <v>134</v>
      </c>
      <c r="J9" s="41">
        <v>149</v>
      </c>
      <c r="K9" s="42">
        <f>SUM(H9:J9)</f>
        <v>1054</v>
      </c>
      <c r="L9" s="36">
        <f>SUM(C9:G9,K9)</f>
        <v>1519</v>
      </c>
      <c r="M9" s="34"/>
      <c r="N9" s="45">
        <v>1519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-418</v>
      </c>
      <c r="D11" s="41">
        <v>-158</v>
      </c>
      <c r="E11" s="41">
        <v>-555</v>
      </c>
      <c r="F11" s="41">
        <v>-648</v>
      </c>
      <c r="G11" s="41">
        <v>-51</v>
      </c>
      <c r="H11" s="41">
        <v>-517</v>
      </c>
      <c r="I11" s="41">
        <v>-18505</v>
      </c>
      <c r="J11" s="41">
        <v>-275</v>
      </c>
      <c r="K11" s="42">
        <f>SUM(H11:J11)</f>
        <v>-19297</v>
      </c>
      <c r="L11" s="36">
        <f>SUM(C11:G11,K11)</f>
        <v>-21127</v>
      </c>
      <c r="M11" s="34"/>
      <c r="N11" s="45">
        <v>-21127</v>
      </c>
      <c r="O11" s="45">
        <f>N11-L11</f>
        <v>0</v>
      </c>
    </row>
    <row r="12" spans="2:15" s="31" customFormat="1" ht="16" customHeight="1">
      <c r="B12" s="32" t="s">
        <v>69</v>
      </c>
      <c r="C12" s="41">
        <v>1305</v>
      </c>
      <c r="D12" s="41">
        <v>181</v>
      </c>
      <c r="E12" s="41">
        <v>699</v>
      </c>
      <c r="F12" s="41">
        <v>4814</v>
      </c>
      <c r="G12" s="41">
        <v>1216</v>
      </c>
      <c r="H12" s="41">
        <v>8329</v>
      </c>
      <c r="I12" s="41">
        <v>66542</v>
      </c>
      <c r="J12" s="41">
        <v>2564</v>
      </c>
      <c r="K12" s="42">
        <f>SUM(H12:J12)</f>
        <v>77435</v>
      </c>
      <c r="L12" s="36">
        <f>SUM(C12:G12,K12)</f>
        <v>85650</v>
      </c>
      <c r="M12" s="34"/>
      <c r="N12" s="45">
        <f>N13-SUM(N9,N11)</f>
        <v>85650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968</v>
      </c>
      <c r="D13" s="36">
        <f t="shared" si="0"/>
        <v>25</v>
      </c>
      <c r="E13" s="36">
        <f t="shared" si="0"/>
        <v>163</v>
      </c>
      <c r="F13" s="36">
        <f t="shared" si="0"/>
        <v>4459</v>
      </c>
      <c r="G13" s="36">
        <f t="shared" si="0"/>
        <v>1235</v>
      </c>
      <c r="H13" s="36">
        <f t="shared" si="0"/>
        <v>8583</v>
      </c>
      <c r="I13" s="36">
        <f t="shared" si="0"/>
        <v>48171</v>
      </c>
      <c r="J13" s="36">
        <f t="shared" si="0"/>
        <v>2438</v>
      </c>
      <c r="K13" s="36">
        <f t="shared" si="0"/>
        <v>59192</v>
      </c>
      <c r="L13" s="36">
        <f t="shared" si="0"/>
        <v>66042</v>
      </c>
      <c r="M13" s="34"/>
      <c r="N13" s="40">
        <v>66042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961</v>
      </c>
      <c r="D15" s="36">
        <f t="shared" si="1"/>
        <v>25</v>
      </c>
      <c r="E15" s="36">
        <f t="shared" si="1"/>
        <v>163</v>
      </c>
      <c r="F15" s="36">
        <f t="shared" si="1"/>
        <v>4016</v>
      </c>
      <c r="G15" s="36">
        <f t="shared" si="1"/>
        <v>1235</v>
      </c>
      <c r="H15" s="36">
        <f t="shared" si="1"/>
        <v>8583</v>
      </c>
      <c r="I15" s="36">
        <f t="shared" si="1"/>
        <v>18190</v>
      </c>
      <c r="J15" s="36">
        <f t="shared" si="1"/>
        <v>2438</v>
      </c>
      <c r="K15" s="36">
        <f t="shared" si="1"/>
        <v>29211</v>
      </c>
      <c r="L15" s="36">
        <f t="shared" si="1"/>
        <v>35611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-7</v>
      </c>
      <c r="D18" s="41">
        <v>0</v>
      </c>
      <c r="E18" s="41">
        <v>0</v>
      </c>
      <c r="F18" s="41">
        <v>-443</v>
      </c>
      <c r="G18" s="41">
        <v>0</v>
      </c>
      <c r="H18" s="41">
        <v>0</v>
      </c>
      <c r="I18" s="41">
        <v>-29981</v>
      </c>
      <c r="J18" s="41">
        <v>0</v>
      </c>
      <c r="K18" s="42">
        <f>SUM(H18:J18)</f>
        <v>-29981</v>
      </c>
      <c r="L18" s="36">
        <f>SUM(C18:G18,K18)</f>
        <v>-30431</v>
      </c>
      <c r="M18" s="34"/>
      <c r="N18" s="45">
        <v>-30431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-1960</v>
      </c>
      <c r="D21" s="41">
        <v>0</v>
      </c>
      <c r="E21" s="41">
        <v>-3</v>
      </c>
      <c r="F21" s="41">
        <v>-702</v>
      </c>
      <c r="G21" s="41">
        <v>-58</v>
      </c>
      <c r="H21" s="41">
        <v>-1876</v>
      </c>
      <c r="I21" s="41">
        <v>-431</v>
      </c>
      <c r="J21" s="41">
        <v>-57</v>
      </c>
      <c r="K21" s="42">
        <f>SUM(H21:J21)</f>
        <v>-2364</v>
      </c>
      <c r="L21" s="36">
        <f>SUM(C21:G21,K21)</f>
        <v>-5087</v>
      </c>
      <c r="M21" s="34"/>
      <c r="N21" s="45">
        <f>N22-N18-N20</f>
        <v>-5087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-1967</v>
      </c>
      <c r="D22" s="36">
        <f t="shared" si="2"/>
        <v>0</v>
      </c>
      <c r="E22" s="36">
        <f t="shared" si="2"/>
        <v>-3</v>
      </c>
      <c r="F22" s="36">
        <f t="shared" si="2"/>
        <v>-1145</v>
      </c>
      <c r="G22" s="36">
        <f t="shared" si="2"/>
        <v>-58</v>
      </c>
      <c r="H22" s="36">
        <f t="shared" si="2"/>
        <v>-1876</v>
      </c>
      <c r="I22" s="36">
        <f t="shared" si="2"/>
        <v>-30412</v>
      </c>
      <c r="J22" s="36">
        <f t="shared" si="2"/>
        <v>-57</v>
      </c>
      <c r="K22" s="36">
        <f t="shared" si="2"/>
        <v>-32345</v>
      </c>
      <c r="L22" s="36">
        <f t="shared" si="2"/>
        <v>-35518</v>
      </c>
      <c r="M22" s="34"/>
      <c r="N22" s="40">
        <v>-35518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-1960</v>
      </c>
      <c r="D24" s="36">
        <f t="shared" si="3"/>
        <v>0</v>
      </c>
      <c r="E24" s="36">
        <f t="shared" si="3"/>
        <v>-3</v>
      </c>
      <c r="F24" s="36">
        <f t="shared" si="3"/>
        <v>-702</v>
      </c>
      <c r="G24" s="36">
        <f t="shared" si="3"/>
        <v>-58</v>
      </c>
      <c r="H24" s="36">
        <f t="shared" si="3"/>
        <v>-1876</v>
      </c>
      <c r="I24" s="36">
        <f t="shared" si="3"/>
        <v>-431</v>
      </c>
      <c r="J24" s="36">
        <f t="shared" si="3"/>
        <v>-57</v>
      </c>
      <c r="K24" s="36">
        <f t="shared" si="3"/>
        <v>-2364</v>
      </c>
      <c r="L24" s="36">
        <f t="shared" si="3"/>
        <v>-5087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-999</v>
      </c>
      <c r="D26" s="39">
        <f t="shared" si="4"/>
        <v>25</v>
      </c>
      <c r="E26" s="39">
        <f t="shared" si="4"/>
        <v>160</v>
      </c>
      <c r="F26" s="39">
        <f t="shared" si="4"/>
        <v>3314</v>
      </c>
      <c r="G26" s="39">
        <f t="shared" si="4"/>
        <v>1177</v>
      </c>
      <c r="H26" s="39">
        <f t="shared" si="4"/>
        <v>6707</v>
      </c>
      <c r="I26" s="39">
        <f t="shared" si="4"/>
        <v>17759</v>
      </c>
      <c r="J26" s="39">
        <f t="shared" si="4"/>
        <v>2381</v>
      </c>
      <c r="K26" s="39">
        <f t="shared" si="4"/>
        <v>26847</v>
      </c>
      <c r="L26" s="39">
        <f t="shared" si="4"/>
        <v>30524</v>
      </c>
      <c r="M26" s="34"/>
      <c r="N26" s="40">
        <v>30524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6</v>
      </c>
      <c r="G36" s="41">
        <v>2</v>
      </c>
      <c r="H36" s="41">
        <v>8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70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140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196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886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886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1920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O6:O7"/>
    <mergeCell ref="H6:K6"/>
    <mergeCell ref="L6:L7"/>
    <mergeCell ref="G6:G7"/>
    <mergeCell ref="F6:F7"/>
    <mergeCell ref="E6:E7"/>
    <mergeCell ref="D6:D7"/>
    <mergeCell ref="C6:C7"/>
    <mergeCell ref="N6:N7"/>
  </mergeCells>
  <conditionalFormatting sqref="C3:E3">
    <cfRule type="expression" dxfId="159" priority="2">
      <formula>$E$3&lt;&gt;0</formula>
    </cfRule>
  </conditionalFormatting>
  <conditionalFormatting sqref="N9:O9 N11:O13 N18:O18 N26:O26 N20:O22">
    <cfRule type="expression" dxfId="158" priority="13">
      <formula>$O9&lt;&gt;0</formula>
    </cfRule>
  </conditionalFormatting>
  <conditionalFormatting sqref="N6:O7">
    <cfRule type="expression" dxfId="157" priority="12">
      <formula>SUM($O$9:$O$26)&lt;&gt;0</formula>
    </cfRule>
  </conditionalFormatting>
  <conditionalFormatting sqref="N36 N39:N40">
    <cfRule type="cellIs" dxfId="156" priority="17" operator="equal">
      <formula>"FAIL"</formula>
    </cfRule>
  </conditionalFormatting>
  <conditionalFormatting sqref="C9:J9 C11:J12 C18:J18 C20:J21 F36:I36 G39 J40 F43 G44:G45 J46">
    <cfRule type="expression" dxfId="155" priority="1">
      <formula>VLOOKUP($B$3,#REF!, 11, FALSE)="No"</formula>
    </cfRule>
  </conditionalFormatting>
  <dataValidations count="4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3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F43 G44:G45 J46" xr:uid="{00000000-0002-0000-0300-000002000000}">
      <formula1>-1000000</formula1>
      <formula2>1000000</formula2>
    </dataValidation>
    <dataValidation type="list" allowBlank="1" showInputMessage="1" showErrorMessage="1" sqref="H3" xr:uid="{00000000-0002-0000-03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11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67</v>
      </c>
      <c r="D9" s="41">
        <v>0</v>
      </c>
      <c r="E9" s="41">
        <v>0</v>
      </c>
      <c r="F9" s="41">
        <v>416</v>
      </c>
      <c r="G9" s="41">
        <v>169</v>
      </c>
      <c r="H9" s="41">
        <v>151</v>
      </c>
      <c r="I9" s="41">
        <v>294</v>
      </c>
      <c r="J9" s="41">
        <v>125</v>
      </c>
      <c r="K9" s="42">
        <f>SUM(H9:J9)</f>
        <v>570</v>
      </c>
      <c r="L9" s="36">
        <f>SUM(C9:G9,K9)</f>
        <v>1222</v>
      </c>
      <c r="M9" s="34"/>
      <c r="N9" s="45">
        <v>1222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2313</v>
      </c>
      <c r="D12" s="41">
        <v>47</v>
      </c>
      <c r="E12" s="41">
        <v>433</v>
      </c>
      <c r="F12" s="41">
        <v>3500</v>
      </c>
      <c r="G12" s="41">
        <v>1255</v>
      </c>
      <c r="H12" s="41">
        <v>9451</v>
      </c>
      <c r="I12" s="41">
        <v>16471</v>
      </c>
      <c r="J12" s="41">
        <v>2793</v>
      </c>
      <c r="K12" s="42">
        <f>SUM(H12:J12)</f>
        <v>28715</v>
      </c>
      <c r="L12" s="36">
        <f>SUM(C12:G12,K12)</f>
        <v>36263</v>
      </c>
      <c r="M12" s="34"/>
      <c r="N12" s="45">
        <f>N13-SUM(N9,N11)</f>
        <v>36263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2380</v>
      </c>
      <c r="D13" s="36">
        <f t="shared" si="0"/>
        <v>47</v>
      </c>
      <c r="E13" s="36">
        <f t="shared" si="0"/>
        <v>433</v>
      </c>
      <c r="F13" s="36">
        <f t="shared" si="0"/>
        <v>3916</v>
      </c>
      <c r="G13" s="36">
        <f t="shared" si="0"/>
        <v>1424</v>
      </c>
      <c r="H13" s="36">
        <f t="shared" si="0"/>
        <v>9602</v>
      </c>
      <c r="I13" s="36">
        <f t="shared" si="0"/>
        <v>16765</v>
      </c>
      <c r="J13" s="36">
        <f t="shared" si="0"/>
        <v>2918</v>
      </c>
      <c r="K13" s="36">
        <f t="shared" si="0"/>
        <v>29285</v>
      </c>
      <c r="L13" s="36">
        <f t="shared" si="0"/>
        <v>37485</v>
      </c>
      <c r="M13" s="34"/>
      <c r="N13" s="40">
        <v>37485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2380</v>
      </c>
      <c r="D15" s="36">
        <f t="shared" si="1"/>
        <v>47</v>
      </c>
      <c r="E15" s="36">
        <f t="shared" si="1"/>
        <v>433</v>
      </c>
      <c r="F15" s="36">
        <f t="shared" si="1"/>
        <v>3916</v>
      </c>
      <c r="G15" s="36">
        <f t="shared" si="1"/>
        <v>1424</v>
      </c>
      <c r="H15" s="36">
        <f t="shared" si="1"/>
        <v>9602</v>
      </c>
      <c r="I15" s="36">
        <f t="shared" si="1"/>
        <v>16765</v>
      </c>
      <c r="J15" s="36">
        <f t="shared" si="1"/>
        <v>2918</v>
      </c>
      <c r="K15" s="36">
        <f t="shared" si="1"/>
        <v>29285</v>
      </c>
      <c r="L15" s="36">
        <f t="shared" si="1"/>
        <v>37485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-1910</v>
      </c>
      <c r="D21" s="41">
        <v>0</v>
      </c>
      <c r="E21" s="41">
        <v>-1</v>
      </c>
      <c r="F21" s="41">
        <v>-809</v>
      </c>
      <c r="G21" s="41">
        <v>-116</v>
      </c>
      <c r="H21" s="41">
        <v>-1523</v>
      </c>
      <c r="I21" s="41">
        <v>-1167</v>
      </c>
      <c r="J21" s="41">
        <v>-34</v>
      </c>
      <c r="K21" s="42">
        <f>SUM(H21:J21)</f>
        <v>-2724</v>
      </c>
      <c r="L21" s="36">
        <f>SUM(C21:G21,K21)</f>
        <v>-5560</v>
      </c>
      <c r="M21" s="34"/>
      <c r="N21" s="45">
        <f>N22-N18-N20</f>
        <v>-5560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-1910</v>
      </c>
      <c r="D22" s="36">
        <f t="shared" si="2"/>
        <v>0</v>
      </c>
      <c r="E22" s="36">
        <f t="shared" si="2"/>
        <v>-1</v>
      </c>
      <c r="F22" s="36">
        <f t="shared" si="2"/>
        <v>-809</v>
      </c>
      <c r="G22" s="36">
        <f t="shared" si="2"/>
        <v>-116</v>
      </c>
      <c r="H22" s="36">
        <f t="shared" si="2"/>
        <v>-1523</v>
      </c>
      <c r="I22" s="36">
        <f t="shared" si="2"/>
        <v>-1167</v>
      </c>
      <c r="J22" s="36">
        <f t="shared" si="2"/>
        <v>-34</v>
      </c>
      <c r="K22" s="36">
        <f t="shared" si="2"/>
        <v>-2724</v>
      </c>
      <c r="L22" s="36">
        <f t="shared" si="2"/>
        <v>-5560</v>
      </c>
      <c r="M22" s="34"/>
      <c r="N22" s="40">
        <v>-5560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-1910</v>
      </c>
      <c r="D24" s="36">
        <f t="shared" si="3"/>
        <v>0</v>
      </c>
      <c r="E24" s="36">
        <f t="shared" si="3"/>
        <v>-1</v>
      </c>
      <c r="F24" s="36">
        <f t="shared" si="3"/>
        <v>-809</v>
      </c>
      <c r="G24" s="36">
        <f t="shared" si="3"/>
        <v>-116</v>
      </c>
      <c r="H24" s="36">
        <f t="shared" si="3"/>
        <v>-1523</v>
      </c>
      <c r="I24" s="36">
        <f t="shared" si="3"/>
        <v>-1167</v>
      </c>
      <c r="J24" s="36">
        <f t="shared" si="3"/>
        <v>-34</v>
      </c>
      <c r="K24" s="36">
        <f t="shared" si="3"/>
        <v>-2724</v>
      </c>
      <c r="L24" s="36">
        <f t="shared" si="3"/>
        <v>-5560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470</v>
      </c>
      <c r="D26" s="39">
        <f t="shared" si="4"/>
        <v>47</v>
      </c>
      <c r="E26" s="39">
        <f t="shared" si="4"/>
        <v>432</v>
      </c>
      <c r="F26" s="39">
        <f t="shared" si="4"/>
        <v>3107</v>
      </c>
      <c r="G26" s="39">
        <f t="shared" si="4"/>
        <v>1308</v>
      </c>
      <c r="H26" s="39">
        <f t="shared" si="4"/>
        <v>8079</v>
      </c>
      <c r="I26" s="39">
        <f t="shared" si="4"/>
        <v>15598</v>
      </c>
      <c r="J26" s="39">
        <f t="shared" si="4"/>
        <v>2884</v>
      </c>
      <c r="K26" s="39">
        <f t="shared" si="4"/>
        <v>26561</v>
      </c>
      <c r="L26" s="39">
        <f t="shared" si="4"/>
        <v>31925</v>
      </c>
      <c r="M26" s="34"/>
      <c r="N26" s="40">
        <v>31925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169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125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474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935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935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2884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54" priority="2">
      <formula>$E$3&lt;&gt;0</formula>
    </cfRule>
  </conditionalFormatting>
  <conditionalFormatting sqref="N9:O9 N11:O13 N18:O18 N26:O26 N20:O22">
    <cfRule type="expression" dxfId="153" priority="4">
      <formula>$O9&lt;&gt;0</formula>
    </cfRule>
  </conditionalFormatting>
  <conditionalFormatting sqref="N6:O7">
    <cfRule type="expression" dxfId="152" priority="3">
      <formula>SUM($O$9:$O$26)&lt;&gt;0</formula>
    </cfRule>
  </conditionalFormatting>
  <conditionalFormatting sqref="N36 N39:N40">
    <cfRule type="cellIs" dxfId="151" priority="8" operator="equal">
      <formula>"FAIL"</formula>
    </cfRule>
  </conditionalFormatting>
  <conditionalFormatting sqref="C9:J9 C11:J12 C18:J18 C20:J21 F36:I36 G39 J40 F43 G44:G45 J46">
    <cfRule type="expression" dxfId="15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4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4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400-000002000000}">
      <formula1>0</formula1>
    </dataValidation>
    <dataValidation type="list" allowBlank="1" showInputMessage="1" showErrorMessage="1" sqref="H3" xr:uid="{00000000-0002-0000-04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7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0</v>
      </c>
      <c r="D9" s="41">
        <v>0</v>
      </c>
      <c r="E9" s="41">
        <v>0</v>
      </c>
      <c r="F9" s="41">
        <v>44</v>
      </c>
      <c r="G9" s="41">
        <v>28</v>
      </c>
      <c r="H9" s="41">
        <v>337</v>
      </c>
      <c r="I9" s="41">
        <v>76</v>
      </c>
      <c r="J9" s="41">
        <v>221</v>
      </c>
      <c r="K9" s="42">
        <f>SUM(H9:J9)</f>
        <v>634</v>
      </c>
      <c r="L9" s="36">
        <f>SUM(C9:G9,K9)</f>
        <v>706</v>
      </c>
      <c r="M9" s="34"/>
      <c r="N9" s="45">
        <v>706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-1612</v>
      </c>
      <c r="K11" s="42">
        <f>SUM(H11:J11)</f>
        <v>-1612</v>
      </c>
      <c r="L11" s="36">
        <f>SUM(C11:G11,K11)</f>
        <v>-1612</v>
      </c>
      <c r="M11" s="34"/>
      <c r="N11" s="45">
        <v>-1612</v>
      </c>
      <c r="O11" s="45">
        <f>N11-L11</f>
        <v>0</v>
      </c>
    </row>
    <row r="12" spans="2:15" s="31" customFormat="1" ht="16" customHeight="1">
      <c r="B12" s="32" t="s">
        <v>69</v>
      </c>
      <c r="C12" s="41">
        <v>61</v>
      </c>
      <c r="D12" s="41">
        <v>3</v>
      </c>
      <c r="E12" s="41">
        <v>53</v>
      </c>
      <c r="F12" s="41">
        <v>1163</v>
      </c>
      <c r="G12" s="41">
        <v>602</v>
      </c>
      <c r="H12" s="41">
        <v>5849</v>
      </c>
      <c r="I12" s="41">
        <v>6654</v>
      </c>
      <c r="J12" s="41">
        <v>3136</v>
      </c>
      <c r="K12" s="42">
        <f>SUM(H12:J12)</f>
        <v>15639</v>
      </c>
      <c r="L12" s="36">
        <f>SUM(C12:G12,K12)</f>
        <v>17521</v>
      </c>
      <c r="M12" s="34"/>
      <c r="N12" s="45">
        <f>N13-SUM(N9,N11)</f>
        <v>17521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61</v>
      </c>
      <c r="D13" s="36">
        <f t="shared" si="0"/>
        <v>3</v>
      </c>
      <c r="E13" s="36">
        <f t="shared" si="0"/>
        <v>53</v>
      </c>
      <c r="F13" s="36">
        <f t="shared" si="0"/>
        <v>1207</v>
      </c>
      <c r="G13" s="36">
        <f t="shared" si="0"/>
        <v>630</v>
      </c>
      <c r="H13" s="36">
        <f t="shared" si="0"/>
        <v>6186</v>
      </c>
      <c r="I13" s="36">
        <f t="shared" si="0"/>
        <v>6730</v>
      </c>
      <c r="J13" s="36">
        <f t="shared" si="0"/>
        <v>1745</v>
      </c>
      <c r="K13" s="36">
        <f t="shared" si="0"/>
        <v>14661</v>
      </c>
      <c r="L13" s="36">
        <f t="shared" si="0"/>
        <v>16615</v>
      </c>
      <c r="M13" s="34"/>
      <c r="N13" s="40">
        <v>16615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61</v>
      </c>
      <c r="D15" s="36">
        <f t="shared" si="1"/>
        <v>3</v>
      </c>
      <c r="E15" s="36">
        <f t="shared" si="1"/>
        <v>53</v>
      </c>
      <c r="F15" s="36">
        <f t="shared" si="1"/>
        <v>1207</v>
      </c>
      <c r="G15" s="36">
        <f t="shared" si="1"/>
        <v>630</v>
      </c>
      <c r="H15" s="36">
        <f t="shared" si="1"/>
        <v>6186</v>
      </c>
      <c r="I15" s="36">
        <f t="shared" si="1"/>
        <v>6730</v>
      </c>
      <c r="J15" s="36">
        <f t="shared" si="1"/>
        <v>1745</v>
      </c>
      <c r="K15" s="36">
        <f t="shared" si="1"/>
        <v>14661</v>
      </c>
      <c r="L15" s="36">
        <f t="shared" si="1"/>
        <v>16615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-660</v>
      </c>
      <c r="D21" s="41">
        <v>0</v>
      </c>
      <c r="E21" s="41">
        <v>0</v>
      </c>
      <c r="F21" s="41">
        <v>-124</v>
      </c>
      <c r="G21" s="41">
        <v>-81</v>
      </c>
      <c r="H21" s="41">
        <v>-1411</v>
      </c>
      <c r="I21" s="41">
        <v>-707</v>
      </c>
      <c r="J21" s="41">
        <v>-10</v>
      </c>
      <c r="K21" s="42">
        <f>SUM(H21:J21)</f>
        <v>-2128</v>
      </c>
      <c r="L21" s="36">
        <f>SUM(C21:G21,K21)</f>
        <v>-2993</v>
      </c>
      <c r="M21" s="34"/>
      <c r="N21" s="45">
        <f>N22-N18-N20</f>
        <v>-2993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-660</v>
      </c>
      <c r="D22" s="36">
        <f t="shared" si="2"/>
        <v>0</v>
      </c>
      <c r="E22" s="36">
        <f t="shared" si="2"/>
        <v>0</v>
      </c>
      <c r="F22" s="36">
        <f t="shared" si="2"/>
        <v>-124</v>
      </c>
      <c r="G22" s="36">
        <f t="shared" si="2"/>
        <v>-81</v>
      </c>
      <c r="H22" s="36">
        <f t="shared" si="2"/>
        <v>-1411</v>
      </c>
      <c r="I22" s="36">
        <f t="shared" si="2"/>
        <v>-707</v>
      </c>
      <c r="J22" s="36">
        <f t="shared" si="2"/>
        <v>-10</v>
      </c>
      <c r="K22" s="36">
        <f t="shared" si="2"/>
        <v>-2128</v>
      </c>
      <c r="L22" s="36">
        <f t="shared" si="2"/>
        <v>-2993</v>
      </c>
      <c r="M22" s="34"/>
      <c r="N22" s="40">
        <v>-2993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-660</v>
      </c>
      <c r="D24" s="36">
        <f t="shared" si="3"/>
        <v>0</v>
      </c>
      <c r="E24" s="36">
        <f t="shared" si="3"/>
        <v>0</v>
      </c>
      <c r="F24" s="36">
        <f t="shared" si="3"/>
        <v>-124</v>
      </c>
      <c r="G24" s="36">
        <f t="shared" si="3"/>
        <v>-81</v>
      </c>
      <c r="H24" s="36">
        <f t="shared" si="3"/>
        <v>-1411</v>
      </c>
      <c r="I24" s="36">
        <f t="shared" si="3"/>
        <v>-707</v>
      </c>
      <c r="J24" s="36">
        <f t="shared" si="3"/>
        <v>-10</v>
      </c>
      <c r="K24" s="36">
        <f t="shared" si="3"/>
        <v>-2128</v>
      </c>
      <c r="L24" s="36">
        <f t="shared" si="3"/>
        <v>-2993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-599</v>
      </c>
      <c r="D26" s="39">
        <f t="shared" si="4"/>
        <v>3</v>
      </c>
      <c r="E26" s="39">
        <f t="shared" si="4"/>
        <v>53</v>
      </c>
      <c r="F26" s="39">
        <f t="shared" si="4"/>
        <v>1083</v>
      </c>
      <c r="G26" s="39">
        <f t="shared" si="4"/>
        <v>549</v>
      </c>
      <c r="H26" s="39">
        <f t="shared" si="4"/>
        <v>4775</v>
      </c>
      <c r="I26" s="39">
        <f t="shared" si="4"/>
        <v>6023</v>
      </c>
      <c r="J26" s="39">
        <f t="shared" si="4"/>
        <v>1735</v>
      </c>
      <c r="K26" s="39">
        <f t="shared" si="4"/>
        <v>12533</v>
      </c>
      <c r="L26" s="39">
        <f t="shared" si="4"/>
        <v>13622</v>
      </c>
      <c r="M26" s="34"/>
      <c r="N26" s="40">
        <v>13622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208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28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164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396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549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549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2177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49" priority="2">
      <formula>$E$3&lt;&gt;0</formula>
    </cfRule>
  </conditionalFormatting>
  <conditionalFormatting sqref="N9:O9 N11:O13 N18:O18 N26:O26 N20:O22">
    <cfRule type="expression" dxfId="148" priority="4">
      <formula>$O9&lt;&gt;0</formula>
    </cfRule>
  </conditionalFormatting>
  <conditionalFormatting sqref="N6:O7">
    <cfRule type="expression" dxfId="147" priority="3">
      <formula>SUM($O$9:$O$26)&lt;&gt;0</formula>
    </cfRule>
  </conditionalFormatting>
  <conditionalFormatting sqref="N36 N39:N40">
    <cfRule type="cellIs" dxfId="146" priority="8" operator="equal">
      <formula>"FAIL"</formula>
    </cfRule>
  </conditionalFormatting>
  <conditionalFormatting sqref="C9:J9 C11:J12 C18:J18 C20:J21 F36:I36 G39 J40 F43 G44:G45 J46">
    <cfRule type="expression" dxfId="14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5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5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500-000002000000}">
      <formula1>0</formula1>
    </dataValidation>
    <dataValidation type="list" allowBlank="1" showInputMessage="1" showErrorMessage="1" sqref="H3" xr:uid="{00000000-0002-0000-05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12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137</v>
      </c>
      <c r="D9" s="41">
        <v>4</v>
      </c>
      <c r="E9" s="41">
        <v>6</v>
      </c>
      <c r="F9" s="41">
        <v>277</v>
      </c>
      <c r="G9" s="41">
        <v>42</v>
      </c>
      <c r="H9" s="41">
        <v>349</v>
      </c>
      <c r="I9" s="41">
        <v>87</v>
      </c>
      <c r="J9" s="41">
        <v>122</v>
      </c>
      <c r="K9" s="42">
        <f>SUM(H9:J9)</f>
        <v>558</v>
      </c>
      <c r="L9" s="36">
        <f>SUM(C9:G9,K9)</f>
        <v>1024</v>
      </c>
      <c r="M9" s="34"/>
      <c r="N9" s="45">
        <v>1024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-277</v>
      </c>
      <c r="G11" s="41">
        <v>0</v>
      </c>
      <c r="H11" s="41">
        <v>-465</v>
      </c>
      <c r="I11" s="41">
        <v>0</v>
      </c>
      <c r="J11" s="41">
        <v>-64</v>
      </c>
      <c r="K11" s="42">
        <f>SUM(H11:J11)</f>
        <v>-529</v>
      </c>
      <c r="L11" s="36">
        <f>SUM(C11:G11,K11)</f>
        <v>-806</v>
      </c>
      <c r="M11" s="34"/>
      <c r="N11" s="45">
        <v>-806</v>
      </c>
      <c r="O11" s="45">
        <f>N11-L11</f>
        <v>0</v>
      </c>
    </row>
    <row r="12" spans="2:15" s="31" customFormat="1" ht="16" customHeight="1">
      <c r="B12" s="32" t="s">
        <v>69</v>
      </c>
      <c r="C12" s="41">
        <v>1375</v>
      </c>
      <c r="D12" s="41">
        <v>196</v>
      </c>
      <c r="E12" s="41">
        <v>422</v>
      </c>
      <c r="F12" s="41">
        <v>2531</v>
      </c>
      <c r="G12" s="41">
        <v>572</v>
      </c>
      <c r="H12" s="41">
        <v>5061</v>
      </c>
      <c r="I12" s="41">
        <v>10473</v>
      </c>
      <c r="J12" s="41">
        <v>1001</v>
      </c>
      <c r="K12" s="42">
        <f>SUM(H12:J12)</f>
        <v>16535</v>
      </c>
      <c r="L12" s="36">
        <f>SUM(C12:G12,K12)</f>
        <v>21631</v>
      </c>
      <c r="M12" s="34"/>
      <c r="N12" s="45">
        <f>N13-SUM(N9,N11)</f>
        <v>21631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1512</v>
      </c>
      <c r="D13" s="36">
        <f t="shared" si="0"/>
        <v>200</v>
      </c>
      <c r="E13" s="36">
        <f t="shared" si="0"/>
        <v>428</v>
      </c>
      <c r="F13" s="36">
        <f t="shared" si="0"/>
        <v>2531</v>
      </c>
      <c r="G13" s="36">
        <f t="shared" si="0"/>
        <v>614</v>
      </c>
      <c r="H13" s="36">
        <f t="shared" si="0"/>
        <v>4945</v>
      </c>
      <c r="I13" s="36">
        <f t="shared" si="0"/>
        <v>10560</v>
      </c>
      <c r="J13" s="36">
        <f t="shared" si="0"/>
        <v>1059</v>
      </c>
      <c r="K13" s="36">
        <f t="shared" si="0"/>
        <v>16564</v>
      </c>
      <c r="L13" s="36">
        <f t="shared" si="0"/>
        <v>21849</v>
      </c>
      <c r="M13" s="34"/>
      <c r="N13" s="40">
        <v>21849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1512</v>
      </c>
      <c r="D15" s="36">
        <f t="shared" si="1"/>
        <v>200</v>
      </c>
      <c r="E15" s="36">
        <f t="shared" si="1"/>
        <v>428</v>
      </c>
      <c r="F15" s="36">
        <f t="shared" si="1"/>
        <v>2531</v>
      </c>
      <c r="G15" s="36">
        <f t="shared" si="1"/>
        <v>614</v>
      </c>
      <c r="H15" s="36">
        <f t="shared" si="1"/>
        <v>4945</v>
      </c>
      <c r="I15" s="36">
        <f t="shared" si="1"/>
        <v>10560</v>
      </c>
      <c r="J15" s="36">
        <f t="shared" si="1"/>
        <v>1059</v>
      </c>
      <c r="K15" s="36">
        <f t="shared" si="1"/>
        <v>16564</v>
      </c>
      <c r="L15" s="36">
        <f t="shared" si="1"/>
        <v>21849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-1240</v>
      </c>
      <c r="D21" s="41">
        <v>0</v>
      </c>
      <c r="E21" s="41">
        <v>0</v>
      </c>
      <c r="F21" s="41">
        <v>-671</v>
      </c>
      <c r="G21" s="41">
        <v>-205</v>
      </c>
      <c r="H21" s="41">
        <v>-2384</v>
      </c>
      <c r="I21" s="41">
        <v>-263</v>
      </c>
      <c r="J21" s="41">
        <v>0</v>
      </c>
      <c r="K21" s="42">
        <f>SUM(H21:J21)</f>
        <v>-2647</v>
      </c>
      <c r="L21" s="36">
        <f>SUM(C21:G21,K21)</f>
        <v>-4763</v>
      </c>
      <c r="M21" s="34"/>
      <c r="N21" s="45">
        <f>N22-N18-N20</f>
        <v>-4763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-1240</v>
      </c>
      <c r="D22" s="36">
        <f t="shared" si="2"/>
        <v>0</v>
      </c>
      <c r="E22" s="36">
        <f t="shared" si="2"/>
        <v>0</v>
      </c>
      <c r="F22" s="36">
        <f t="shared" si="2"/>
        <v>-671</v>
      </c>
      <c r="G22" s="36">
        <f t="shared" si="2"/>
        <v>-205</v>
      </c>
      <c r="H22" s="36">
        <f t="shared" si="2"/>
        <v>-2384</v>
      </c>
      <c r="I22" s="36">
        <f t="shared" si="2"/>
        <v>-263</v>
      </c>
      <c r="J22" s="36">
        <f t="shared" si="2"/>
        <v>0</v>
      </c>
      <c r="K22" s="36">
        <f t="shared" si="2"/>
        <v>-2647</v>
      </c>
      <c r="L22" s="36">
        <f t="shared" si="2"/>
        <v>-4763</v>
      </c>
      <c r="M22" s="34"/>
      <c r="N22" s="40">
        <v>-4763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-1240</v>
      </c>
      <c r="D24" s="36">
        <f t="shared" si="3"/>
        <v>0</v>
      </c>
      <c r="E24" s="36">
        <f t="shared" si="3"/>
        <v>0</v>
      </c>
      <c r="F24" s="36">
        <f t="shared" si="3"/>
        <v>-671</v>
      </c>
      <c r="G24" s="36">
        <f t="shared" si="3"/>
        <v>-205</v>
      </c>
      <c r="H24" s="36">
        <f t="shared" si="3"/>
        <v>-2384</v>
      </c>
      <c r="I24" s="36">
        <f t="shared" si="3"/>
        <v>-263</v>
      </c>
      <c r="J24" s="36">
        <f t="shared" si="3"/>
        <v>0</v>
      </c>
      <c r="K24" s="36">
        <f t="shared" si="3"/>
        <v>-2647</v>
      </c>
      <c r="L24" s="36">
        <f t="shared" si="3"/>
        <v>-4763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272</v>
      </c>
      <c r="D26" s="39">
        <f t="shared" si="4"/>
        <v>200</v>
      </c>
      <c r="E26" s="39">
        <f t="shared" si="4"/>
        <v>428</v>
      </c>
      <c r="F26" s="39">
        <f t="shared" si="4"/>
        <v>1860</v>
      </c>
      <c r="G26" s="39">
        <f t="shared" si="4"/>
        <v>409</v>
      </c>
      <c r="H26" s="39">
        <f t="shared" si="4"/>
        <v>2561</v>
      </c>
      <c r="I26" s="39">
        <f t="shared" si="4"/>
        <v>10297</v>
      </c>
      <c r="J26" s="39">
        <f t="shared" si="4"/>
        <v>1059</v>
      </c>
      <c r="K26" s="39">
        <f t="shared" si="4"/>
        <v>13917</v>
      </c>
      <c r="L26" s="39">
        <f t="shared" si="4"/>
        <v>17086</v>
      </c>
      <c r="M26" s="34"/>
      <c r="N26" s="40">
        <v>17086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6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42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122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517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283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283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1059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44" priority="2">
      <formula>$E$3&lt;&gt;0</formula>
    </cfRule>
  </conditionalFormatting>
  <conditionalFormatting sqref="N9:O9 N11:O13 N18:O18 N26:O26 N20:O22">
    <cfRule type="expression" dxfId="143" priority="4">
      <formula>$O9&lt;&gt;0</formula>
    </cfRule>
  </conditionalFormatting>
  <conditionalFormatting sqref="N6:O7">
    <cfRule type="expression" dxfId="142" priority="3">
      <formula>SUM($O$9:$O$26)&lt;&gt;0</formula>
    </cfRule>
  </conditionalFormatting>
  <conditionalFormatting sqref="N36 N39:N40">
    <cfRule type="cellIs" dxfId="141" priority="8" operator="equal">
      <formula>"FAIL"</formula>
    </cfRule>
  </conditionalFormatting>
  <conditionalFormatting sqref="C9:J9 C11:J12 C18:J18 C20:J21 F36:I36 G39 J40 F43 G44:G45 J46">
    <cfRule type="expression" dxfId="14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6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6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600-000002000000}">
      <formula1>0</formula1>
    </dataValidation>
    <dataValidation type="list" allowBlank="1" showInputMessage="1" showErrorMessage="1" sqref="H3" xr:uid="{00000000-0002-0000-06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62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151</v>
      </c>
      <c r="D9" s="41">
        <v>0</v>
      </c>
      <c r="E9" s="41">
        <v>42</v>
      </c>
      <c r="F9" s="41">
        <v>745</v>
      </c>
      <c r="G9" s="41">
        <v>69</v>
      </c>
      <c r="H9" s="41">
        <v>1142</v>
      </c>
      <c r="I9" s="41">
        <v>223</v>
      </c>
      <c r="J9" s="41">
        <v>961</v>
      </c>
      <c r="K9" s="42">
        <f>SUM(H9:J9)</f>
        <v>2326</v>
      </c>
      <c r="L9" s="36">
        <f>SUM(C9:G9,K9)</f>
        <v>3333</v>
      </c>
      <c r="M9" s="34"/>
      <c r="N9" s="45">
        <v>3333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-30</v>
      </c>
      <c r="D11" s="41">
        <v>0</v>
      </c>
      <c r="E11" s="41">
        <v>-8</v>
      </c>
      <c r="F11" s="41">
        <v>-142</v>
      </c>
      <c r="G11" s="41">
        <v>-16</v>
      </c>
      <c r="H11" s="41">
        <v>-229</v>
      </c>
      <c r="I11" s="41">
        <v>-45</v>
      </c>
      <c r="J11" s="41">
        <v>-193</v>
      </c>
      <c r="K11" s="42">
        <f>SUM(H11:J11)</f>
        <v>-467</v>
      </c>
      <c r="L11" s="36">
        <f>SUM(C11:G11,K11)</f>
        <v>-663</v>
      </c>
      <c r="M11" s="34"/>
      <c r="N11" s="45">
        <v>-663</v>
      </c>
      <c r="O11" s="45">
        <f>N11-L11</f>
        <v>0</v>
      </c>
    </row>
    <row r="12" spans="2:15" s="31" customFormat="1" ht="16" customHeight="1">
      <c r="B12" s="32" t="s">
        <v>69</v>
      </c>
      <c r="C12" s="41">
        <v>2703</v>
      </c>
      <c r="D12" s="41">
        <v>0</v>
      </c>
      <c r="E12" s="41">
        <v>718</v>
      </c>
      <c r="F12" s="41">
        <v>12484</v>
      </c>
      <c r="G12" s="41">
        <v>1713</v>
      </c>
      <c r="H12" s="41">
        <v>21226</v>
      </c>
      <c r="I12" s="41">
        <v>14292</v>
      </c>
      <c r="J12" s="41">
        <v>12278</v>
      </c>
      <c r="K12" s="42">
        <f>SUM(H12:J12)</f>
        <v>47796</v>
      </c>
      <c r="L12" s="36">
        <f>SUM(C12:G12,K12)</f>
        <v>65414</v>
      </c>
      <c r="M12" s="34"/>
      <c r="N12" s="45">
        <f>N13-SUM(N9,N11)</f>
        <v>65414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2824</v>
      </c>
      <c r="D13" s="36">
        <f t="shared" si="0"/>
        <v>0</v>
      </c>
      <c r="E13" s="36">
        <f t="shared" si="0"/>
        <v>752</v>
      </c>
      <c r="F13" s="36">
        <f t="shared" si="0"/>
        <v>13087</v>
      </c>
      <c r="G13" s="36">
        <f t="shared" si="0"/>
        <v>1766</v>
      </c>
      <c r="H13" s="36">
        <f t="shared" si="0"/>
        <v>22139</v>
      </c>
      <c r="I13" s="36">
        <f t="shared" si="0"/>
        <v>14470</v>
      </c>
      <c r="J13" s="36">
        <f t="shared" si="0"/>
        <v>13046</v>
      </c>
      <c r="K13" s="36">
        <f t="shared" si="0"/>
        <v>49655</v>
      </c>
      <c r="L13" s="36">
        <f t="shared" si="0"/>
        <v>68084</v>
      </c>
      <c r="M13" s="34"/>
      <c r="N13" s="40">
        <v>68084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2824</v>
      </c>
      <c r="D15" s="36">
        <f t="shared" si="1"/>
        <v>0</v>
      </c>
      <c r="E15" s="36">
        <f t="shared" si="1"/>
        <v>752</v>
      </c>
      <c r="F15" s="36">
        <f t="shared" si="1"/>
        <v>13087</v>
      </c>
      <c r="G15" s="36">
        <f t="shared" si="1"/>
        <v>1766</v>
      </c>
      <c r="H15" s="36">
        <f t="shared" si="1"/>
        <v>22139</v>
      </c>
      <c r="I15" s="36">
        <f t="shared" si="1"/>
        <v>14470</v>
      </c>
      <c r="J15" s="36">
        <f t="shared" si="1"/>
        <v>13046</v>
      </c>
      <c r="K15" s="36">
        <f t="shared" si="1"/>
        <v>49655</v>
      </c>
      <c r="L15" s="36">
        <f t="shared" si="1"/>
        <v>68084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f>SUM(H18:J18)</f>
        <v>0</v>
      </c>
      <c r="L18" s="36">
        <f>SUM(C18:G18,K18)</f>
        <v>0</v>
      </c>
      <c r="M18" s="34"/>
      <c r="N18" s="45">
        <v>0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-3195</v>
      </c>
      <c r="D21" s="41">
        <v>0</v>
      </c>
      <c r="E21" s="41">
        <v>-15</v>
      </c>
      <c r="F21" s="41">
        <v>-3738</v>
      </c>
      <c r="G21" s="41">
        <v>-104</v>
      </c>
      <c r="H21" s="41">
        <v>-3506</v>
      </c>
      <c r="I21" s="41">
        <v>-2968</v>
      </c>
      <c r="J21" s="41">
        <v>-484</v>
      </c>
      <c r="K21" s="42">
        <f>SUM(H21:J21)</f>
        <v>-6958</v>
      </c>
      <c r="L21" s="36">
        <f>SUM(C21:G21,K21)</f>
        <v>-14010</v>
      </c>
      <c r="M21" s="34"/>
      <c r="N21" s="45">
        <f>N22-N18-N20</f>
        <v>-14010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-3195</v>
      </c>
      <c r="D22" s="36">
        <f t="shared" si="2"/>
        <v>0</v>
      </c>
      <c r="E22" s="36">
        <f t="shared" si="2"/>
        <v>-15</v>
      </c>
      <c r="F22" s="36">
        <f t="shared" si="2"/>
        <v>-3738</v>
      </c>
      <c r="G22" s="36">
        <f t="shared" si="2"/>
        <v>-104</v>
      </c>
      <c r="H22" s="36">
        <f t="shared" si="2"/>
        <v>-3506</v>
      </c>
      <c r="I22" s="36">
        <f t="shared" si="2"/>
        <v>-2968</v>
      </c>
      <c r="J22" s="36">
        <f t="shared" si="2"/>
        <v>-484</v>
      </c>
      <c r="K22" s="36">
        <f t="shared" si="2"/>
        <v>-6958</v>
      </c>
      <c r="L22" s="36">
        <f t="shared" si="2"/>
        <v>-14010</v>
      </c>
      <c r="M22" s="34"/>
      <c r="N22" s="40">
        <v>-14010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-3195</v>
      </c>
      <c r="D24" s="36">
        <f t="shared" si="3"/>
        <v>0</v>
      </c>
      <c r="E24" s="36">
        <f t="shared" si="3"/>
        <v>-15</v>
      </c>
      <c r="F24" s="36">
        <f t="shared" si="3"/>
        <v>-3738</v>
      </c>
      <c r="G24" s="36">
        <f t="shared" si="3"/>
        <v>-104</v>
      </c>
      <c r="H24" s="36">
        <f t="shared" si="3"/>
        <v>-3506</v>
      </c>
      <c r="I24" s="36">
        <f t="shared" si="3"/>
        <v>-2968</v>
      </c>
      <c r="J24" s="36">
        <f t="shared" si="3"/>
        <v>-484</v>
      </c>
      <c r="K24" s="36">
        <f t="shared" si="3"/>
        <v>-6958</v>
      </c>
      <c r="L24" s="36">
        <f t="shared" si="3"/>
        <v>-14010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-371</v>
      </c>
      <c r="D26" s="39">
        <f t="shared" si="4"/>
        <v>0</v>
      </c>
      <c r="E26" s="39">
        <f t="shared" si="4"/>
        <v>737</v>
      </c>
      <c r="F26" s="39">
        <f t="shared" si="4"/>
        <v>9349</v>
      </c>
      <c r="G26" s="39">
        <f t="shared" si="4"/>
        <v>1662</v>
      </c>
      <c r="H26" s="39">
        <f t="shared" si="4"/>
        <v>18633</v>
      </c>
      <c r="I26" s="39">
        <f t="shared" si="4"/>
        <v>11502</v>
      </c>
      <c r="J26" s="39">
        <f t="shared" si="4"/>
        <v>12562</v>
      </c>
      <c r="K26" s="39">
        <f t="shared" si="4"/>
        <v>42697</v>
      </c>
      <c r="L26" s="39">
        <f t="shared" si="4"/>
        <v>54074</v>
      </c>
      <c r="M26" s="34"/>
      <c r="N26" s="40">
        <v>54074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67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961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662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685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685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12230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39" priority="2">
      <formula>$E$3&lt;&gt;0</formula>
    </cfRule>
  </conditionalFormatting>
  <conditionalFormatting sqref="N9:O9 N11:O13 N18:O18 N26:O26 N20:O22">
    <cfRule type="expression" dxfId="138" priority="4">
      <formula>$O9&lt;&gt;0</formula>
    </cfRule>
  </conditionalFormatting>
  <conditionalFormatting sqref="N6:O7">
    <cfRule type="expression" dxfId="137" priority="3">
      <formula>SUM($O$9:$O$26)&lt;&gt;0</formula>
    </cfRule>
  </conditionalFormatting>
  <conditionalFormatting sqref="N36 N39:N40">
    <cfRule type="cellIs" dxfId="136" priority="8" operator="equal">
      <formula>"FAIL"</formula>
    </cfRule>
  </conditionalFormatting>
  <conditionalFormatting sqref="C9:J9 C11:J12 C18:J18 C20:J21 F36:I36 G39 J40 F43 G44:G45 J46">
    <cfRule type="expression" dxfId="135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7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7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700-000002000000}">
      <formula1>0</formula1>
    </dataValidation>
    <dataValidation type="list" allowBlank="1" showInputMessage="1" showErrorMessage="1" sqref="H3" xr:uid="{00000000-0002-0000-07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5D9F1"/>
    <pageSetUpPr fitToPage="1"/>
  </sheetPr>
  <dimension ref="B1:Q47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28" customWidth="1"/>
    <col min="2" max="2" width="60" style="28" customWidth="1"/>
    <col min="3" max="11" width="14.453125" style="28" customWidth="1"/>
    <col min="12" max="12" width="14.7265625" style="28" customWidth="1"/>
    <col min="13" max="13" width="3.26953125" style="28" customWidth="1"/>
    <col min="14" max="15" width="10.81640625" style="28" customWidth="1"/>
    <col min="16" max="16384" width="9.1796875" style="28"/>
  </cols>
  <sheetData>
    <row r="1" spans="2:15" s="1" customFormat="1" ht="20.149999999999999" customHeight="1">
      <c r="B1" s="2" t="s">
        <v>0</v>
      </c>
      <c r="C1" s="71"/>
      <c r="D1" s="71"/>
      <c r="F1" s="10"/>
      <c r="G1" s="10"/>
      <c r="H1" s="10"/>
      <c r="I1" s="10"/>
      <c r="J1" s="10"/>
      <c r="K1" s="10"/>
    </row>
    <row r="2" spans="2:15" s="1" customFormat="1" ht="20.149999999999999" customHeight="1">
      <c r="B2" s="2" t="s">
        <v>73</v>
      </c>
    </row>
    <row r="3" spans="2:15" s="1" customFormat="1" ht="20.149999999999999" customHeight="1">
      <c r="B3" s="3" t="s">
        <v>13</v>
      </c>
      <c r="C3" s="72"/>
      <c r="D3" s="72"/>
      <c r="E3" s="4"/>
      <c r="F3" s="73"/>
      <c r="G3" s="73"/>
      <c r="H3" s="5"/>
    </row>
    <row r="4" spans="2:15" s="6" customFormat="1" ht="12.75" customHeight="1">
      <c r="B4" s="7"/>
      <c r="C4" s="8"/>
      <c r="L4" s="9"/>
      <c r="M4" s="9"/>
    </row>
    <row r="5" spans="2:15" s="6" customFormat="1" ht="12.75" customHeight="1">
      <c r="B5" s="7"/>
      <c r="C5" s="8"/>
      <c r="L5" s="9" t="s">
        <v>1</v>
      </c>
      <c r="M5" s="9"/>
    </row>
    <row r="6" spans="2:15" ht="18" customHeight="1">
      <c r="B6" s="26" t="s">
        <v>8</v>
      </c>
      <c r="C6" s="84" t="s">
        <v>53</v>
      </c>
      <c r="D6" s="84" t="s">
        <v>48</v>
      </c>
      <c r="E6" s="84" t="s">
        <v>49</v>
      </c>
      <c r="F6" s="84" t="s">
        <v>43</v>
      </c>
      <c r="G6" s="84" t="s">
        <v>44</v>
      </c>
      <c r="H6" s="79" t="s">
        <v>45</v>
      </c>
      <c r="I6" s="79"/>
      <c r="J6" s="79"/>
      <c r="K6" s="80"/>
      <c r="L6" s="81" t="s">
        <v>46</v>
      </c>
      <c r="M6" s="27"/>
      <c r="N6" s="83" t="s">
        <v>39</v>
      </c>
      <c r="O6" s="83" t="s">
        <v>2</v>
      </c>
    </row>
    <row r="7" spans="2:15" ht="59.25" customHeight="1">
      <c r="B7" s="29" t="s">
        <v>9</v>
      </c>
      <c r="C7" s="84"/>
      <c r="D7" s="84"/>
      <c r="E7" s="84"/>
      <c r="F7" s="84"/>
      <c r="G7" s="84"/>
      <c r="H7" s="48" t="s">
        <v>50</v>
      </c>
      <c r="I7" s="52" t="s">
        <v>51</v>
      </c>
      <c r="J7" s="52" t="s">
        <v>52</v>
      </c>
      <c r="K7" s="53" t="s">
        <v>47</v>
      </c>
      <c r="L7" s="82"/>
      <c r="M7" s="27"/>
      <c r="N7" s="83"/>
      <c r="O7" s="83"/>
    </row>
    <row r="8" spans="2:15" s="31" customFormat="1" ht="16" customHeight="1">
      <c r="B8" s="30" t="s">
        <v>42</v>
      </c>
    </row>
    <row r="9" spans="2:15" s="31" customFormat="1" ht="16" customHeight="1">
      <c r="B9" s="32" t="s">
        <v>40</v>
      </c>
      <c r="C9" s="41">
        <v>191</v>
      </c>
      <c r="D9" s="41">
        <v>0</v>
      </c>
      <c r="E9" s="41">
        <v>0</v>
      </c>
      <c r="F9" s="41">
        <v>182</v>
      </c>
      <c r="G9" s="41">
        <v>0</v>
      </c>
      <c r="H9" s="41">
        <v>196</v>
      </c>
      <c r="I9" s="41">
        <v>172</v>
      </c>
      <c r="J9" s="41">
        <v>84</v>
      </c>
      <c r="K9" s="42">
        <f>SUM(H9:J9)</f>
        <v>452</v>
      </c>
      <c r="L9" s="36">
        <f>SUM(C9:G9,K9)</f>
        <v>825</v>
      </c>
      <c r="M9" s="34"/>
      <c r="N9" s="45">
        <v>825</v>
      </c>
      <c r="O9" s="45">
        <f>N9-L9</f>
        <v>0</v>
      </c>
    </row>
    <row r="10" spans="2:15" s="31" customFormat="1" ht="16" customHeight="1">
      <c r="B10" s="32" t="s">
        <v>72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46"/>
      <c r="O10" s="47"/>
    </row>
    <row r="11" spans="2:15" s="31" customFormat="1" ht="16" customHeight="1">
      <c r="B11" s="32" t="s">
        <v>68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>SUM(H11:J11)</f>
        <v>0</v>
      </c>
      <c r="L11" s="36">
        <f>SUM(C11:G11,K11)</f>
        <v>0</v>
      </c>
      <c r="M11" s="34"/>
      <c r="N11" s="45">
        <v>0</v>
      </c>
      <c r="O11" s="45">
        <f>N11-L11</f>
        <v>0</v>
      </c>
    </row>
    <row r="12" spans="2:15" s="31" customFormat="1" ht="16" customHeight="1">
      <c r="B12" s="32" t="s">
        <v>69</v>
      </c>
      <c r="C12" s="41">
        <v>372</v>
      </c>
      <c r="D12" s="41">
        <v>0</v>
      </c>
      <c r="E12" s="41">
        <v>0</v>
      </c>
      <c r="F12" s="41">
        <v>580</v>
      </c>
      <c r="G12" s="41">
        <v>134</v>
      </c>
      <c r="H12" s="41">
        <v>2000</v>
      </c>
      <c r="I12" s="41">
        <v>2859</v>
      </c>
      <c r="J12" s="41">
        <v>758</v>
      </c>
      <c r="K12" s="42">
        <f>SUM(H12:J12)</f>
        <v>5617</v>
      </c>
      <c r="L12" s="36">
        <f>SUM(C12:G12,K12)</f>
        <v>6703</v>
      </c>
      <c r="M12" s="34"/>
      <c r="N12" s="45">
        <f>N13-SUM(N9,N11)</f>
        <v>6703</v>
      </c>
      <c r="O12" s="45">
        <f>N12-L12</f>
        <v>0</v>
      </c>
    </row>
    <row r="13" spans="2:15" s="31" customFormat="1" ht="16" customHeight="1">
      <c r="B13" s="37" t="s">
        <v>3</v>
      </c>
      <c r="C13" s="36">
        <f t="shared" ref="C13:L13" si="0">SUM(C9,C11:C12)</f>
        <v>563</v>
      </c>
      <c r="D13" s="36">
        <f t="shared" si="0"/>
        <v>0</v>
      </c>
      <c r="E13" s="36">
        <f t="shared" si="0"/>
        <v>0</v>
      </c>
      <c r="F13" s="36">
        <f t="shared" si="0"/>
        <v>762</v>
      </c>
      <c r="G13" s="36">
        <f t="shared" si="0"/>
        <v>134</v>
      </c>
      <c r="H13" s="36">
        <f t="shared" si="0"/>
        <v>2196</v>
      </c>
      <c r="I13" s="36">
        <f t="shared" si="0"/>
        <v>3031</v>
      </c>
      <c r="J13" s="36">
        <f t="shared" si="0"/>
        <v>842</v>
      </c>
      <c r="K13" s="36">
        <f t="shared" si="0"/>
        <v>6069</v>
      </c>
      <c r="L13" s="36">
        <f t="shared" si="0"/>
        <v>7528</v>
      </c>
      <c r="M13" s="34"/>
      <c r="N13" s="40">
        <v>7528</v>
      </c>
      <c r="O13" s="40">
        <f>N13-L13</f>
        <v>0</v>
      </c>
    </row>
    <row r="14" spans="2:15" s="31" customFormat="1" ht="12.7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s="31" customFormat="1" ht="16" customHeight="1">
      <c r="B15" s="37" t="s">
        <v>70</v>
      </c>
      <c r="C15" s="36">
        <f t="shared" ref="C15:L15" si="1">C13+C18</f>
        <v>563</v>
      </c>
      <c r="D15" s="36">
        <f t="shared" si="1"/>
        <v>0</v>
      </c>
      <c r="E15" s="36">
        <f t="shared" si="1"/>
        <v>0</v>
      </c>
      <c r="F15" s="36">
        <f t="shared" si="1"/>
        <v>762</v>
      </c>
      <c r="G15" s="36">
        <f t="shared" si="1"/>
        <v>134</v>
      </c>
      <c r="H15" s="36">
        <f t="shared" si="1"/>
        <v>2169</v>
      </c>
      <c r="I15" s="36">
        <f t="shared" si="1"/>
        <v>3031</v>
      </c>
      <c r="J15" s="36">
        <f t="shared" si="1"/>
        <v>816</v>
      </c>
      <c r="K15" s="36">
        <f t="shared" si="1"/>
        <v>6016</v>
      </c>
      <c r="L15" s="36">
        <f t="shared" si="1"/>
        <v>7475</v>
      </c>
      <c r="M15" s="34"/>
      <c r="N15" s="34"/>
      <c r="O15" s="34"/>
    </row>
    <row r="16" spans="2:15" s="31" customFormat="1" ht="12.7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7" s="31" customFormat="1" ht="16" customHeight="1">
      <c r="B17" s="30" t="s">
        <v>41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7" s="31" customFormat="1" ht="16" customHeight="1">
      <c r="B18" s="32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-27</v>
      </c>
      <c r="I18" s="41">
        <v>0</v>
      </c>
      <c r="J18" s="41">
        <v>-26</v>
      </c>
      <c r="K18" s="42">
        <f>SUM(H18:J18)</f>
        <v>-53</v>
      </c>
      <c r="L18" s="36">
        <f>SUM(C18:G18,K18)</f>
        <v>-53</v>
      </c>
      <c r="M18" s="34"/>
      <c r="N18" s="45">
        <v>-53</v>
      </c>
      <c r="O18" s="45">
        <f>N18-L18</f>
        <v>0</v>
      </c>
    </row>
    <row r="19" spans="2:17" s="31" customFormat="1" ht="16" customHeight="1">
      <c r="B19" s="51" t="s">
        <v>66</v>
      </c>
      <c r="C19" s="35"/>
      <c r="D19" s="35"/>
      <c r="E19" s="35"/>
      <c r="F19" s="35"/>
      <c r="G19" s="35"/>
      <c r="H19" s="35"/>
      <c r="I19" s="35"/>
      <c r="J19" s="35"/>
      <c r="K19" s="35"/>
      <c r="L19" s="33"/>
      <c r="M19" s="34"/>
      <c r="N19" s="46"/>
      <c r="O19" s="46"/>
    </row>
    <row r="20" spans="2:17" s="31" customFormat="1" ht="16" customHeight="1">
      <c r="B20" s="32" t="s">
        <v>57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>SUM(H20:J20)</f>
        <v>0</v>
      </c>
      <c r="L20" s="36">
        <f>SUM(C20:G20,K20)</f>
        <v>0</v>
      </c>
      <c r="M20" s="34"/>
      <c r="N20" s="45">
        <v>0</v>
      </c>
      <c r="O20" s="45">
        <f>N20-L20</f>
        <v>0</v>
      </c>
    </row>
    <row r="21" spans="2:17" s="31" customFormat="1" ht="16" customHeight="1">
      <c r="B21" s="32" t="s">
        <v>71</v>
      </c>
      <c r="C21" s="41">
        <v>-467</v>
      </c>
      <c r="D21" s="41">
        <v>0</v>
      </c>
      <c r="E21" s="41">
        <v>0</v>
      </c>
      <c r="F21" s="41">
        <v>-92</v>
      </c>
      <c r="G21" s="41">
        <v>-2</v>
      </c>
      <c r="H21" s="41">
        <v>-472</v>
      </c>
      <c r="I21" s="41">
        <v>-208</v>
      </c>
      <c r="J21" s="41">
        <v>-19</v>
      </c>
      <c r="K21" s="42">
        <f>SUM(H21:J21)</f>
        <v>-699</v>
      </c>
      <c r="L21" s="36">
        <f>SUM(C21:G21,K21)</f>
        <v>-1260</v>
      </c>
      <c r="M21" s="34"/>
      <c r="N21" s="45">
        <f>N22-N18-N20</f>
        <v>-1260</v>
      </c>
      <c r="O21" s="45">
        <f>N21-L21</f>
        <v>0</v>
      </c>
    </row>
    <row r="22" spans="2:17" s="31" customFormat="1" ht="16" customHeight="1">
      <c r="B22" s="37" t="s">
        <v>5</v>
      </c>
      <c r="C22" s="36">
        <f t="shared" ref="C22:L22" si="2">SUM(C18,C20:C21)</f>
        <v>-467</v>
      </c>
      <c r="D22" s="36">
        <f t="shared" si="2"/>
        <v>0</v>
      </c>
      <c r="E22" s="36">
        <f t="shared" si="2"/>
        <v>0</v>
      </c>
      <c r="F22" s="36">
        <f t="shared" si="2"/>
        <v>-92</v>
      </c>
      <c r="G22" s="36">
        <f t="shared" si="2"/>
        <v>-2</v>
      </c>
      <c r="H22" s="36">
        <f t="shared" si="2"/>
        <v>-499</v>
      </c>
      <c r="I22" s="36">
        <f t="shared" si="2"/>
        <v>-208</v>
      </c>
      <c r="J22" s="36">
        <f t="shared" si="2"/>
        <v>-45</v>
      </c>
      <c r="K22" s="36">
        <f t="shared" si="2"/>
        <v>-752</v>
      </c>
      <c r="L22" s="36">
        <f t="shared" si="2"/>
        <v>-1313</v>
      </c>
      <c r="M22" s="34"/>
      <c r="N22" s="40">
        <v>-1313</v>
      </c>
      <c r="O22" s="40">
        <f>N22-L22</f>
        <v>0</v>
      </c>
    </row>
    <row r="23" spans="2:17" s="31" customFormat="1" ht="12.75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7" s="31" customFormat="1" ht="16" customHeight="1">
      <c r="B24" s="37" t="s">
        <v>67</v>
      </c>
      <c r="C24" s="36">
        <f t="shared" ref="C24:L24" si="3">C22-C18</f>
        <v>-467</v>
      </c>
      <c r="D24" s="36">
        <f t="shared" si="3"/>
        <v>0</v>
      </c>
      <c r="E24" s="36">
        <f t="shared" si="3"/>
        <v>0</v>
      </c>
      <c r="F24" s="36">
        <f t="shared" si="3"/>
        <v>-92</v>
      </c>
      <c r="G24" s="36">
        <f t="shared" si="3"/>
        <v>-2</v>
      </c>
      <c r="H24" s="36">
        <f t="shared" si="3"/>
        <v>-472</v>
      </c>
      <c r="I24" s="36">
        <f t="shared" si="3"/>
        <v>-208</v>
      </c>
      <c r="J24" s="36">
        <f t="shared" si="3"/>
        <v>-19</v>
      </c>
      <c r="K24" s="36">
        <f t="shared" si="3"/>
        <v>-699</v>
      </c>
      <c r="L24" s="36">
        <f t="shared" si="3"/>
        <v>-1260</v>
      </c>
      <c r="M24" s="34"/>
      <c r="N24" s="34"/>
      <c r="O24" s="34"/>
    </row>
    <row r="25" spans="2:17" s="31" customFormat="1" ht="12.75" customHeight="1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31" customFormat="1" ht="16" customHeight="1">
      <c r="B26" s="38" t="s">
        <v>4</v>
      </c>
      <c r="C26" s="39">
        <f t="shared" ref="C26:L26" si="4">C13+C22</f>
        <v>96</v>
      </c>
      <c r="D26" s="39">
        <f t="shared" si="4"/>
        <v>0</v>
      </c>
      <c r="E26" s="39">
        <f t="shared" si="4"/>
        <v>0</v>
      </c>
      <c r="F26" s="39">
        <f t="shared" si="4"/>
        <v>670</v>
      </c>
      <c r="G26" s="39">
        <f t="shared" si="4"/>
        <v>132</v>
      </c>
      <c r="H26" s="39">
        <f t="shared" si="4"/>
        <v>1697</v>
      </c>
      <c r="I26" s="39">
        <f t="shared" si="4"/>
        <v>2823</v>
      </c>
      <c r="J26" s="39">
        <f t="shared" si="4"/>
        <v>797</v>
      </c>
      <c r="K26" s="39">
        <f t="shared" si="4"/>
        <v>5317</v>
      </c>
      <c r="L26" s="39">
        <f t="shared" si="4"/>
        <v>6215</v>
      </c>
      <c r="M26" s="34"/>
      <c r="N26" s="40">
        <v>6215</v>
      </c>
      <c r="O26" s="40">
        <f>N26-L26</f>
        <v>0</v>
      </c>
    </row>
    <row r="27" spans="2:17" s="31" customFormat="1" ht="12.75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31" customFormat="1" ht="16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4"/>
      <c r="N28" s="34"/>
      <c r="O28" s="34"/>
    </row>
    <row r="29" spans="2:17" s="31" customFormat="1" ht="1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4"/>
      <c r="N29" s="34"/>
      <c r="O29" s="34"/>
    </row>
    <row r="30" spans="2:17" s="31" customFormat="1" ht="16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4"/>
      <c r="N30" s="34"/>
      <c r="O30" s="34"/>
    </row>
    <row r="31" spans="2:17" s="31" customFormat="1" ht="16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4"/>
      <c r="N31" s="34"/>
      <c r="O31" s="34"/>
    </row>
    <row r="32" spans="2:17" s="1" customFormat="1" ht="12.75" customHeight="1">
      <c r="B32" s="12"/>
      <c r="C32" s="25">
        <v>2</v>
      </c>
      <c r="D32" s="25">
        <f>C32+1</f>
        <v>3</v>
      </c>
      <c r="E32" s="25">
        <f t="shared" ref="E32:L32" si="5">D32+1</f>
        <v>4</v>
      </c>
      <c r="F32" s="25">
        <f t="shared" si="5"/>
        <v>5</v>
      </c>
      <c r="G32" s="25">
        <f t="shared" si="5"/>
        <v>6</v>
      </c>
      <c r="H32" s="25">
        <f t="shared" si="5"/>
        <v>7</v>
      </c>
      <c r="I32" s="25">
        <f t="shared" si="5"/>
        <v>8</v>
      </c>
      <c r="J32" s="25">
        <f t="shared" si="5"/>
        <v>9</v>
      </c>
      <c r="K32" s="25">
        <f t="shared" si="5"/>
        <v>10</v>
      </c>
      <c r="L32" s="25">
        <f t="shared" si="5"/>
        <v>11</v>
      </c>
      <c r="M32" s="13"/>
      <c r="N32" s="14"/>
      <c r="O32" s="15"/>
      <c r="P32" s="16"/>
      <c r="Q32" s="16"/>
    </row>
    <row r="33" spans="2:15" s="1" customFormat="1" ht="18" customHeight="1">
      <c r="B33" s="17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ht="6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4"/>
      <c r="O34" s="11"/>
    </row>
    <row r="35" spans="2:15" s="1" customFormat="1" ht="16" customHeight="1">
      <c r="B35" s="22" t="s">
        <v>58</v>
      </c>
      <c r="C35" s="23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</row>
    <row r="36" spans="2:15" s="31" customFormat="1" ht="16" customHeight="1">
      <c r="B36" s="32" t="s">
        <v>58</v>
      </c>
      <c r="C36" s="35"/>
      <c r="D36" s="35"/>
      <c r="E36" s="35"/>
      <c r="F36" s="41">
        <v>0</v>
      </c>
      <c r="G36" s="41">
        <v>0</v>
      </c>
      <c r="H36" s="41">
        <v>0</v>
      </c>
      <c r="I36" s="41">
        <v>0</v>
      </c>
      <c r="J36" s="35"/>
      <c r="K36" s="35"/>
      <c r="L36" s="35"/>
      <c r="M36" s="34"/>
      <c r="N36" s="43" t="s">
        <v>116</v>
      </c>
      <c r="O36" s="34"/>
    </row>
    <row r="37" spans="2:15" s="1" customFormat="1" ht="6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4"/>
      <c r="O37" s="11"/>
    </row>
    <row r="38" spans="2:15" s="1" customFormat="1" ht="16" customHeight="1">
      <c r="B38" s="20" t="s">
        <v>59</v>
      </c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</row>
    <row r="39" spans="2:15" s="31" customFormat="1" ht="16" customHeight="1">
      <c r="B39" s="44" t="s">
        <v>44</v>
      </c>
      <c r="C39" s="35"/>
      <c r="D39" s="35"/>
      <c r="E39" s="35"/>
      <c r="F39" s="35"/>
      <c r="G39" s="41">
        <v>0</v>
      </c>
      <c r="H39" s="35"/>
      <c r="I39" s="35"/>
      <c r="J39" s="35"/>
      <c r="K39" s="35"/>
      <c r="L39" s="35"/>
      <c r="M39" s="34"/>
      <c r="N39" s="43" t="str">
        <f>IF(G39&gt;G9, "FAIL", "PASS")</f>
        <v>PASS</v>
      </c>
      <c r="O39" s="18"/>
    </row>
    <row r="40" spans="2:15" s="31" customFormat="1" ht="16" customHeight="1">
      <c r="B40" s="32" t="s">
        <v>55</v>
      </c>
      <c r="C40" s="35"/>
      <c r="D40" s="35"/>
      <c r="E40" s="35"/>
      <c r="F40" s="35"/>
      <c r="G40" s="35"/>
      <c r="H40" s="35"/>
      <c r="I40" s="35"/>
      <c r="J40" s="41">
        <v>72</v>
      </c>
      <c r="K40" s="35"/>
      <c r="L40" s="35"/>
      <c r="M40" s="34"/>
      <c r="N40" s="43" t="str">
        <f>IF(J40&gt;J9, "FAIL", "PASS")</f>
        <v>PASS</v>
      </c>
      <c r="O40" s="11"/>
    </row>
    <row r="41" spans="2:15" s="1" customFormat="1" ht="6" customHeight="1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1"/>
    </row>
    <row r="42" spans="2:15" s="1" customFormat="1" ht="16" customHeight="1">
      <c r="B42" s="22" t="s">
        <v>64</v>
      </c>
      <c r="C42" s="23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24"/>
      <c r="O42" s="11"/>
    </row>
    <row r="43" spans="2:15" s="31" customFormat="1" ht="16" customHeight="1">
      <c r="B43" s="32" t="s">
        <v>54</v>
      </c>
      <c r="C43" s="35"/>
      <c r="D43" s="35"/>
      <c r="E43" s="35"/>
      <c r="F43" s="41">
        <v>0</v>
      </c>
      <c r="G43" s="35"/>
      <c r="H43" s="35"/>
      <c r="I43" s="35"/>
      <c r="J43" s="35"/>
      <c r="K43" s="35"/>
      <c r="L43" s="35"/>
      <c r="M43" s="34"/>
      <c r="N43" s="74"/>
      <c r="O43" s="34"/>
    </row>
    <row r="44" spans="2:15" s="31" customFormat="1" ht="16" customHeight="1">
      <c r="B44" s="32" t="s">
        <v>61</v>
      </c>
      <c r="C44" s="35"/>
      <c r="D44" s="35"/>
      <c r="E44" s="35"/>
      <c r="F44" s="35"/>
      <c r="G44" s="41">
        <v>131</v>
      </c>
      <c r="H44" s="35"/>
      <c r="I44" s="35"/>
      <c r="J44" s="35"/>
      <c r="K44" s="35"/>
      <c r="L44" s="35"/>
      <c r="M44" s="34"/>
      <c r="N44" s="74"/>
      <c r="O44" s="34"/>
    </row>
    <row r="45" spans="2:15" s="31" customFormat="1" ht="16" customHeight="1">
      <c r="B45" s="32" t="s">
        <v>60</v>
      </c>
      <c r="C45" s="35"/>
      <c r="D45" s="35"/>
      <c r="E45" s="35"/>
      <c r="F45" s="35"/>
      <c r="G45" s="41">
        <v>131</v>
      </c>
      <c r="H45" s="35"/>
      <c r="I45" s="35"/>
      <c r="J45" s="35"/>
      <c r="K45" s="35"/>
      <c r="L45" s="35"/>
      <c r="M45" s="34"/>
      <c r="N45" s="74"/>
      <c r="O45" s="34"/>
    </row>
    <row r="46" spans="2:15" s="31" customFormat="1" ht="16" customHeight="1">
      <c r="B46" s="32" t="s">
        <v>55</v>
      </c>
      <c r="C46" s="35"/>
      <c r="D46" s="35"/>
      <c r="E46" s="35"/>
      <c r="F46" s="35"/>
      <c r="G46" s="35"/>
      <c r="H46" s="35"/>
      <c r="I46" s="35"/>
      <c r="J46" s="41">
        <v>619</v>
      </c>
      <c r="K46" s="35"/>
      <c r="L46" s="35"/>
      <c r="M46" s="34"/>
      <c r="N46" s="74"/>
      <c r="O46" s="34"/>
    </row>
    <row r="47" spans="2:15" s="31" customFormat="1" ht="12.75" customHeight="1"/>
  </sheetData>
  <mergeCells count="9">
    <mergeCell ref="H6:K6"/>
    <mergeCell ref="L6:L7"/>
    <mergeCell ref="N6:N7"/>
    <mergeCell ref="O6:O7"/>
    <mergeCell ref="C6:C7"/>
    <mergeCell ref="D6:D7"/>
    <mergeCell ref="E6:E7"/>
    <mergeCell ref="F6:F7"/>
    <mergeCell ref="G6:G7"/>
  </mergeCells>
  <conditionalFormatting sqref="C3:E3">
    <cfRule type="expression" dxfId="134" priority="2">
      <formula>$E$3&lt;&gt;0</formula>
    </cfRule>
  </conditionalFormatting>
  <conditionalFormatting sqref="N9:O9 N11:O13 N18:O18 N26:O26 N20:O22">
    <cfRule type="expression" dxfId="133" priority="4">
      <formula>$O9&lt;&gt;0</formula>
    </cfRule>
  </conditionalFormatting>
  <conditionalFormatting sqref="N6:O7">
    <cfRule type="expression" dxfId="132" priority="3">
      <formula>SUM($O$9:$O$26)&lt;&gt;0</formula>
    </cfRule>
  </conditionalFormatting>
  <conditionalFormatting sqref="N36 N39:N40">
    <cfRule type="cellIs" dxfId="131" priority="8" operator="equal">
      <formula>"FAIL"</formula>
    </cfRule>
  </conditionalFormatting>
  <conditionalFormatting sqref="C9:J9 C11:J12 C18:J18 C20:J21 F36:I36 G39 J40 F43 G44:G45 J46">
    <cfRule type="expression" dxfId="130" priority="1">
      <formula>VLOOKUP($B$3,#REF!, 11, FALSE)="No"</formula>
    </cfRule>
  </conditionalFormatting>
  <dataValidations count="4">
    <dataValidation type="whole" errorStyle="warning" allowBlank="1" showErrorMessage="1" errorTitle="WARNING" error="All figures must be entered as whole numbers. Please ensure that the figure you have entered is correct." sqref="F43 G44:G45 J46" xr:uid="{00000000-0002-0000-08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J11 C18:J18 C20:J21" xr:uid="{00000000-0002-0000-08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J9 C12:J12 F36:I36 G39 J40" xr:uid="{00000000-0002-0000-0800-000002000000}">
      <formula1>0</formula1>
    </dataValidation>
    <dataValidation type="list" allowBlank="1" showInputMessage="1" showErrorMessage="1" sqref="H3" xr:uid="{00000000-0002-0000-0800-000003000000}">
      <formula1>#REF!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K9:L9 K11:L12 K18:L18 K20:L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A30032580</value>
    </field>
    <field name="Objective-Title">
      <value order="0">LFRs 2019-20 - Blank Return - Unprotected</value>
    </field>
    <field name="Objective-Description">
      <value order="0"/>
    </field>
    <field name="Objective-CreationStamp">
      <value order="0">2020-09-04T08:02:01Z</value>
    </field>
    <field name="Objective-IsApproved">
      <value order="0">false</value>
    </field>
    <field name="Objective-IsPublished">
      <value order="0">true</value>
    </field>
    <field name="Objective-DatePublished">
      <value order="0">2020-09-16T09:06:09Z</value>
    </field>
    <field name="Objective-ModificationStamp">
      <value order="0">2020-09-16T09:06:09Z</value>
    </field>
    <field name="Objective-Owner">
      <value order="0">Cuthbertson, Louise L (U417466)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Statistical returns - Local Financial Returns 2019-20 - Research and analysis: Finance - expenditure and grants: 2019-2024</value>
    </field>
    <field name="Objective-Parent">
      <value order="0">Statistical: Statistical returns - Local Financial Returns 2019-20 - Research and analysis: Finance - expenditure and grants: 2019-2024</value>
    </field>
    <field name="Objective-State">
      <value order="0">Published</value>
    </field>
    <field name="Objective-VersionId">
      <value order="0">vA43672993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PUBRES/4166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33</vt:i4>
      </vt:variant>
    </vt:vector>
  </HeadingPairs>
  <TitlesOfParts>
    <vt:vector size="68" baseType="lpstr">
      <vt:lpstr>Notes</vt:lpstr>
      <vt:lpstr>Definitions</vt:lpstr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u417466</dc:creator>
  <cp:lastModifiedBy>u416443</cp:lastModifiedBy>
  <cp:lastPrinted>2020-09-03T11:04:19Z</cp:lastPrinted>
  <dcterms:created xsi:type="dcterms:W3CDTF">2020-05-13T09:34:55Z</dcterms:created>
  <dcterms:modified xsi:type="dcterms:W3CDTF">2023-03-01T12:18:49Z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A30032580</vt:lpwstr>
  </property>
  <property fmtid="{D5CDD505-2E9C-101B-9397-08002B2CF9AE}" pid="4" name="Objective-Title">
    <vt:lpwstr>LFRs 2019-20 - Blank Return - Unprotected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2020-09-16T08:59:51Z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2020-09-16T09:06:09Z</vt:filetime>
  </property>
  <property fmtid="{D5CDD505-2E9C-101B-9397-08002B2CF9AE}" pid="10" name="Objective-ModificationStamp">
    <vt:filetime>2020-09-16T09:06:09Z</vt:filetime>
  </property>
  <property fmtid="{D5CDD505-2E9C-101B-9397-08002B2CF9AE}" pid="11" name="Objective-Owner">
    <vt:lpwstr>Cuthbertson, Louise L (U417466)</vt:lpwstr>
  </property>
  <property fmtid="{D5CDD505-2E9C-101B-9397-08002B2CF9AE}" pid="12" name="Objective-Path">
    <vt:lpwstr>Objective Global Folder:SG File Plan:Government, politics and public administration:Local government:Finance - Expenditure and grants:Research and analysis: Finance - Expenditure and grants:Statistical: Statistical returns - Local Financial Returns 2019-2</vt:lpwstr>
  </property>
  <property fmtid="{D5CDD505-2E9C-101B-9397-08002B2CF9AE}" pid="13" name="Objective-Parent">
    <vt:lpwstr>Statistical: Statistical returns - Local Financial Returns 2019-20 - Research and analysis: Finance - expenditure and grants: 2019-2024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vA43672993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