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G:\FCSD\Linked Spreadsheets\ASD Statistics\LFRs 2019-20\Return Workbooks\Publish Standard\Revised 28 Feb 2023\"/>
    </mc:Choice>
  </mc:AlternateContent>
  <xr:revisionPtr revIDLastSave="0" documentId="13_ncr:1_{F949AAA2-3867-43BD-9309-0EB4BCA05950}" xr6:coauthVersionLast="47" xr6:coauthVersionMax="47" xr10:uidLastSave="{00000000-0000-0000-0000-000000000000}"/>
  <bookViews>
    <workbookView xWindow="-110" yWindow="-110" windowWidth="19420" windowHeight="10420" tabRatio="910" xr2:uid="{00000000-000D-0000-FFFF-FFFF00000000}"/>
  </bookViews>
  <sheets>
    <sheet name="Notes" sheetId="67" r:id="rId1"/>
    <sheet name="Definitions" sheetId="68" r:id="rId2"/>
    <sheet name="Scotland" sheetId="65" r:id="rId3"/>
    <sheet name="Councils" sheetId="66" r:id="rId4"/>
    <sheet name="Aberdeen City" sheetId="15" r:id="rId5"/>
    <sheet name="Aberdeenshire" sheetId="27" r:id="rId6"/>
    <sheet name="Angus" sheetId="28" r:id="rId7"/>
    <sheet name="Argyll &amp; Bute" sheetId="29" r:id="rId8"/>
    <sheet name="City of Edinburgh" sheetId="31" r:id="rId9"/>
    <sheet name="Clackmannanshire" sheetId="30" r:id="rId10"/>
    <sheet name="Dumfries &amp; Galloway" sheetId="32" r:id="rId11"/>
    <sheet name="Dundee City" sheetId="33" r:id="rId12"/>
    <sheet name="East Ayrshire" sheetId="34" r:id="rId13"/>
    <sheet name="East Dunbartonshire" sheetId="35" r:id="rId14"/>
    <sheet name="East Lothian" sheetId="36" r:id="rId15"/>
    <sheet name="East Renfrewshire" sheetId="37" r:id="rId16"/>
    <sheet name="Falkirk" sheetId="38" r:id="rId17"/>
    <sheet name="Fife" sheetId="39" r:id="rId18"/>
    <sheet name="Glasgow City" sheetId="40" r:id="rId19"/>
    <sheet name="Highland" sheetId="41" r:id="rId20"/>
    <sheet name="Inverclyde" sheetId="42" r:id="rId21"/>
    <sheet name="Midlothian" sheetId="43" r:id="rId22"/>
    <sheet name="Moray" sheetId="44" r:id="rId23"/>
    <sheet name="Na h-Eileanan Siar" sheetId="45" r:id="rId24"/>
    <sheet name="North Ayrshire" sheetId="46" r:id="rId25"/>
    <sheet name="North Lanarkshire" sheetId="47" r:id="rId26"/>
    <sheet name="Orkney Islands" sheetId="48" r:id="rId27"/>
    <sheet name="Perth &amp; Kinross" sheetId="49" r:id="rId28"/>
    <sheet name="Renfrewshire" sheetId="50" r:id="rId29"/>
    <sheet name="Scottish Borders" sheetId="51" r:id="rId30"/>
    <sheet name="Shetland Islands" sheetId="52" r:id="rId31"/>
    <sheet name="South Ayrshire" sheetId="53" r:id="rId32"/>
    <sheet name="South Lanarkshire" sheetId="54" r:id="rId33"/>
    <sheet name="Stirling" sheetId="55" r:id="rId34"/>
    <sheet name="West Dunbartonshire" sheetId="56" r:id="rId35"/>
    <sheet name="West Lothian" sheetId="57" r:id="rId36"/>
    <sheet name="HITRANS" sheetId="58" r:id="rId37"/>
    <sheet name="NESTRANS" sheetId="59" r:id="rId38"/>
    <sheet name="SESTRAN" sheetId="60" r:id="rId39"/>
    <sheet name="SPT" sheetId="61" r:id="rId40"/>
    <sheet name="SWESTRANS" sheetId="62" r:id="rId41"/>
    <sheet name="TACTRAN" sheetId="63" r:id="rId42"/>
    <sheet name="ZetTrans" sheetId="64" r:id="rId43"/>
  </sheets>
  <definedNames>
    <definedName name="_xlnm.Print_Area" localSheetId="4">'Aberdeen City'!$A$1:$U$57</definedName>
    <definedName name="_xlnm.Print_Area" localSheetId="5">Aberdeenshire!$A$1:$U$57</definedName>
    <definedName name="_xlnm.Print_Area" localSheetId="6">Angus!$A$1:$U$57</definedName>
    <definedName name="_xlnm.Print_Area" localSheetId="7">'Argyll &amp; Bute'!$A$1:$U$57</definedName>
    <definedName name="_xlnm.Print_Area" localSheetId="8">'City of Edinburgh'!$A$1:$U$57</definedName>
    <definedName name="_xlnm.Print_Area" localSheetId="9">Clackmannanshire!$A$1:$U$57</definedName>
    <definedName name="_xlnm.Print_Area" localSheetId="3">Councils!$A$1:$U$57</definedName>
    <definedName name="_xlnm.Print_Area" localSheetId="10">'Dumfries &amp; Galloway'!$A$1:$U$57</definedName>
    <definedName name="_xlnm.Print_Area" localSheetId="11">'Dundee City'!$A$1:$U$57</definedName>
    <definedName name="_xlnm.Print_Area" localSheetId="12">'East Ayrshire'!$A$1:$U$57</definedName>
    <definedName name="_xlnm.Print_Area" localSheetId="13">'East Dunbartonshire'!$A$1:$U$57</definedName>
    <definedName name="_xlnm.Print_Area" localSheetId="14">'East Lothian'!$A$1:$U$57</definedName>
    <definedName name="_xlnm.Print_Area" localSheetId="15">'East Renfrewshire'!$A$1:$U$57</definedName>
    <definedName name="_xlnm.Print_Area" localSheetId="16">Falkirk!$A$1:$U$57</definedName>
    <definedName name="_xlnm.Print_Area" localSheetId="17">Fife!$A$1:$U$57</definedName>
    <definedName name="_xlnm.Print_Area" localSheetId="18">'Glasgow City'!$A$1:$U$57</definedName>
    <definedName name="_xlnm.Print_Area" localSheetId="19">Highland!$A$1:$U$57</definedName>
    <definedName name="_xlnm.Print_Area" localSheetId="36">HITRANS!$A$1:$U$57</definedName>
    <definedName name="_xlnm.Print_Area" localSheetId="20">Inverclyde!$A$1:$U$57</definedName>
    <definedName name="_xlnm.Print_Area" localSheetId="21">Midlothian!$A$1:$U$57</definedName>
    <definedName name="_xlnm.Print_Area" localSheetId="22">Moray!$A$1:$U$57</definedName>
    <definedName name="_xlnm.Print_Area" localSheetId="23">'Na h-Eileanan Siar'!$A$1:$U$57</definedName>
    <definedName name="_xlnm.Print_Area" localSheetId="37">NESTRANS!$A$1:$U$57</definedName>
    <definedName name="_xlnm.Print_Area" localSheetId="24">'North Ayrshire'!$A$1:$U$57</definedName>
    <definedName name="_xlnm.Print_Area" localSheetId="25">'North Lanarkshire'!$A$1:$U$57</definedName>
    <definedName name="_xlnm.Print_Area" localSheetId="26">'Orkney Islands'!$A$1:$U$57</definedName>
    <definedName name="_xlnm.Print_Area" localSheetId="27">'Perth &amp; Kinross'!$A$1:$U$57</definedName>
    <definedName name="_xlnm.Print_Area" localSheetId="28">Renfrewshire!$A$1:$U$57</definedName>
    <definedName name="_xlnm.Print_Area" localSheetId="2">Scotland!$A$1:$U$57</definedName>
    <definedName name="_xlnm.Print_Area" localSheetId="29">'Scottish Borders'!$A$1:$U$57</definedName>
    <definedName name="_xlnm.Print_Area" localSheetId="38">SESTRAN!$A$1:$U$57</definedName>
    <definedName name="_xlnm.Print_Area" localSheetId="30">'Shetland Islands'!$A$1:$U$57</definedName>
    <definedName name="_xlnm.Print_Area" localSheetId="31">'South Ayrshire'!$A$1:$U$57</definedName>
    <definedName name="_xlnm.Print_Area" localSheetId="32">'South Lanarkshire'!$A$1:$U$57</definedName>
    <definedName name="_xlnm.Print_Area" localSheetId="39">SPT!$A$1:$U$57</definedName>
    <definedName name="_xlnm.Print_Area" localSheetId="33">Stirling!$A$1:$U$57</definedName>
    <definedName name="_xlnm.Print_Area" localSheetId="40">SWESTRANS!$A$1:$U$57</definedName>
    <definedName name="_xlnm.Print_Area" localSheetId="41">TACTRAN!$A$1:$U$57</definedName>
    <definedName name="_xlnm.Print_Area" localSheetId="34">'West Dunbartonshire'!$A$1:$U$57</definedName>
    <definedName name="_xlnm.Print_Area" localSheetId="35">'West Lothian'!$A$1:$U$57</definedName>
    <definedName name="_xlnm.Print_Area" localSheetId="42">ZetTrans!$A$1:$U$57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2" i="66" l="1"/>
  <c r="E32" i="66" s="1"/>
  <c r="F32" i="66" s="1"/>
  <c r="G32" i="66" s="1"/>
  <c r="H32" i="66" s="1"/>
  <c r="I32" i="66" s="1"/>
  <c r="J32" i="66" s="1"/>
  <c r="K32" i="66" s="1"/>
  <c r="L32" i="66" s="1"/>
  <c r="M32" i="66" s="1"/>
  <c r="N32" i="66" s="1"/>
  <c r="O32" i="66" s="1"/>
  <c r="P32" i="66" s="1"/>
  <c r="Q32" i="66" s="1"/>
  <c r="R32" i="66" s="1"/>
  <c r="D32" i="65"/>
  <c r="E32" i="65" s="1"/>
  <c r="F32" i="65" s="1"/>
  <c r="G32" i="65" s="1"/>
  <c r="H32" i="65" s="1"/>
  <c r="I32" i="65" s="1"/>
  <c r="J32" i="65" s="1"/>
  <c r="K32" i="65" s="1"/>
  <c r="L32" i="65" s="1"/>
  <c r="M32" i="65" s="1"/>
  <c r="N32" i="65" s="1"/>
  <c r="O32" i="65" s="1"/>
  <c r="P32" i="65" s="1"/>
  <c r="Q32" i="65" s="1"/>
  <c r="R32" i="65" s="1"/>
  <c r="D32" i="64" l="1"/>
  <c r="E32" i="64" s="1"/>
  <c r="F32" i="64" s="1"/>
  <c r="G32" i="64" s="1"/>
  <c r="H32" i="64" s="1"/>
  <c r="I32" i="64" s="1"/>
  <c r="J32" i="64" s="1"/>
  <c r="K32" i="64" s="1"/>
  <c r="L32" i="64" s="1"/>
  <c r="M32" i="64" s="1"/>
  <c r="N32" i="64" s="1"/>
  <c r="O32" i="64" s="1"/>
  <c r="P32" i="64" s="1"/>
  <c r="Q32" i="64" s="1"/>
  <c r="R32" i="64" s="1"/>
  <c r="Q22" i="64"/>
  <c r="Q24" i="64" s="1"/>
  <c r="O22" i="64"/>
  <c r="O24" i="64" s="1"/>
  <c r="N22" i="64"/>
  <c r="N24" i="64" s="1"/>
  <c r="M22" i="64"/>
  <c r="M24" i="64" s="1"/>
  <c r="L22" i="64"/>
  <c r="L24" i="64" s="1"/>
  <c r="J22" i="64"/>
  <c r="J24" i="64" s="1"/>
  <c r="I22" i="64"/>
  <c r="I24" i="64" s="1"/>
  <c r="G22" i="64"/>
  <c r="G24" i="64" s="1"/>
  <c r="E22" i="64"/>
  <c r="E24" i="64" s="1"/>
  <c r="D22" i="64"/>
  <c r="D24" i="64" s="1"/>
  <c r="C22" i="64"/>
  <c r="C24" i="64" s="1"/>
  <c r="T21" i="64"/>
  <c r="P21" i="64"/>
  <c r="K21" i="64"/>
  <c r="F21" i="64"/>
  <c r="H21" i="64" s="1"/>
  <c r="P20" i="64"/>
  <c r="K20" i="64"/>
  <c r="F20" i="64"/>
  <c r="H20" i="64" s="1"/>
  <c r="P19" i="64"/>
  <c r="R19" i="64" s="1"/>
  <c r="U19" i="64" s="1"/>
  <c r="P18" i="64"/>
  <c r="K18" i="64"/>
  <c r="F18" i="64"/>
  <c r="Q13" i="64"/>
  <c r="Q15" i="64" s="1"/>
  <c r="O13" i="64"/>
  <c r="O15" i="64" s="1"/>
  <c r="N13" i="64"/>
  <c r="N15" i="64" s="1"/>
  <c r="M13" i="64"/>
  <c r="M15" i="64" s="1"/>
  <c r="L13" i="64"/>
  <c r="L15" i="64" s="1"/>
  <c r="J13" i="64"/>
  <c r="J15" i="64" s="1"/>
  <c r="I13" i="64"/>
  <c r="G13" i="64"/>
  <c r="G15" i="64" s="1"/>
  <c r="E13" i="64"/>
  <c r="E15" i="64" s="1"/>
  <c r="D13" i="64"/>
  <c r="C13" i="64"/>
  <c r="C15" i="64" s="1"/>
  <c r="T12" i="64"/>
  <c r="P12" i="64"/>
  <c r="K12" i="64"/>
  <c r="F12" i="64"/>
  <c r="H12" i="64" s="1"/>
  <c r="P11" i="64"/>
  <c r="K11" i="64"/>
  <c r="F11" i="64"/>
  <c r="H11" i="64" s="1"/>
  <c r="P10" i="64"/>
  <c r="R10" i="64" s="1"/>
  <c r="U10" i="64" s="1"/>
  <c r="P9" i="64"/>
  <c r="K9" i="64"/>
  <c r="F9" i="64"/>
  <c r="N26" i="64" l="1"/>
  <c r="F13" i="64"/>
  <c r="F15" i="64" s="1"/>
  <c r="R21" i="64"/>
  <c r="U21" i="64" s="1"/>
  <c r="R12" i="64"/>
  <c r="U12" i="64" s="1"/>
  <c r="I26" i="64"/>
  <c r="F22" i="64"/>
  <c r="F24" i="64" s="1"/>
  <c r="R11" i="64"/>
  <c r="U11" i="64" s="1"/>
  <c r="D26" i="64"/>
  <c r="P13" i="64"/>
  <c r="P15" i="64" s="1"/>
  <c r="P22" i="64"/>
  <c r="P24" i="64" s="1"/>
  <c r="N42" i="64"/>
  <c r="R20" i="64"/>
  <c r="U20" i="64" s="1"/>
  <c r="K13" i="64"/>
  <c r="K15" i="64" s="1"/>
  <c r="C26" i="64"/>
  <c r="L26" i="64"/>
  <c r="Q42" i="64"/>
  <c r="D15" i="64"/>
  <c r="H18" i="64"/>
  <c r="E26" i="64"/>
  <c r="M26" i="64"/>
  <c r="I15" i="64"/>
  <c r="K22" i="64"/>
  <c r="K24" i="64" s="1"/>
  <c r="J26" i="64"/>
  <c r="H9" i="64"/>
  <c r="G26" i="64"/>
  <c r="O26" i="64"/>
  <c r="Q26" i="64"/>
  <c r="D32" i="63"/>
  <c r="E32" i="63" s="1"/>
  <c r="F32" i="63" s="1"/>
  <c r="G32" i="63" s="1"/>
  <c r="H32" i="63" s="1"/>
  <c r="I32" i="63" s="1"/>
  <c r="J32" i="63" s="1"/>
  <c r="K32" i="63" s="1"/>
  <c r="L32" i="63" s="1"/>
  <c r="M32" i="63" s="1"/>
  <c r="N32" i="63" s="1"/>
  <c r="O32" i="63" s="1"/>
  <c r="P32" i="63" s="1"/>
  <c r="Q32" i="63" s="1"/>
  <c r="R32" i="63" s="1"/>
  <c r="Q22" i="63"/>
  <c r="Q24" i="63" s="1"/>
  <c r="O22" i="63"/>
  <c r="O24" i="63" s="1"/>
  <c r="N22" i="63"/>
  <c r="N24" i="63" s="1"/>
  <c r="M22" i="63"/>
  <c r="M24" i="63" s="1"/>
  <c r="L22" i="63"/>
  <c r="L24" i="63" s="1"/>
  <c r="J22" i="63"/>
  <c r="J24" i="63" s="1"/>
  <c r="I22" i="63"/>
  <c r="I24" i="63" s="1"/>
  <c r="G22" i="63"/>
  <c r="G24" i="63" s="1"/>
  <c r="E22" i="63"/>
  <c r="E24" i="63" s="1"/>
  <c r="D22" i="63"/>
  <c r="D24" i="63" s="1"/>
  <c r="C22" i="63"/>
  <c r="C24" i="63" s="1"/>
  <c r="T21" i="63"/>
  <c r="P21" i="63"/>
  <c r="K21" i="63"/>
  <c r="F21" i="63"/>
  <c r="H21" i="63" s="1"/>
  <c r="P20" i="63"/>
  <c r="K20" i="63"/>
  <c r="F20" i="63"/>
  <c r="H20" i="63" s="1"/>
  <c r="P19" i="63"/>
  <c r="R19" i="63" s="1"/>
  <c r="U19" i="63" s="1"/>
  <c r="P18" i="63"/>
  <c r="K18" i="63"/>
  <c r="F18" i="63"/>
  <c r="Q13" i="63"/>
  <c r="Q15" i="63" s="1"/>
  <c r="O13" i="63"/>
  <c r="O15" i="63" s="1"/>
  <c r="N13" i="63"/>
  <c r="M13" i="63"/>
  <c r="M15" i="63" s="1"/>
  <c r="L13" i="63"/>
  <c r="L15" i="63" s="1"/>
  <c r="J13" i="63"/>
  <c r="J15" i="63" s="1"/>
  <c r="I13" i="63"/>
  <c r="I15" i="63" s="1"/>
  <c r="G13" i="63"/>
  <c r="G15" i="63" s="1"/>
  <c r="E13" i="63"/>
  <c r="D13" i="63"/>
  <c r="D15" i="63" s="1"/>
  <c r="C13" i="63"/>
  <c r="T12" i="63"/>
  <c r="P12" i="63"/>
  <c r="K12" i="63"/>
  <c r="F12" i="63"/>
  <c r="P11" i="63"/>
  <c r="K11" i="63"/>
  <c r="F11" i="63"/>
  <c r="H11" i="63" s="1"/>
  <c r="P10" i="63"/>
  <c r="R10" i="63" s="1"/>
  <c r="U10" i="63" s="1"/>
  <c r="P9" i="63"/>
  <c r="K9" i="63"/>
  <c r="F9" i="63"/>
  <c r="H9" i="63" s="1"/>
  <c r="R20" i="63" l="1"/>
  <c r="U20" i="63" s="1"/>
  <c r="F26" i="64"/>
  <c r="R21" i="63"/>
  <c r="U21" i="63" s="1"/>
  <c r="C26" i="63"/>
  <c r="N26" i="63"/>
  <c r="E26" i="63"/>
  <c r="P26" i="64"/>
  <c r="C15" i="63"/>
  <c r="R9" i="63"/>
  <c r="U9" i="63" s="1"/>
  <c r="F13" i="63"/>
  <c r="E15" i="63"/>
  <c r="Q42" i="63"/>
  <c r="K13" i="63"/>
  <c r="K15" i="63" s="1"/>
  <c r="P13" i="63"/>
  <c r="P15" i="63" s="1"/>
  <c r="F22" i="63"/>
  <c r="F24" i="63" s="1"/>
  <c r="K26" i="64"/>
  <c r="M26" i="63"/>
  <c r="K22" i="63"/>
  <c r="K24" i="63" s="1"/>
  <c r="P22" i="63"/>
  <c r="P24" i="63" s="1"/>
  <c r="R11" i="63"/>
  <c r="U11" i="63" s="1"/>
  <c r="N15" i="63"/>
  <c r="G26" i="63"/>
  <c r="R9" i="64"/>
  <c r="H13" i="64"/>
  <c r="I26" i="63"/>
  <c r="Q26" i="63"/>
  <c r="J26" i="63"/>
  <c r="O26" i="63"/>
  <c r="N42" i="63"/>
  <c r="D26" i="63"/>
  <c r="L26" i="63"/>
  <c r="H12" i="63"/>
  <c r="R12" i="63" s="1"/>
  <c r="H18" i="63"/>
  <c r="R18" i="64"/>
  <c r="H22" i="64"/>
  <c r="H24" i="64" s="1"/>
  <c r="D32" i="62"/>
  <c r="E32" i="62" s="1"/>
  <c r="F32" i="62" s="1"/>
  <c r="G32" i="62" s="1"/>
  <c r="H32" i="62" s="1"/>
  <c r="I32" i="62" s="1"/>
  <c r="J32" i="62" s="1"/>
  <c r="K32" i="62" s="1"/>
  <c r="L32" i="62" s="1"/>
  <c r="M32" i="62" s="1"/>
  <c r="N32" i="62" s="1"/>
  <c r="O32" i="62" s="1"/>
  <c r="P32" i="62" s="1"/>
  <c r="Q32" i="62" s="1"/>
  <c r="R32" i="62" s="1"/>
  <c r="Q22" i="62"/>
  <c r="Q24" i="62" s="1"/>
  <c r="O22" i="62"/>
  <c r="O24" i="62" s="1"/>
  <c r="N22" i="62"/>
  <c r="N24" i="62" s="1"/>
  <c r="M22" i="62"/>
  <c r="M24" i="62" s="1"/>
  <c r="L22" i="62"/>
  <c r="L24" i="62" s="1"/>
  <c r="J22" i="62"/>
  <c r="J24" i="62" s="1"/>
  <c r="I22" i="62"/>
  <c r="I24" i="62" s="1"/>
  <c r="G22" i="62"/>
  <c r="G24" i="62" s="1"/>
  <c r="E22" i="62"/>
  <c r="E24" i="62" s="1"/>
  <c r="D22" i="62"/>
  <c r="D24" i="62" s="1"/>
  <c r="C22" i="62"/>
  <c r="C24" i="62" s="1"/>
  <c r="T21" i="62"/>
  <c r="P21" i="62"/>
  <c r="K21" i="62"/>
  <c r="F21" i="62"/>
  <c r="H21" i="62" s="1"/>
  <c r="P20" i="62"/>
  <c r="K20" i="62"/>
  <c r="F20" i="62"/>
  <c r="H20" i="62" s="1"/>
  <c r="P19" i="62"/>
  <c r="R19" i="62" s="1"/>
  <c r="U19" i="62" s="1"/>
  <c r="P18" i="62"/>
  <c r="K18" i="62"/>
  <c r="F18" i="62"/>
  <c r="Q13" i="62"/>
  <c r="Q15" i="62" s="1"/>
  <c r="O13" i="62"/>
  <c r="N13" i="62"/>
  <c r="N15" i="62" s="1"/>
  <c r="M13" i="62"/>
  <c r="L13" i="62"/>
  <c r="L15" i="62" s="1"/>
  <c r="J13" i="62"/>
  <c r="I13" i="62"/>
  <c r="G13" i="62"/>
  <c r="E13" i="62"/>
  <c r="D13" i="62"/>
  <c r="D15" i="62" s="1"/>
  <c r="C13" i="62"/>
  <c r="C15" i="62" s="1"/>
  <c r="T12" i="62"/>
  <c r="P12" i="62"/>
  <c r="K12" i="62"/>
  <c r="F12" i="62"/>
  <c r="H12" i="62" s="1"/>
  <c r="P11" i="62"/>
  <c r="K11" i="62"/>
  <c r="F11" i="62"/>
  <c r="H11" i="62" s="1"/>
  <c r="P10" i="62"/>
  <c r="R10" i="62" s="1"/>
  <c r="U10" i="62" s="1"/>
  <c r="P9" i="62"/>
  <c r="K9" i="62"/>
  <c r="F9" i="62"/>
  <c r="M26" i="62" l="1"/>
  <c r="F22" i="62"/>
  <c r="F24" i="62" s="1"/>
  <c r="R12" i="62"/>
  <c r="U12" i="62" s="1"/>
  <c r="I26" i="62"/>
  <c r="K26" i="63"/>
  <c r="F13" i="62"/>
  <c r="F15" i="62" s="1"/>
  <c r="P26" i="63"/>
  <c r="K22" i="62"/>
  <c r="K24" i="62" s="1"/>
  <c r="P22" i="62"/>
  <c r="P24" i="62" s="1"/>
  <c r="R13" i="63"/>
  <c r="O26" i="62"/>
  <c r="F26" i="63"/>
  <c r="G26" i="62"/>
  <c r="G15" i="62"/>
  <c r="R20" i="62"/>
  <c r="U20" i="62" s="1"/>
  <c r="J26" i="62"/>
  <c r="O15" i="62"/>
  <c r="F15" i="63"/>
  <c r="I15" i="62"/>
  <c r="P13" i="62"/>
  <c r="P15" i="62" s="1"/>
  <c r="R21" i="62"/>
  <c r="U21" i="62" s="1"/>
  <c r="N42" i="62"/>
  <c r="R11" i="62"/>
  <c r="U11" i="62" s="1"/>
  <c r="E26" i="62"/>
  <c r="Q26" i="62"/>
  <c r="K13" i="62"/>
  <c r="J15" i="62"/>
  <c r="C26" i="62"/>
  <c r="D26" i="62"/>
  <c r="Q42" i="62"/>
  <c r="H18" i="62"/>
  <c r="H9" i="62"/>
  <c r="E15" i="62"/>
  <c r="M15" i="62"/>
  <c r="N26" i="62"/>
  <c r="R22" i="64"/>
  <c r="U18" i="64"/>
  <c r="L26" i="62"/>
  <c r="H13" i="63"/>
  <c r="U12" i="63"/>
  <c r="H22" i="63"/>
  <c r="H24" i="63" s="1"/>
  <c r="R18" i="63"/>
  <c r="H15" i="64"/>
  <c r="H26" i="64"/>
  <c r="R13" i="64"/>
  <c r="U9" i="64"/>
  <c r="D32" i="61"/>
  <c r="E32" i="61" s="1"/>
  <c r="F32" i="61" s="1"/>
  <c r="G32" i="61" s="1"/>
  <c r="H32" i="61" s="1"/>
  <c r="I32" i="61" s="1"/>
  <c r="J32" i="61" s="1"/>
  <c r="K32" i="61" s="1"/>
  <c r="L32" i="61" s="1"/>
  <c r="M32" i="61" s="1"/>
  <c r="N32" i="61" s="1"/>
  <c r="O32" i="61" s="1"/>
  <c r="P32" i="61" s="1"/>
  <c r="Q32" i="61" s="1"/>
  <c r="R32" i="61" s="1"/>
  <c r="Q22" i="61"/>
  <c r="Q24" i="61" s="1"/>
  <c r="O22" i="61"/>
  <c r="O24" i="61" s="1"/>
  <c r="N22" i="61"/>
  <c r="N24" i="61" s="1"/>
  <c r="M22" i="61"/>
  <c r="M24" i="61" s="1"/>
  <c r="L22" i="61"/>
  <c r="L24" i="61" s="1"/>
  <c r="J22" i="61"/>
  <c r="J24" i="61" s="1"/>
  <c r="I22" i="61"/>
  <c r="I24" i="61" s="1"/>
  <c r="G22" i="61"/>
  <c r="G24" i="61" s="1"/>
  <c r="E22" i="61"/>
  <c r="E24" i="61" s="1"/>
  <c r="D22" i="61"/>
  <c r="D24" i="61" s="1"/>
  <c r="C22" i="61"/>
  <c r="C24" i="61" s="1"/>
  <c r="T21" i="61"/>
  <c r="P21" i="61"/>
  <c r="K21" i="61"/>
  <c r="F21" i="61"/>
  <c r="H21" i="61" s="1"/>
  <c r="P20" i="61"/>
  <c r="K20" i="61"/>
  <c r="F20" i="61"/>
  <c r="H20" i="61" s="1"/>
  <c r="P19" i="61"/>
  <c r="R19" i="61" s="1"/>
  <c r="U19" i="61" s="1"/>
  <c r="P18" i="61"/>
  <c r="K18" i="61"/>
  <c r="F18" i="61"/>
  <c r="C15" i="61"/>
  <c r="Q13" i="61"/>
  <c r="Q15" i="61" s="1"/>
  <c r="O13" i="61"/>
  <c r="N13" i="61"/>
  <c r="N15" i="61" s="1"/>
  <c r="M13" i="61"/>
  <c r="M15" i="61" s="1"/>
  <c r="L13" i="61"/>
  <c r="L15" i="61" s="1"/>
  <c r="J13" i="61"/>
  <c r="J15" i="61" s="1"/>
  <c r="I13" i="61"/>
  <c r="I15" i="61" s="1"/>
  <c r="G13" i="61"/>
  <c r="G15" i="61" s="1"/>
  <c r="E13" i="61"/>
  <c r="D13" i="61"/>
  <c r="D15" i="61" s="1"/>
  <c r="C13" i="61"/>
  <c r="T12" i="61"/>
  <c r="P12" i="61"/>
  <c r="K12" i="61"/>
  <c r="F12" i="61"/>
  <c r="H12" i="61" s="1"/>
  <c r="P11" i="61"/>
  <c r="K11" i="61"/>
  <c r="F11" i="61"/>
  <c r="H11" i="61" s="1"/>
  <c r="P10" i="61"/>
  <c r="R10" i="61" s="1"/>
  <c r="U10" i="61" s="1"/>
  <c r="P9" i="61"/>
  <c r="K9" i="61"/>
  <c r="F9" i="61"/>
  <c r="H9" i="61" s="1"/>
  <c r="R21" i="61" l="1"/>
  <c r="R15" i="63"/>
  <c r="U13" i="63"/>
  <c r="F26" i="62"/>
  <c r="R12" i="61"/>
  <c r="U12" i="61" s="1"/>
  <c r="R20" i="61"/>
  <c r="U20" i="61" s="1"/>
  <c r="O26" i="61"/>
  <c r="K13" i="61"/>
  <c r="K15" i="61" s="1"/>
  <c r="K22" i="61"/>
  <c r="K24" i="61" s="1"/>
  <c r="F22" i="61"/>
  <c r="F24" i="61" s="1"/>
  <c r="P13" i="61"/>
  <c r="P22" i="61"/>
  <c r="P24" i="61" s="1"/>
  <c r="C26" i="61"/>
  <c r="P26" i="62"/>
  <c r="R11" i="61"/>
  <c r="U11" i="61" s="1"/>
  <c r="E26" i="61"/>
  <c r="U21" i="61"/>
  <c r="Q42" i="61"/>
  <c r="P15" i="61"/>
  <c r="P26" i="61"/>
  <c r="R9" i="61"/>
  <c r="H13" i="61"/>
  <c r="F13" i="61"/>
  <c r="G26" i="61"/>
  <c r="O15" i="61"/>
  <c r="R24" i="64"/>
  <c r="U22" i="64"/>
  <c r="I26" i="61"/>
  <c r="Q26" i="61"/>
  <c r="J26" i="61"/>
  <c r="R22" i="63"/>
  <c r="U18" i="63"/>
  <c r="K15" i="62"/>
  <c r="K26" i="62"/>
  <c r="E15" i="61"/>
  <c r="N26" i="61"/>
  <c r="N42" i="61"/>
  <c r="D26" i="61"/>
  <c r="L26" i="61"/>
  <c r="R9" i="62"/>
  <c r="H13" i="62"/>
  <c r="H18" i="61"/>
  <c r="M26" i="61"/>
  <c r="H26" i="63"/>
  <c r="H15" i="63"/>
  <c r="R18" i="62"/>
  <c r="H22" i="62"/>
  <c r="H24" i="62" s="1"/>
  <c r="R26" i="64"/>
  <c r="U26" i="64" s="1"/>
  <c r="R15" i="64"/>
  <c r="U13" i="64"/>
  <c r="D32" i="60"/>
  <c r="E32" i="60" s="1"/>
  <c r="F32" i="60" s="1"/>
  <c r="G32" i="60" s="1"/>
  <c r="H32" i="60" s="1"/>
  <c r="I32" i="60" s="1"/>
  <c r="J32" i="60" s="1"/>
  <c r="K32" i="60" s="1"/>
  <c r="L32" i="60" s="1"/>
  <c r="M32" i="60" s="1"/>
  <c r="N32" i="60" s="1"/>
  <c r="O32" i="60" s="1"/>
  <c r="P32" i="60" s="1"/>
  <c r="Q32" i="60" s="1"/>
  <c r="R32" i="60" s="1"/>
  <c r="Q22" i="60"/>
  <c r="Q24" i="60" s="1"/>
  <c r="O22" i="60"/>
  <c r="O24" i="60" s="1"/>
  <c r="N22" i="60"/>
  <c r="N24" i="60" s="1"/>
  <c r="M22" i="60"/>
  <c r="M24" i="60" s="1"/>
  <c r="L22" i="60"/>
  <c r="L24" i="60" s="1"/>
  <c r="J22" i="60"/>
  <c r="J24" i="60" s="1"/>
  <c r="I22" i="60"/>
  <c r="I24" i="60" s="1"/>
  <c r="G22" i="60"/>
  <c r="G24" i="60" s="1"/>
  <c r="E22" i="60"/>
  <c r="E24" i="60" s="1"/>
  <c r="D22" i="60"/>
  <c r="D24" i="60" s="1"/>
  <c r="C22" i="60"/>
  <c r="C24" i="60" s="1"/>
  <c r="T21" i="60"/>
  <c r="P21" i="60"/>
  <c r="K21" i="60"/>
  <c r="F21" i="60"/>
  <c r="H21" i="60" s="1"/>
  <c r="P20" i="60"/>
  <c r="K20" i="60"/>
  <c r="F20" i="60"/>
  <c r="H20" i="60" s="1"/>
  <c r="P19" i="60"/>
  <c r="R19" i="60" s="1"/>
  <c r="U19" i="60" s="1"/>
  <c r="P18" i="60"/>
  <c r="K18" i="60"/>
  <c r="F18" i="60"/>
  <c r="Q13" i="60"/>
  <c r="Q42" i="60" s="1"/>
  <c r="O13" i="60"/>
  <c r="O15" i="60" s="1"/>
  <c r="N13" i="60"/>
  <c r="M13" i="60"/>
  <c r="L13" i="60"/>
  <c r="L15" i="60" s="1"/>
  <c r="J13" i="60"/>
  <c r="J15" i="60" s="1"/>
  <c r="I13" i="60"/>
  <c r="G13" i="60"/>
  <c r="E13" i="60"/>
  <c r="E15" i="60" s="1"/>
  <c r="D13" i="60"/>
  <c r="D15" i="60" s="1"/>
  <c r="C13" i="60"/>
  <c r="T12" i="60"/>
  <c r="P12" i="60"/>
  <c r="K12" i="60"/>
  <c r="F12" i="60"/>
  <c r="H12" i="60" s="1"/>
  <c r="P11" i="60"/>
  <c r="K11" i="60"/>
  <c r="F11" i="60"/>
  <c r="H11" i="60" s="1"/>
  <c r="P10" i="60"/>
  <c r="R10" i="60" s="1"/>
  <c r="U10" i="60" s="1"/>
  <c r="P9" i="60"/>
  <c r="K9" i="60"/>
  <c r="F9" i="60"/>
  <c r="H9" i="60" s="1"/>
  <c r="R20" i="60" l="1"/>
  <c r="U20" i="60" s="1"/>
  <c r="R9" i="60"/>
  <c r="U9" i="60" s="1"/>
  <c r="C26" i="60"/>
  <c r="N26" i="60"/>
  <c r="F22" i="60"/>
  <c r="F24" i="60" s="1"/>
  <c r="K26" i="61"/>
  <c r="K13" i="60"/>
  <c r="K15" i="60" s="1"/>
  <c r="R11" i="60"/>
  <c r="U11" i="60" s="1"/>
  <c r="M26" i="60"/>
  <c r="G26" i="60"/>
  <c r="R12" i="60"/>
  <c r="U12" i="60" s="1"/>
  <c r="I26" i="60"/>
  <c r="Q15" i="60"/>
  <c r="C15" i="60"/>
  <c r="I15" i="60"/>
  <c r="R21" i="60"/>
  <c r="U21" i="60" s="1"/>
  <c r="P13" i="60"/>
  <c r="M15" i="60"/>
  <c r="K22" i="60"/>
  <c r="K24" i="60" s="1"/>
  <c r="E26" i="60"/>
  <c r="Q26" i="60"/>
  <c r="P22" i="60"/>
  <c r="P24" i="60" s="1"/>
  <c r="E3" i="64"/>
  <c r="O26" i="60"/>
  <c r="J26" i="60"/>
  <c r="N15" i="60"/>
  <c r="N42" i="60"/>
  <c r="F13" i="60"/>
  <c r="D26" i="60"/>
  <c r="L26" i="60"/>
  <c r="H18" i="60"/>
  <c r="H15" i="61"/>
  <c r="R18" i="61"/>
  <c r="H22" i="61"/>
  <c r="H24" i="61" s="1"/>
  <c r="R13" i="61"/>
  <c r="U9" i="61"/>
  <c r="H15" i="62"/>
  <c r="H26" i="62"/>
  <c r="G15" i="60"/>
  <c r="R13" i="62"/>
  <c r="U9" i="62"/>
  <c r="H13" i="60"/>
  <c r="R22" i="62"/>
  <c r="U18" i="62"/>
  <c r="R24" i="63"/>
  <c r="U22" i="63"/>
  <c r="R26" i="63"/>
  <c r="U26" i="63" s="1"/>
  <c r="F15" i="61"/>
  <c r="F26" i="61"/>
  <c r="D32" i="59"/>
  <c r="E32" i="59" s="1"/>
  <c r="F32" i="59" s="1"/>
  <c r="G32" i="59" s="1"/>
  <c r="H32" i="59" s="1"/>
  <c r="I32" i="59" s="1"/>
  <c r="J32" i="59" s="1"/>
  <c r="K32" i="59" s="1"/>
  <c r="L32" i="59" s="1"/>
  <c r="M32" i="59" s="1"/>
  <c r="N32" i="59" s="1"/>
  <c r="O32" i="59" s="1"/>
  <c r="P32" i="59" s="1"/>
  <c r="Q32" i="59" s="1"/>
  <c r="R32" i="59" s="1"/>
  <c r="Q22" i="59"/>
  <c r="Q24" i="59" s="1"/>
  <c r="O22" i="59"/>
  <c r="O24" i="59" s="1"/>
  <c r="N22" i="59"/>
  <c r="N24" i="59" s="1"/>
  <c r="M22" i="59"/>
  <c r="M24" i="59" s="1"/>
  <c r="L22" i="59"/>
  <c r="L24" i="59" s="1"/>
  <c r="J22" i="59"/>
  <c r="J24" i="59" s="1"/>
  <c r="I22" i="59"/>
  <c r="I24" i="59" s="1"/>
  <c r="G22" i="59"/>
  <c r="G24" i="59" s="1"/>
  <c r="E22" i="59"/>
  <c r="E24" i="59" s="1"/>
  <c r="D22" i="59"/>
  <c r="D24" i="59" s="1"/>
  <c r="C22" i="59"/>
  <c r="C24" i="59" s="1"/>
  <c r="T21" i="59"/>
  <c r="P21" i="59"/>
  <c r="K21" i="59"/>
  <c r="F21" i="59"/>
  <c r="H21" i="59" s="1"/>
  <c r="P20" i="59"/>
  <c r="K20" i="59"/>
  <c r="F20" i="59"/>
  <c r="P19" i="59"/>
  <c r="R19" i="59" s="1"/>
  <c r="U19" i="59" s="1"/>
  <c r="P18" i="59"/>
  <c r="K18" i="59"/>
  <c r="F18" i="59"/>
  <c r="H18" i="59" s="1"/>
  <c r="Q13" i="59"/>
  <c r="Q42" i="59" s="1"/>
  <c r="O13" i="59"/>
  <c r="O15" i="59" s="1"/>
  <c r="N13" i="59"/>
  <c r="N42" i="59" s="1"/>
  <c r="M13" i="59"/>
  <c r="L13" i="59"/>
  <c r="J13" i="59"/>
  <c r="J15" i="59" s="1"/>
  <c r="I13" i="59"/>
  <c r="I15" i="59" s="1"/>
  <c r="G13" i="59"/>
  <c r="G15" i="59" s="1"/>
  <c r="E13" i="59"/>
  <c r="E15" i="59" s="1"/>
  <c r="D13" i="59"/>
  <c r="C13" i="59"/>
  <c r="C15" i="59" s="1"/>
  <c r="T12" i="59"/>
  <c r="P12" i="59"/>
  <c r="K12" i="59"/>
  <c r="F12" i="59"/>
  <c r="H12" i="59" s="1"/>
  <c r="P11" i="59"/>
  <c r="K11" i="59"/>
  <c r="F11" i="59"/>
  <c r="H11" i="59" s="1"/>
  <c r="P10" i="59"/>
  <c r="R10" i="59" s="1"/>
  <c r="U10" i="59" s="1"/>
  <c r="P9" i="59"/>
  <c r="K9" i="59"/>
  <c r="F9" i="59"/>
  <c r="R13" i="60" l="1"/>
  <c r="U13" i="60" s="1"/>
  <c r="E3" i="63"/>
  <c r="M26" i="59"/>
  <c r="R12" i="59"/>
  <c r="U12" i="59" s="1"/>
  <c r="K26" i="60"/>
  <c r="P26" i="60"/>
  <c r="F22" i="59"/>
  <c r="F24" i="59" s="1"/>
  <c r="K22" i="59"/>
  <c r="K24" i="59" s="1"/>
  <c r="D26" i="59"/>
  <c r="L26" i="59"/>
  <c r="H26" i="61"/>
  <c r="L15" i="59"/>
  <c r="P15" i="60"/>
  <c r="F13" i="59"/>
  <c r="F15" i="59" s="1"/>
  <c r="P13" i="59"/>
  <c r="P15" i="59" s="1"/>
  <c r="R11" i="59"/>
  <c r="U11" i="59" s="1"/>
  <c r="P22" i="59"/>
  <c r="P24" i="59" s="1"/>
  <c r="D15" i="59"/>
  <c r="K13" i="59"/>
  <c r="K15" i="59" s="1"/>
  <c r="R21" i="59"/>
  <c r="U21" i="59" s="1"/>
  <c r="H9" i="59"/>
  <c r="M15" i="59"/>
  <c r="H20" i="59"/>
  <c r="R20" i="59" s="1"/>
  <c r="U20" i="59" s="1"/>
  <c r="N26" i="59"/>
  <c r="N15" i="59"/>
  <c r="G26" i="59"/>
  <c r="O26" i="59"/>
  <c r="R18" i="59"/>
  <c r="R18" i="60"/>
  <c r="H22" i="60"/>
  <c r="H24" i="60" s="1"/>
  <c r="I26" i="59"/>
  <c r="Q26" i="59"/>
  <c r="R15" i="61"/>
  <c r="U13" i="61"/>
  <c r="Q15" i="59"/>
  <c r="J26" i="59"/>
  <c r="C26" i="59"/>
  <c r="R24" i="62"/>
  <c r="U22" i="62"/>
  <c r="F15" i="60"/>
  <c r="F26" i="60"/>
  <c r="H15" i="60"/>
  <c r="E26" i="59"/>
  <c r="U18" i="61"/>
  <c r="R22" i="61"/>
  <c r="R26" i="61" s="1"/>
  <c r="U26" i="61" s="1"/>
  <c r="R26" i="62"/>
  <c r="U26" i="62" s="1"/>
  <c r="R15" i="62"/>
  <c r="U13" i="62"/>
  <c r="D32" i="58"/>
  <c r="E32" i="58" s="1"/>
  <c r="F32" i="58" s="1"/>
  <c r="G32" i="58" s="1"/>
  <c r="H32" i="58" s="1"/>
  <c r="I32" i="58" s="1"/>
  <c r="J32" i="58" s="1"/>
  <c r="K32" i="58" s="1"/>
  <c r="L32" i="58" s="1"/>
  <c r="M32" i="58" s="1"/>
  <c r="N32" i="58" s="1"/>
  <c r="O32" i="58" s="1"/>
  <c r="P32" i="58" s="1"/>
  <c r="Q32" i="58" s="1"/>
  <c r="R32" i="58" s="1"/>
  <c r="Q22" i="58"/>
  <c r="Q24" i="58" s="1"/>
  <c r="O22" i="58"/>
  <c r="O24" i="58" s="1"/>
  <c r="N22" i="58"/>
  <c r="N24" i="58" s="1"/>
  <c r="M22" i="58"/>
  <c r="M24" i="58" s="1"/>
  <c r="L22" i="58"/>
  <c r="L24" i="58" s="1"/>
  <c r="J22" i="58"/>
  <c r="J24" i="58" s="1"/>
  <c r="I22" i="58"/>
  <c r="I24" i="58" s="1"/>
  <c r="G22" i="58"/>
  <c r="G24" i="58" s="1"/>
  <c r="E22" i="58"/>
  <c r="E24" i="58" s="1"/>
  <c r="D22" i="58"/>
  <c r="D24" i="58" s="1"/>
  <c r="C22" i="58"/>
  <c r="C24" i="58" s="1"/>
  <c r="T21" i="58"/>
  <c r="P21" i="58"/>
  <c r="K21" i="58"/>
  <c r="F21" i="58"/>
  <c r="H21" i="58" s="1"/>
  <c r="P20" i="58"/>
  <c r="K20" i="58"/>
  <c r="F20" i="58"/>
  <c r="H20" i="58" s="1"/>
  <c r="P19" i="58"/>
  <c r="R19" i="58" s="1"/>
  <c r="U19" i="58" s="1"/>
  <c r="P18" i="58"/>
  <c r="K18" i="58"/>
  <c r="F18" i="58"/>
  <c r="Q13" i="58"/>
  <c r="O13" i="58"/>
  <c r="N13" i="58"/>
  <c r="M13" i="58"/>
  <c r="M15" i="58" s="1"/>
  <c r="L13" i="58"/>
  <c r="L15" i="58" s="1"/>
  <c r="J13" i="58"/>
  <c r="I13" i="58"/>
  <c r="G13" i="58"/>
  <c r="G15" i="58" s="1"/>
  <c r="E13" i="58"/>
  <c r="E15" i="58" s="1"/>
  <c r="D13" i="58"/>
  <c r="D15" i="58" s="1"/>
  <c r="C13" i="58"/>
  <c r="T12" i="58"/>
  <c r="P12" i="58"/>
  <c r="K12" i="58"/>
  <c r="F12" i="58"/>
  <c r="H12" i="58" s="1"/>
  <c r="P11" i="58"/>
  <c r="K11" i="58"/>
  <c r="F11" i="58"/>
  <c r="H11" i="58" s="1"/>
  <c r="P10" i="58"/>
  <c r="R10" i="58" s="1"/>
  <c r="U10" i="58" s="1"/>
  <c r="P9" i="58"/>
  <c r="K9" i="58"/>
  <c r="F9" i="58"/>
  <c r="H9" i="58" s="1"/>
  <c r="R12" i="58" l="1"/>
  <c r="U12" i="58" s="1"/>
  <c r="R15" i="60"/>
  <c r="C26" i="58"/>
  <c r="N26" i="58"/>
  <c r="F26" i="59"/>
  <c r="Q26" i="58"/>
  <c r="E3" i="62"/>
  <c r="R20" i="58"/>
  <c r="U20" i="58" s="1"/>
  <c r="P26" i="59"/>
  <c r="R11" i="58"/>
  <c r="U11" i="58" s="1"/>
  <c r="O26" i="58"/>
  <c r="F22" i="58"/>
  <c r="F24" i="58" s="1"/>
  <c r="K22" i="58"/>
  <c r="K24" i="58" s="1"/>
  <c r="P22" i="58"/>
  <c r="P24" i="58" s="1"/>
  <c r="I26" i="58"/>
  <c r="K13" i="58"/>
  <c r="K15" i="58" s="1"/>
  <c r="N42" i="58"/>
  <c r="Q42" i="58"/>
  <c r="H26" i="60"/>
  <c r="I15" i="58"/>
  <c r="J26" i="58"/>
  <c r="J15" i="58"/>
  <c r="K26" i="59"/>
  <c r="P13" i="58"/>
  <c r="P15" i="58" s="1"/>
  <c r="Q15" i="58"/>
  <c r="R21" i="58"/>
  <c r="U21" i="58" s="1"/>
  <c r="R9" i="58"/>
  <c r="H13" i="58"/>
  <c r="F13" i="58"/>
  <c r="G26" i="58"/>
  <c r="O15" i="58"/>
  <c r="R9" i="59"/>
  <c r="H13" i="59"/>
  <c r="N15" i="58"/>
  <c r="R24" i="61"/>
  <c r="U22" i="61"/>
  <c r="E3" i="61" s="1"/>
  <c r="H22" i="59"/>
  <c r="H24" i="59" s="1"/>
  <c r="C15" i="58"/>
  <c r="D26" i="58"/>
  <c r="L26" i="58"/>
  <c r="H18" i="58"/>
  <c r="E26" i="58"/>
  <c r="M26" i="58"/>
  <c r="R22" i="60"/>
  <c r="U18" i="60"/>
  <c r="R22" i="59"/>
  <c r="U18" i="59"/>
  <c r="D32" i="57"/>
  <c r="E32" i="57" s="1"/>
  <c r="F32" i="57" s="1"/>
  <c r="G32" i="57" s="1"/>
  <c r="H32" i="57" s="1"/>
  <c r="I32" i="57" s="1"/>
  <c r="J32" i="57" s="1"/>
  <c r="K32" i="57" s="1"/>
  <c r="L32" i="57" s="1"/>
  <c r="M32" i="57" s="1"/>
  <c r="N32" i="57" s="1"/>
  <c r="O32" i="57" s="1"/>
  <c r="P32" i="57" s="1"/>
  <c r="Q32" i="57" s="1"/>
  <c r="R32" i="57" s="1"/>
  <c r="Q22" i="57"/>
  <c r="Q24" i="57" s="1"/>
  <c r="O22" i="57"/>
  <c r="O24" i="57" s="1"/>
  <c r="N22" i="57"/>
  <c r="N24" i="57" s="1"/>
  <c r="M22" i="57"/>
  <c r="M24" i="57" s="1"/>
  <c r="L22" i="57"/>
  <c r="L24" i="57" s="1"/>
  <c r="J22" i="57"/>
  <c r="J24" i="57" s="1"/>
  <c r="I22" i="57"/>
  <c r="I24" i="57" s="1"/>
  <c r="G22" i="57"/>
  <c r="G24" i="57" s="1"/>
  <c r="E22" i="57"/>
  <c r="E24" i="57" s="1"/>
  <c r="D22" i="57"/>
  <c r="D24" i="57" s="1"/>
  <c r="C22" i="57"/>
  <c r="C24" i="57" s="1"/>
  <c r="T21" i="57"/>
  <c r="P21" i="57"/>
  <c r="K21" i="57"/>
  <c r="F21" i="57"/>
  <c r="H21" i="57" s="1"/>
  <c r="P20" i="57"/>
  <c r="K20" i="57"/>
  <c r="F20" i="57"/>
  <c r="H20" i="57" s="1"/>
  <c r="P19" i="57"/>
  <c r="R19" i="57" s="1"/>
  <c r="U19" i="57" s="1"/>
  <c r="P18" i="57"/>
  <c r="K18" i="57"/>
  <c r="F18" i="57"/>
  <c r="Q13" i="57"/>
  <c r="Q15" i="57" s="1"/>
  <c r="O13" i="57"/>
  <c r="O15" i="57" s="1"/>
  <c r="N13" i="57"/>
  <c r="N42" i="57" s="1"/>
  <c r="M13" i="57"/>
  <c r="L13" i="57"/>
  <c r="J13" i="57"/>
  <c r="J15" i="57" s="1"/>
  <c r="I13" i="57"/>
  <c r="I15" i="57" s="1"/>
  <c r="G13" i="57"/>
  <c r="G15" i="57" s="1"/>
  <c r="E13" i="57"/>
  <c r="E15" i="57" s="1"/>
  <c r="D13" i="57"/>
  <c r="D15" i="57" s="1"/>
  <c r="C13" i="57"/>
  <c r="T12" i="57"/>
  <c r="P12" i="57"/>
  <c r="K12" i="57"/>
  <c r="F12" i="57"/>
  <c r="H12" i="57" s="1"/>
  <c r="P11" i="57"/>
  <c r="K11" i="57"/>
  <c r="F11" i="57"/>
  <c r="H11" i="57" s="1"/>
  <c r="P10" i="57"/>
  <c r="R10" i="57" s="1"/>
  <c r="U10" i="57" s="1"/>
  <c r="P9" i="57"/>
  <c r="K9" i="57"/>
  <c r="F9" i="57"/>
  <c r="R21" i="57" l="1"/>
  <c r="U21" i="57" s="1"/>
  <c r="R12" i="57"/>
  <c r="U12" i="57" s="1"/>
  <c r="F13" i="57"/>
  <c r="F15" i="57" s="1"/>
  <c r="O26" i="57"/>
  <c r="L26" i="57"/>
  <c r="M26" i="57"/>
  <c r="K26" i="58"/>
  <c r="C26" i="57"/>
  <c r="K13" i="57"/>
  <c r="F22" i="57"/>
  <c r="F24" i="57" s="1"/>
  <c r="P13" i="57"/>
  <c r="P15" i="57" s="1"/>
  <c r="P26" i="58"/>
  <c r="P22" i="57"/>
  <c r="P24" i="57" s="1"/>
  <c r="R11" i="57"/>
  <c r="U11" i="57" s="1"/>
  <c r="R20" i="57"/>
  <c r="U20" i="57" s="1"/>
  <c r="G26" i="57"/>
  <c r="C15" i="57"/>
  <c r="K22" i="57"/>
  <c r="K24" i="57" s="1"/>
  <c r="Q42" i="57"/>
  <c r="L15" i="57"/>
  <c r="H18" i="57"/>
  <c r="E26" i="57"/>
  <c r="H9" i="57"/>
  <c r="M15" i="57"/>
  <c r="N26" i="57"/>
  <c r="U22" i="59"/>
  <c r="R24" i="59"/>
  <c r="N15" i="57"/>
  <c r="R24" i="60"/>
  <c r="U22" i="60"/>
  <c r="R26" i="60"/>
  <c r="U26" i="60" s="1"/>
  <c r="F26" i="58"/>
  <c r="F15" i="58"/>
  <c r="I26" i="57"/>
  <c r="Q26" i="57"/>
  <c r="J26" i="57"/>
  <c r="H15" i="58"/>
  <c r="R18" i="58"/>
  <c r="H22" i="58"/>
  <c r="H24" i="58" s="1"/>
  <c r="R13" i="58"/>
  <c r="U9" i="58"/>
  <c r="D26" i="57"/>
  <c r="H15" i="59"/>
  <c r="H26" i="59"/>
  <c r="R13" i="59"/>
  <c r="U9" i="59"/>
  <c r="E32" i="56"/>
  <c r="F32" i="56" s="1"/>
  <c r="G32" i="56" s="1"/>
  <c r="H32" i="56" s="1"/>
  <c r="I32" i="56" s="1"/>
  <c r="J32" i="56" s="1"/>
  <c r="K32" i="56" s="1"/>
  <c r="L32" i="56" s="1"/>
  <c r="M32" i="56" s="1"/>
  <c r="N32" i="56" s="1"/>
  <c r="O32" i="56" s="1"/>
  <c r="P32" i="56" s="1"/>
  <c r="Q32" i="56" s="1"/>
  <c r="R32" i="56" s="1"/>
  <c r="D32" i="56"/>
  <c r="Q22" i="56"/>
  <c r="Q24" i="56" s="1"/>
  <c r="O22" i="56"/>
  <c r="O24" i="56" s="1"/>
  <c r="N22" i="56"/>
  <c r="N24" i="56" s="1"/>
  <c r="M22" i="56"/>
  <c r="M24" i="56" s="1"/>
  <c r="L22" i="56"/>
  <c r="L24" i="56" s="1"/>
  <c r="J22" i="56"/>
  <c r="J24" i="56" s="1"/>
  <c r="I22" i="56"/>
  <c r="I24" i="56" s="1"/>
  <c r="G22" i="56"/>
  <c r="G24" i="56" s="1"/>
  <c r="E22" i="56"/>
  <c r="E24" i="56" s="1"/>
  <c r="D22" i="56"/>
  <c r="D24" i="56" s="1"/>
  <c r="C22" i="56"/>
  <c r="C24" i="56" s="1"/>
  <c r="T21" i="56"/>
  <c r="P21" i="56"/>
  <c r="K21" i="56"/>
  <c r="F21" i="56"/>
  <c r="H21" i="56" s="1"/>
  <c r="P20" i="56"/>
  <c r="K20" i="56"/>
  <c r="F20" i="56"/>
  <c r="H20" i="56" s="1"/>
  <c r="P19" i="56"/>
  <c r="R19" i="56" s="1"/>
  <c r="U19" i="56" s="1"/>
  <c r="P18" i="56"/>
  <c r="K18" i="56"/>
  <c r="F18" i="56"/>
  <c r="H18" i="56" s="1"/>
  <c r="Q13" i="56"/>
  <c r="Q42" i="56" s="1"/>
  <c r="O13" i="56"/>
  <c r="N13" i="56"/>
  <c r="M13" i="56"/>
  <c r="M15" i="56" s="1"/>
  <c r="L13" i="56"/>
  <c r="L15" i="56" s="1"/>
  <c r="J13" i="56"/>
  <c r="J15" i="56" s="1"/>
  <c r="I13" i="56"/>
  <c r="I15" i="56" s="1"/>
  <c r="G13" i="56"/>
  <c r="E13" i="56"/>
  <c r="E15" i="56" s="1"/>
  <c r="D13" i="56"/>
  <c r="C13" i="56"/>
  <c r="C15" i="56" s="1"/>
  <c r="T12" i="56"/>
  <c r="P12" i="56"/>
  <c r="K12" i="56"/>
  <c r="F12" i="56"/>
  <c r="H12" i="56" s="1"/>
  <c r="P11" i="56"/>
  <c r="K11" i="56"/>
  <c r="F11" i="56"/>
  <c r="H11" i="56" s="1"/>
  <c r="P10" i="56"/>
  <c r="R10" i="56" s="1"/>
  <c r="U10" i="56" s="1"/>
  <c r="P9" i="56"/>
  <c r="K9" i="56"/>
  <c r="F9" i="56"/>
  <c r="E3" i="60" l="1"/>
  <c r="K26" i="57"/>
  <c r="K15" i="57"/>
  <c r="D26" i="56"/>
  <c r="O26" i="56"/>
  <c r="R18" i="56"/>
  <c r="U18" i="56" s="1"/>
  <c r="R20" i="56"/>
  <c r="U20" i="56" s="1"/>
  <c r="R12" i="56"/>
  <c r="U12" i="56" s="1"/>
  <c r="P13" i="56"/>
  <c r="P15" i="56" s="1"/>
  <c r="P26" i="57"/>
  <c r="R11" i="56"/>
  <c r="U11" i="56" s="1"/>
  <c r="N26" i="56"/>
  <c r="P22" i="56"/>
  <c r="P24" i="56" s="1"/>
  <c r="F13" i="56"/>
  <c r="R21" i="56"/>
  <c r="U21" i="56" s="1"/>
  <c r="K13" i="56"/>
  <c r="F26" i="57"/>
  <c r="N42" i="56"/>
  <c r="G26" i="56"/>
  <c r="D15" i="56"/>
  <c r="J26" i="56"/>
  <c r="L26" i="56"/>
  <c r="N15" i="56"/>
  <c r="K22" i="56"/>
  <c r="K24" i="56" s="1"/>
  <c r="H22" i="56"/>
  <c r="H24" i="56" s="1"/>
  <c r="G15" i="56"/>
  <c r="O15" i="56"/>
  <c r="R18" i="57"/>
  <c r="H22" i="57"/>
  <c r="H24" i="57" s="1"/>
  <c r="I26" i="56"/>
  <c r="Q26" i="56"/>
  <c r="Q15" i="56"/>
  <c r="C26" i="56"/>
  <c r="U13" i="58"/>
  <c r="R15" i="58"/>
  <c r="F22" i="56"/>
  <c r="F24" i="56" s="1"/>
  <c r="E26" i="56"/>
  <c r="M26" i="56"/>
  <c r="R22" i="58"/>
  <c r="R26" i="58" s="1"/>
  <c r="U26" i="58" s="1"/>
  <c r="U18" i="58"/>
  <c r="H9" i="56"/>
  <c r="R15" i="59"/>
  <c r="U13" i="59"/>
  <c r="R26" i="59"/>
  <c r="U26" i="59" s="1"/>
  <c r="H26" i="58"/>
  <c r="R9" i="57"/>
  <c r="H13" i="57"/>
  <c r="D32" i="55"/>
  <c r="E32" i="55" s="1"/>
  <c r="F32" i="55" s="1"/>
  <c r="G32" i="55" s="1"/>
  <c r="H32" i="55" s="1"/>
  <c r="I32" i="55" s="1"/>
  <c r="J32" i="55" s="1"/>
  <c r="K32" i="55" s="1"/>
  <c r="L32" i="55" s="1"/>
  <c r="M32" i="55" s="1"/>
  <c r="N32" i="55" s="1"/>
  <c r="O32" i="55" s="1"/>
  <c r="P32" i="55" s="1"/>
  <c r="Q32" i="55" s="1"/>
  <c r="R32" i="55" s="1"/>
  <c r="Q22" i="55"/>
  <c r="Q24" i="55" s="1"/>
  <c r="O22" i="55"/>
  <c r="O24" i="55" s="1"/>
  <c r="N22" i="55"/>
  <c r="N24" i="55" s="1"/>
  <c r="M22" i="55"/>
  <c r="M24" i="55" s="1"/>
  <c r="L22" i="55"/>
  <c r="L24" i="55" s="1"/>
  <c r="J22" i="55"/>
  <c r="J24" i="55" s="1"/>
  <c r="I22" i="55"/>
  <c r="I24" i="55" s="1"/>
  <c r="G22" i="55"/>
  <c r="G24" i="55" s="1"/>
  <c r="E22" i="55"/>
  <c r="E24" i="55" s="1"/>
  <c r="D22" i="55"/>
  <c r="D24" i="55" s="1"/>
  <c r="C22" i="55"/>
  <c r="C24" i="55" s="1"/>
  <c r="T21" i="55"/>
  <c r="P21" i="55"/>
  <c r="K21" i="55"/>
  <c r="F21" i="55"/>
  <c r="H21" i="55" s="1"/>
  <c r="P20" i="55"/>
  <c r="K20" i="55"/>
  <c r="F20" i="55"/>
  <c r="H20" i="55" s="1"/>
  <c r="P19" i="55"/>
  <c r="R19" i="55" s="1"/>
  <c r="U19" i="55" s="1"/>
  <c r="P18" i="55"/>
  <c r="K18" i="55"/>
  <c r="F18" i="55"/>
  <c r="Q13" i="55"/>
  <c r="Q42" i="55" s="1"/>
  <c r="O13" i="55"/>
  <c r="O15" i="55" s="1"/>
  <c r="N13" i="55"/>
  <c r="M13" i="55"/>
  <c r="L13" i="55"/>
  <c r="L15" i="55" s="1"/>
  <c r="J13" i="55"/>
  <c r="J15" i="55" s="1"/>
  <c r="I13" i="55"/>
  <c r="I15" i="55" s="1"/>
  <c r="G13" i="55"/>
  <c r="E13" i="55"/>
  <c r="D13" i="55"/>
  <c r="D15" i="55" s="1"/>
  <c r="C13" i="55"/>
  <c r="T12" i="55"/>
  <c r="P12" i="55"/>
  <c r="K12" i="55"/>
  <c r="F12" i="55"/>
  <c r="H12" i="55" s="1"/>
  <c r="P11" i="55"/>
  <c r="K11" i="55"/>
  <c r="F11" i="55"/>
  <c r="P10" i="55"/>
  <c r="R10" i="55" s="1"/>
  <c r="U10" i="55" s="1"/>
  <c r="P9" i="55"/>
  <c r="K9" i="55"/>
  <c r="F9" i="55"/>
  <c r="H9" i="55" s="1"/>
  <c r="R9" i="55" l="1"/>
  <c r="U9" i="55" s="1"/>
  <c r="K26" i="56"/>
  <c r="E26" i="55"/>
  <c r="G26" i="55"/>
  <c r="F22" i="55"/>
  <c r="F24" i="55" s="1"/>
  <c r="R21" i="55"/>
  <c r="U21" i="55" s="1"/>
  <c r="F26" i="56"/>
  <c r="P22" i="55"/>
  <c r="P24" i="55" s="1"/>
  <c r="K15" i="56"/>
  <c r="F15" i="56"/>
  <c r="E3" i="59"/>
  <c r="R22" i="56"/>
  <c r="R24" i="56" s="1"/>
  <c r="K13" i="55"/>
  <c r="K15" i="55" s="1"/>
  <c r="P13" i="55"/>
  <c r="P15" i="55" s="1"/>
  <c r="K22" i="55"/>
  <c r="K24" i="55" s="1"/>
  <c r="P26" i="56"/>
  <c r="C26" i="55"/>
  <c r="N26" i="55"/>
  <c r="R20" i="55"/>
  <c r="U20" i="55" s="1"/>
  <c r="R12" i="55"/>
  <c r="U12" i="55" s="1"/>
  <c r="I26" i="55"/>
  <c r="M26" i="55"/>
  <c r="M15" i="55"/>
  <c r="F13" i="55"/>
  <c r="O26" i="55"/>
  <c r="Q15" i="55"/>
  <c r="C15" i="55"/>
  <c r="E15" i="55"/>
  <c r="G15" i="55"/>
  <c r="H11" i="55"/>
  <c r="N15" i="55"/>
  <c r="Q26" i="55"/>
  <c r="J26" i="55"/>
  <c r="N42" i="55"/>
  <c r="R9" i="56"/>
  <c r="H13" i="56"/>
  <c r="R22" i="57"/>
  <c r="U18" i="57"/>
  <c r="D26" i="55"/>
  <c r="L26" i="55"/>
  <c r="H18" i="55"/>
  <c r="H15" i="57"/>
  <c r="H26" i="57"/>
  <c r="R24" i="58"/>
  <c r="U22" i="58"/>
  <c r="E3" i="58" s="1"/>
  <c r="R13" i="57"/>
  <c r="U9" i="57"/>
  <c r="D32" i="54"/>
  <c r="E32" i="54" s="1"/>
  <c r="F32" i="54" s="1"/>
  <c r="G32" i="54" s="1"/>
  <c r="H32" i="54" s="1"/>
  <c r="I32" i="54" s="1"/>
  <c r="J32" i="54" s="1"/>
  <c r="K32" i="54" s="1"/>
  <c r="L32" i="54" s="1"/>
  <c r="M32" i="54" s="1"/>
  <c r="N32" i="54" s="1"/>
  <c r="O32" i="54" s="1"/>
  <c r="P32" i="54" s="1"/>
  <c r="Q32" i="54" s="1"/>
  <c r="R32" i="54" s="1"/>
  <c r="Q22" i="54"/>
  <c r="Q24" i="54" s="1"/>
  <c r="O22" i="54"/>
  <c r="O24" i="54" s="1"/>
  <c r="N22" i="54"/>
  <c r="N24" i="54" s="1"/>
  <c r="M22" i="54"/>
  <c r="M24" i="54" s="1"/>
  <c r="L22" i="54"/>
  <c r="L24" i="54" s="1"/>
  <c r="J22" i="54"/>
  <c r="J24" i="54" s="1"/>
  <c r="I22" i="54"/>
  <c r="I24" i="54" s="1"/>
  <c r="G22" i="54"/>
  <c r="G24" i="54" s="1"/>
  <c r="E22" i="54"/>
  <c r="E24" i="54" s="1"/>
  <c r="D22" i="54"/>
  <c r="D24" i="54" s="1"/>
  <c r="C22" i="54"/>
  <c r="C24" i="54" s="1"/>
  <c r="T21" i="54"/>
  <c r="P21" i="54"/>
  <c r="K21" i="54"/>
  <c r="F21" i="54"/>
  <c r="H21" i="54" s="1"/>
  <c r="P20" i="54"/>
  <c r="K20" i="54"/>
  <c r="F20" i="54"/>
  <c r="H20" i="54" s="1"/>
  <c r="P19" i="54"/>
  <c r="R19" i="54" s="1"/>
  <c r="U19" i="54" s="1"/>
  <c r="P18" i="54"/>
  <c r="K18" i="54"/>
  <c r="F18" i="54"/>
  <c r="Q13" i="54"/>
  <c r="Q15" i="54" s="1"/>
  <c r="O13" i="54"/>
  <c r="N13" i="54"/>
  <c r="N15" i="54" s="1"/>
  <c r="M13" i="54"/>
  <c r="L13" i="54"/>
  <c r="J13" i="54"/>
  <c r="I13" i="54"/>
  <c r="I15" i="54" s="1"/>
  <c r="G13" i="54"/>
  <c r="E13" i="54"/>
  <c r="D13" i="54"/>
  <c r="C13" i="54"/>
  <c r="T12" i="54"/>
  <c r="P12" i="54"/>
  <c r="K12" i="54"/>
  <c r="F12" i="54"/>
  <c r="H12" i="54" s="1"/>
  <c r="P11" i="54"/>
  <c r="K11" i="54"/>
  <c r="F11" i="54"/>
  <c r="H11" i="54" s="1"/>
  <c r="P10" i="54"/>
  <c r="R10" i="54" s="1"/>
  <c r="U10" i="54" s="1"/>
  <c r="P9" i="54"/>
  <c r="K9" i="54"/>
  <c r="F9" i="54"/>
  <c r="H9" i="54" s="1"/>
  <c r="P26" i="55" l="1"/>
  <c r="C26" i="54"/>
  <c r="L26" i="54"/>
  <c r="R21" i="54"/>
  <c r="U21" i="54" s="1"/>
  <c r="M26" i="54"/>
  <c r="R20" i="54"/>
  <c r="U20" i="54" s="1"/>
  <c r="D26" i="54"/>
  <c r="O26" i="54"/>
  <c r="F22" i="54"/>
  <c r="F24" i="54" s="1"/>
  <c r="Q42" i="54"/>
  <c r="U22" i="56"/>
  <c r="K26" i="55"/>
  <c r="F26" i="55"/>
  <c r="P22" i="54"/>
  <c r="P24" i="54" s="1"/>
  <c r="E26" i="54"/>
  <c r="J26" i="54"/>
  <c r="P13" i="54"/>
  <c r="P15" i="54" s="1"/>
  <c r="K22" i="54"/>
  <c r="K24" i="54" s="1"/>
  <c r="K13" i="54"/>
  <c r="G26" i="54"/>
  <c r="J15" i="54"/>
  <c r="F15" i="55"/>
  <c r="R9" i="54"/>
  <c r="U9" i="54" s="1"/>
  <c r="R12" i="54"/>
  <c r="U12" i="54" s="1"/>
  <c r="O15" i="54"/>
  <c r="M15" i="54"/>
  <c r="C15" i="54"/>
  <c r="E15" i="54"/>
  <c r="G15" i="54"/>
  <c r="R11" i="54"/>
  <c r="U11" i="54" s="1"/>
  <c r="H13" i="54"/>
  <c r="K15" i="54"/>
  <c r="N42" i="54"/>
  <c r="R13" i="56"/>
  <c r="U9" i="56"/>
  <c r="D15" i="54"/>
  <c r="L15" i="54"/>
  <c r="H18" i="54"/>
  <c r="R18" i="55"/>
  <c r="H22" i="55"/>
  <c r="H24" i="55" s="1"/>
  <c r="F13" i="54"/>
  <c r="N26" i="54"/>
  <c r="R15" i="57"/>
  <c r="U13" i="57"/>
  <c r="R26" i="57"/>
  <c r="U26" i="57" s="1"/>
  <c r="R11" i="55"/>
  <c r="H13" i="55"/>
  <c r="I26" i="54"/>
  <c r="Q26" i="54"/>
  <c r="R24" i="57"/>
  <c r="U22" i="57"/>
  <c r="H15" i="56"/>
  <c r="H26" i="56"/>
  <c r="D32" i="53"/>
  <c r="E32" i="53" s="1"/>
  <c r="F32" i="53" s="1"/>
  <c r="G32" i="53" s="1"/>
  <c r="H32" i="53" s="1"/>
  <c r="I32" i="53" s="1"/>
  <c r="J32" i="53" s="1"/>
  <c r="K32" i="53" s="1"/>
  <c r="L32" i="53" s="1"/>
  <c r="M32" i="53" s="1"/>
  <c r="N32" i="53" s="1"/>
  <c r="O32" i="53" s="1"/>
  <c r="P32" i="53" s="1"/>
  <c r="Q32" i="53" s="1"/>
  <c r="R32" i="53" s="1"/>
  <c r="Q22" i="53"/>
  <c r="Q24" i="53" s="1"/>
  <c r="O22" i="53"/>
  <c r="O24" i="53" s="1"/>
  <c r="N22" i="53"/>
  <c r="N24" i="53" s="1"/>
  <c r="M22" i="53"/>
  <c r="M24" i="53" s="1"/>
  <c r="L22" i="53"/>
  <c r="L24" i="53" s="1"/>
  <c r="J22" i="53"/>
  <c r="J24" i="53" s="1"/>
  <c r="I22" i="53"/>
  <c r="I24" i="53" s="1"/>
  <c r="G22" i="53"/>
  <c r="G24" i="53" s="1"/>
  <c r="E22" i="53"/>
  <c r="E24" i="53" s="1"/>
  <c r="D22" i="53"/>
  <c r="D24" i="53" s="1"/>
  <c r="C22" i="53"/>
  <c r="C24" i="53" s="1"/>
  <c r="T21" i="53"/>
  <c r="P21" i="53"/>
  <c r="K21" i="53"/>
  <c r="F21" i="53"/>
  <c r="H21" i="53" s="1"/>
  <c r="P20" i="53"/>
  <c r="K20" i="53"/>
  <c r="F20" i="53"/>
  <c r="H20" i="53" s="1"/>
  <c r="P19" i="53"/>
  <c r="R19" i="53" s="1"/>
  <c r="U19" i="53" s="1"/>
  <c r="P18" i="53"/>
  <c r="K18" i="53"/>
  <c r="F18" i="53"/>
  <c r="H18" i="53" s="1"/>
  <c r="Q13" i="53"/>
  <c r="Q15" i="53" s="1"/>
  <c r="O13" i="53"/>
  <c r="N13" i="53"/>
  <c r="N42" i="53" s="1"/>
  <c r="M13" i="53"/>
  <c r="M15" i="53" s="1"/>
  <c r="L13" i="53"/>
  <c r="J13" i="53"/>
  <c r="J15" i="53" s="1"/>
  <c r="I13" i="53"/>
  <c r="I15" i="53" s="1"/>
  <c r="G13" i="53"/>
  <c r="E13" i="53"/>
  <c r="E15" i="53" s="1"/>
  <c r="D13" i="53"/>
  <c r="D15" i="53" s="1"/>
  <c r="C13" i="53"/>
  <c r="T12" i="53"/>
  <c r="P12" i="53"/>
  <c r="K12" i="53"/>
  <c r="F12" i="53"/>
  <c r="H12" i="53" s="1"/>
  <c r="P11" i="53"/>
  <c r="K11" i="53"/>
  <c r="F11" i="53"/>
  <c r="H11" i="53" s="1"/>
  <c r="P10" i="53"/>
  <c r="R10" i="53" s="1"/>
  <c r="U10" i="53" s="1"/>
  <c r="P9" i="53"/>
  <c r="K9" i="53"/>
  <c r="F9" i="53"/>
  <c r="R18" i="53" l="1"/>
  <c r="G26" i="53"/>
  <c r="R21" i="53"/>
  <c r="C26" i="53"/>
  <c r="K22" i="53"/>
  <c r="K24" i="53" s="1"/>
  <c r="E3" i="57"/>
  <c r="K26" i="54"/>
  <c r="P26" i="54"/>
  <c r="O26" i="53"/>
  <c r="R12" i="53"/>
  <c r="U12" i="53" s="1"/>
  <c r="P22" i="53"/>
  <c r="R20" i="53"/>
  <c r="U20" i="53" s="1"/>
  <c r="R11" i="53"/>
  <c r="U11" i="53" s="1"/>
  <c r="F13" i="53"/>
  <c r="F15" i="53" s="1"/>
  <c r="K13" i="53"/>
  <c r="K15" i="53" s="1"/>
  <c r="G15" i="53"/>
  <c r="P13" i="53"/>
  <c r="P15" i="53" s="1"/>
  <c r="F22" i="53"/>
  <c r="F24" i="53" s="1"/>
  <c r="L26" i="53"/>
  <c r="L15" i="53"/>
  <c r="O15" i="53"/>
  <c r="D26" i="53"/>
  <c r="U21" i="53"/>
  <c r="C15" i="53"/>
  <c r="U18" i="53"/>
  <c r="Q26" i="53"/>
  <c r="Q42" i="53"/>
  <c r="U11" i="55"/>
  <c r="R13" i="55"/>
  <c r="E26" i="53"/>
  <c r="M26" i="53"/>
  <c r="R22" i="55"/>
  <c r="U18" i="55"/>
  <c r="R13" i="54"/>
  <c r="H9" i="53"/>
  <c r="N26" i="53"/>
  <c r="R18" i="54"/>
  <c r="H22" i="54"/>
  <c r="H24" i="54" s="1"/>
  <c r="N15" i="53"/>
  <c r="H22" i="53"/>
  <c r="H24" i="53" s="1"/>
  <c r="H15" i="54"/>
  <c r="I26" i="53"/>
  <c r="J26" i="53"/>
  <c r="R15" i="56"/>
  <c r="U13" i="56"/>
  <c r="R26" i="56"/>
  <c r="U26" i="56" s="1"/>
  <c r="H15" i="55"/>
  <c r="H26" i="55"/>
  <c r="F15" i="54"/>
  <c r="F26" i="54"/>
  <c r="D32" i="52"/>
  <c r="E32" i="52" s="1"/>
  <c r="F32" i="52" s="1"/>
  <c r="G32" i="52" s="1"/>
  <c r="H32" i="52" s="1"/>
  <c r="I32" i="52" s="1"/>
  <c r="J32" i="52" s="1"/>
  <c r="K32" i="52" s="1"/>
  <c r="L32" i="52" s="1"/>
  <c r="M32" i="52" s="1"/>
  <c r="N32" i="52" s="1"/>
  <c r="O32" i="52" s="1"/>
  <c r="P32" i="52" s="1"/>
  <c r="Q32" i="52" s="1"/>
  <c r="R32" i="52" s="1"/>
  <c r="Q22" i="52"/>
  <c r="Q24" i="52" s="1"/>
  <c r="O22" i="52"/>
  <c r="O24" i="52" s="1"/>
  <c r="N22" i="52"/>
  <c r="N24" i="52" s="1"/>
  <c r="M22" i="52"/>
  <c r="M24" i="52" s="1"/>
  <c r="L22" i="52"/>
  <c r="L24" i="52" s="1"/>
  <c r="J22" i="52"/>
  <c r="J24" i="52" s="1"/>
  <c r="I22" i="52"/>
  <c r="I24" i="52" s="1"/>
  <c r="G22" i="52"/>
  <c r="G24" i="52" s="1"/>
  <c r="E22" i="52"/>
  <c r="E24" i="52" s="1"/>
  <c r="D22" i="52"/>
  <c r="D24" i="52" s="1"/>
  <c r="C22" i="52"/>
  <c r="C24" i="52" s="1"/>
  <c r="T21" i="52"/>
  <c r="P21" i="52"/>
  <c r="K21" i="52"/>
  <c r="F21" i="52"/>
  <c r="H21" i="52" s="1"/>
  <c r="P20" i="52"/>
  <c r="K20" i="52"/>
  <c r="F20" i="52"/>
  <c r="H20" i="52" s="1"/>
  <c r="P19" i="52"/>
  <c r="R19" i="52" s="1"/>
  <c r="U19" i="52" s="1"/>
  <c r="P18" i="52"/>
  <c r="K18" i="52"/>
  <c r="F18" i="52"/>
  <c r="Q13" i="52"/>
  <c r="Q42" i="52" s="1"/>
  <c r="O13" i="52"/>
  <c r="N13" i="52"/>
  <c r="N15" i="52" s="1"/>
  <c r="M13" i="52"/>
  <c r="M15" i="52" s="1"/>
  <c r="L13" i="52"/>
  <c r="L15" i="52" s="1"/>
  <c r="J13" i="52"/>
  <c r="J15" i="52" s="1"/>
  <c r="I13" i="52"/>
  <c r="I15" i="52" s="1"/>
  <c r="G13" i="52"/>
  <c r="E13" i="52"/>
  <c r="E15" i="52" s="1"/>
  <c r="D13" i="52"/>
  <c r="D15" i="52" s="1"/>
  <c r="C13" i="52"/>
  <c r="T12" i="52"/>
  <c r="P12" i="52"/>
  <c r="K12" i="52"/>
  <c r="F12" i="52"/>
  <c r="H12" i="52" s="1"/>
  <c r="P11" i="52"/>
  <c r="K11" i="52"/>
  <c r="F11" i="52"/>
  <c r="H11" i="52" s="1"/>
  <c r="P10" i="52"/>
  <c r="R10" i="52" s="1"/>
  <c r="U10" i="52" s="1"/>
  <c r="P9" i="52"/>
  <c r="K9" i="52"/>
  <c r="F9" i="52"/>
  <c r="H9" i="52" s="1"/>
  <c r="R22" i="53" l="1"/>
  <c r="R20" i="52"/>
  <c r="U20" i="52" s="1"/>
  <c r="P26" i="53"/>
  <c r="K22" i="52"/>
  <c r="K24" i="52" s="1"/>
  <c r="P24" i="53"/>
  <c r="R9" i="52"/>
  <c r="U9" i="52" s="1"/>
  <c r="F26" i="53"/>
  <c r="K13" i="52"/>
  <c r="K15" i="52" s="1"/>
  <c r="C26" i="52"/>
  <c r="R21" i="52"/>
  <c r="U21" i="52" s="1"/>
  <c r="K26" i="53"/>
  <c r="F13" i="52"/>
  <c r="F15" i="52" s="1"/>
  <c r="G26" i="52"/>
  <c r="G15" i="52"/>
  <c r="F22" i="52"/>
  <c r="F24" i="52" s="1"/>
  <c r="P13" i="52"/>
  <c r="P22" i="52"/>
  <c r="P24" i="52" s="1"/>
  <c r="E3" i="56"/>
  <c r="O26" i="52"/>
  <c r="R11" i="52"/>
  <c r="U11" i="52" s="1"/>
  <c r="C15" i="52"/>
  <c r="O15" i="52"/>
  <c r="H13" i="52"/>
  <c r="R12" i="52"/>
  <c r="I26" i="52"/>
  <c r="Q26" i="52"/>
  <c r="R24" i="55"/>
  <c r="U22" i="55"/>
  <c r="Q15" i="52"/>
  <c r="J26" i="52"/>
  <c r="N42" i="52"/>
  <c r="D26" i="52"/>
  <c r="L26" i="52"/>
  <c r="R22" i="54"/>
  <c r="U18" i="54"/>
  <c r="H18" i="52"/>
  <c r="E26" i="52"/>
  <c r="M26" i="52"/>
  <c r="R15" i="55"/>
  <c r="U13" i="55"/>
  <c r="R26" i="55"/>
  <c r="U26" i="55" s="1"/>
  <c r="N26" i="52"/>
  <c r="H13" i="53"/>
  <c r="R9" i="53"/>
  <c r="H26" i="54"/>
  <c r="R15" i="54"/>
  <c r="U13" i="54"/>
  <c r="R24" i="53"/>
  <c r="U22" i="53"/>
  <c r="D32" i="51"/>
  <c r="E32" i="51" s="1"/>
  <c r="F32" i="51" s="1"/>
  <c r="G32" i="51" s="1"/>
  <c r="H32" i="51" s="1"/>
  <c r="I32" i="51" s="1"/>
  <c r="J32" i="51" s="1"/>
  <c r="K32" i="51" s="1"/>
  <c r="L32" i="51" s="1"/>
  <c r="M32" i="51" s="1"/>
  <c r="N32" i="51" s="1"/>
  <c r="O32" i="51" s="1"/>
  <c r="P32" i="51" s="1"/>
  <c r="Q32" i="51" s="1"/>
  <c r="R32" i="51" s="1"/>
  <c r="Q22" i="51"/>
  <c r="Q24" i="51" s="1"/>
  <c r="O22" i="51"/>
  <c r="O24" i="51" s="1"/>
  <c r="N22" i="51"/>
  <c r="N24" i="51" s="1"/>
  <c r="M22" i="51"/>
  <c r="M24" i="51" s="1"/>
  <c r="L22" i="51"/>
  <c r="L24" i="51" s="1"/>
  <c r="J22" i="51"/>
  <c r="J24" i="51" s="1"/>
  <c r="I22" i="51"/>
  <c r="I24" i="51" s="1"/>
  <c r="G22" i="51"/>
  <c r="G24" i="51" s="1"/>
  <c r="E22" i="51"/>
  <c r="E24" i="51" s="1"/>
  <c r="D22" i="51"/>
  <c r="D24" i="51" s="1"/>
  <c r="C22" i="51"/>
  <c r="C24" i="51" s="1"/>
  <c r="T21" i="51"/>
  <c r="P21" i="51"/>
  <c r="K21" i="51"/>
  <c r="F21" i="51"/>
  <c r="H21" i="51" s="1"/>
  <c r="P20" i="51"/>
  <c r="K20" i="51"/>
  <c r="F20" i="51"/>
  <c r="H20" i="51" s="1"/>
  <c r="P19" i="51"/>
  <c r="R19" i="51" s="1"/>
  <c r="U19" i="51" s="1"/>
  <c r="P18" i="51"/>
  <c r="K18" i="51"/>
  <c r="F18" i="51"/>
  <c r="Q13" i="51"/>
  <c r="Q15" i="51" s="1"/>
  <c r="O13" i="51"/>
  <c r="O15" i="51" s="1"/>
  <c r="N13" i="51"/>
  <c r="N15" i="51" s="1"/>
  <c r="M13" i="51"/>
  <c r="L13" i="51"/>
  <c r="L15" i="51" s="1"/>
  <c r="J13" i="51"/>
  <c r="I13" i="51"/>
  <c r="G13" i="51"/>
  <c r="E13" i="51"/>
  <c r="D13" i="51"/>
  <c r="D15" i="51" s="1"/>
  <c r="C13" i="51"/>
  <c r="T12" i="51"/>
  <c r="P12" i="51"/>
  <c r="K12" i="51"/>
  <c r="F12" i="51"/>
  <c r="H12" i="51" s="1"/>
  <c r="P11" i="51"/>
  <c r="K11" i="51"/>
  <c r="F11" i="51"/>
  <c r="H11" i="51" s="1"/>
  <c r="P10" i="51"/>
  <c r="R10" i="51" s="1"/>
  <c r="U10" i="51" s="1"/>
  <c r="P9" i="51"/>
  <c r="K9" i="51"/>
  <c r="F9" i="51"/>
  <c r="H9" i="51" s="1"/>
  <c r="R12" i="51" l="1"/>
  <c r="U12" i="51" s="1"/>
  <c r="R13" i="52"/>
  <c r="U13" i="52" s="1"/>
  <c r="I26" i="51"/>
  <c r="C26" i="51"/>
  <c r="F26" i="52"/>
  <c r="R9" i="51"/>
  <c r="U9" i="51" s="1"/>
  <c r="R11" i="51"/>
  <c r="U11" i="51" s="1"/>
  <c r="U12" i="52"/>
  <c r="P26" i="52"/>
  <c r="R21" i="51"/>
  <c r="U21" i="51" s="1"/>
  <c r="G26" i="51"/>
  <c r="P22" i="51"/>
  <c r="P24" i="51" s="1"/>
  <c r="P13" i="51"/>
  <c r="P15" i="51" s="1"/>
  <c r="K26" i="52"/>
  <c r="R20" i="51"/>
  <c r="U20" i="51" s="1"/>
  <c r="I15" i="51"/>
  <c r="P15" i="52"/>
  <c r="K13" i="51"/>
  <c r="K15" i="51" s="1"/>
  <c r="J26" i="51"/>
  <c r="F22" i="51"/>
  <c r="F24" i="51" s="1"/>
  <c r="M26" i="51"/>
  <c r="K22" i="51"/>
  <c r="K24" i="51" s="1"/>
  <c r="E26" i="51"/>
  <c r="Q26" i="51"/>
  <c r="C15" i="51"/>
  <c r="O26" i="51"/>
  <c r="E15" i="51"/>
  <c r="G15" i="51"/>
  <c r="E3" i="55"/>
  <c r="M15" i="51"/>
  <c r="Q42" i="51"/>
  <c r="J15" i="51"/>
  <c r="N42" i="51"/>
  <c r="D26" i="51"/>
  <c r="L26" i="51"/>
  <c r="R13" i="53"/>
  <c r="U9" i="53"/>
  <c r="R18" i="52"/>
  <c r="H22" i="52"/>
  <c r="H24" i="52" s="1"/>
  <c r="H18" i="51"/>
  <c r="H15" i="53"/>
  <c r="H26" i="53"/>
  <c r="F13" i="51"/>
  <c r="N26" i="51"/>
  <c r="R24" i="54"/>
  <c r="U22" i="54"/>
  <c r="H13" i="51"/>
  <c r="R26" i="54"/>
  <c r="U26" i="54" s="1"/>
  <c r="H15" i="52"/>
  <c r="D32" i="50"/>
  <c r="E32" i="50" s="1"/>
  <c r="F32" i="50" s="1"/>
  <c r="G32" i="50" s="1"/>
  <c r="H32" i="50" s="1"/>
  <c r="I32" i="50" s="1"/>
  <c r="J32" i="50" s="1"/>
  <c r="K32" i="50" s="1"/>
  <c r="L32" i="50" s="1"/>
  <c r="M32" i="50" s="1"/>
  <c r="N32" i="50" s="1"/>
  <c r="O32" i="50" s="1"/>
  <c r="P32" i="50" s="1"/>
  <c r="Q32" i="50" s="1"/>
  <c r="R32" i="50" s="1"/>
  <c r="Q22" i="50"/>
  <c r="Q24" i="50" s="1"/>
  <c r="O22" i="50"/>
  <c r="O24" i="50" s="1"/>
  <c r="N22" i="50"/>
  <c r="N24" i="50" s="1"/>
  <c r="M22" i="50"/>
  <c r="M24" i="50" s="1"/>
  <c r="L22" i="50"/>
  <c r="L24" i="50" s="1"/>
  <c r="J22" i="50"/>
  <c r="J24" i="50" s="1"/>
  <c r="I22" i="50"/>
  <c r="I24" i="50" s="1"/>
  <c r="G22" i="50"/>
  <c r="G24" i="50" s="1"/>
  <c r="E22" i="50"/>
  <c r="E24" i="50" s="1"/>
  <c r="D22" i="50"/>
  <c r="D24" i="50" s="1"/>
  <c r="C22" i="50"/>
  <c r="C24" i="50" s="1"/>
  <c r="T21" i="50"/>
  <c r="P21" i="50"/>
  <c r="K21" i="50"/>
  <c r="F21" i="50"/>
  <c r="H21" i="50" s="1"/>
  <c r="P20" i="50"/>
  <c r="K20" i="50"/>
  <c r="F20" i="50"/>
  <c r="H20" i="50" s="1"/>
  <c r="P19" i="50"/>
  <c r="R19" i="50" s="1"/>
  <c r="U19" i="50" s="1"/>
  <c r="P18" i="50"/>
  <c r="K18" i="50"/>
  <c r="F18" i="50"/>
  <c r="Q13" i="50"/>
  <c r="Q15" i="50" s="1"/>
  <c r="O13" i="50"/>
  <c r="N13" i="50"/>
  <c r="N15" i="50" s="1"/>
  <c r="M13" i="50"/>
  <c r="M15" i="50" s="1"/>
  <c r="L13" i="50"/>
  <c r="J13" i="50"/>
  <c r="I13" i="50"/>
  <c r="I15" i="50" s="1"/>
  <c r="G13" i="50"/>
  <c r="E13" i="50"/>
  <c r="E15" i="50" s="1"/>
  <c r="D13" i="50"/>
  <c r="C13" i="50"/>
  <c r="C15" i="50" s="1"/>
  <c r="T12" i="50"/>
  <c r="P12" i="50"/>
  <c r="K12" i="50"/>
  <c r="F12" i="50"/>
  <c r="H12" i="50" s="1"/>
  <c r="P11" i="50"/>
  <c r="K11" i="50"/>
  <c r="F11" i="50"/>
  <c r="H11" i="50" s="1"/>
  <c r="P10" i="50"/>
  <c r="R10" i="50" s="1"/>
  <c r="U10" i="50" s="1"/>
  <c r="P9" i="50"/>
  <c r="K9" i="50"/>
  <c r="F9" i="50"/>
  <c r="R12" i="50" l="1"/>
  <c r="G26" i="50"/>
  <c r="E3" i="54"/>
  <c r="R13" i="51"/>
  <c r="U13" i="51" s="1"/>
  <c r="K22" i="50"/>
  <c r="K24" i="50" s="1"/>
  <c r="L26" i="50"/>
  <c r="D26" i="50"/>
  <c r="O26" i="50"/>
  <c r="R21" i="50"/>
  <c r="U21" i="50" s="1"/>
  <c r="P26" i="51"/>
  <c r="F22" i="50"/>
  <c r="F24" i="50" s="1"/>
  <c r="F13" i="50"/>
  <c r="K13" i="50"/>
  <c r="K15" i="50" s="1"/>
  <c r="P22" i="50"/>
  <c r="P24" i="50" s="1"/>
  <c r="K26" i="51"/>
  <c r="P13" i="50"/>
  <c r="P15" i="50" s="1"/>
  <c r="R20" i="50"/>
  <c r="U20" i="50" s="1"/>
  <c r="R11" i="50"/>
  <c r="U11" i="50" s="1"/>
  <c r="J26" i="50"/>
  <c r="G15" i="50"/>
  <c r="J15" i="50"/>
  <c r="Q42" i="50"/>
  <c r="C26" i="50"/>
  <c r="O15" i="50"/>
  <c r="U12" i="50"/>
  <c r="N42" i="50"/>
  <c r="H15" i="51"/>
  <c r="R18" i="51"/>
  <c r="R15" i="51" s="1"/>
  <c r="H22" i="51"/>
  <c r="H24" i="51" s="1"/>
  <c r="D15" i="50"/>
  <c r="L15" i="50"/>
  <c r="H18" i="50"/>
  <c r="E26" i="50"/>
  <c r="M26" i="50"/>
  <c r="H9" i="50"/>
  <c r="N26" i="50"/>
  <c r="R22" i="52"/>
  <c r="U18" i="52"/>
  <c r="R15" i="52"/>
  <c r="F15" i="51"/>
  <c r="F26" i="51"/>
  <c r="R15" i="53"/>
  <c r="U13" i="53"/>
  <c r="R26" i="53"/>
  <c r="U26" i="53" s="1"/>
  <c r="I26" i="50"/>
  <c r="Q26" i="50"/>
  <c r="H26" i="52"/>
  <c r="D32" i="49"/>
  <c r="E32" i="49" s="1"/>
  <c r="F32" i="49" s="1"/>
  <c r="G32" i="49" s="1"/>
  <c r="H32" i="49" s="1"/>
  <c r="I32" i="49" s="1"/>
  <c r="J32" i="49" s="1"/>
  <c r="K32" i="49" s="1"/>
  <c r="L32" i="49" s="1"/>
  <c r="M32" i="49" s="1"/>
  <c r="N32" i="49" s="1"/>
  <c r="O32" i="49" s="1"/>
  <c r="P32" i="49" s="1"/>
  <c r="Q32" i="49" s="1"/>
  <c r="R32" i="49" s="1"/>
  <c r="Q22" i="49"/>
  <c r="Q24" i="49" s="1"/>
  <c r="O22" i="49"/>
  <c r="O24" i="49" s="1"/>
  <c r="N22" i="49"/>
  <c r="N24" i="49" s="1"/>
  <c r="M22" i="49"/>
  <c r="M24" i="49" s="1"/>
  <c r="L22" i="49"/>
  <c r="L24" i="49" s="1"/>
  <c r="J22" i="49"/>
  <c r="J24" i="49" s="1"/>
  <c r="I22" i="49"/>
  <c r="I24" i="49" s="1"/>
  <c r="G22" i="49"/>
  <c r="G24" i="49" s="1"/>
  <c r="E22" i="49"/>
  <c r="E24" i="49" s="1"/>
  <c r="D22" i="49"/>
  <c r="D24" i="49" s="1"/>
  <c r="C22" i="49"/>
  <c r="C24" i="49" s="1"/>
  <c r="T21" i="49"/>
  <c r="P21" i="49"/>
  <c r="K21" i="49"/>
  <c r="F21" i="49"/>
  <c r="H21" i="49" s="1"/>
  <c r="P20" i="49"/>
  <c r="K20" i="49"/>
  <c r="F20" i="49"/>
  <c r="H20" i="49" s="1"/>
  <c r="P19" i="49"/>
  <c r="R19" i="49" s="1"/>
  <c r="U19" i="49" s="1"/>
  <c r="P18" i="49"/>
  <c r="K18" i="49"/>
  <c r="F18" i="49"/>
  <c r="Q13" i="49"/>
  <c r="Q42" i="49" s="1"/>
  <c r="O13" i="49"/>
  <c r="N13" i="49"/>
  <c r="M13" i="49"/>
  <c r="M15" i="49" s="1"/>
  <c r="L13" i="49"/>
  <c r="L15" i="49" s="1"/>
  <c r="J13" i="49"/>
  <c r="J15" i="49" s="1"/>
  <c r="I13" i="49"/>
  <c r="I15" i="49" s="1"/>
  <c r="G13" i="49"/>
  <c r="E13" i="49"/>
  <c r="E15" i="49" s="1"/>
  <c r="D13" i="49"/>
  <c r="D15" i="49" s="1"/>
  <c r="C13" i="49"/>
  <c r="T12" i="49"/>
  <c r="P12" i="49"/>
  <c r="K12" i="49"/>
  <c r="F12" i="49"/>
  <c r="H12" i="49" s="1"/>
  <c r="P11" i="49"/>
  <c r="K11" i="49"/>
  <c r="F11" i="49"/>
  <c r="H11" i="49" s="1"/>
  <c r="P10" i="49"/>
  <c r="R10" i="49" s="1"/>
  <c r="U10" i="49" s="1"/>
  <c r="P9" i="49"/>
  <c r="K9" i="49"/>
  <c r="F9" i="49"/>
  <c r="C26" i="49" l="1"/>
  <c r="N26" i="49"/>
  <c r="R11" i="49"/>
  <c r="U11" i="49" s="1"/>
  <c r="O26" i="49"/>
  <c r="F26" i="50"/>
  <c r="R21" i="49"/>
  <c r="U21" i="49" s="1"/>
  <c r="R12" i="49"/>
  <c r="U12" i="49" s="1"/>
  <c r="P26" i="50"/>
  <c r="K13" i="49"/>
  <c r="K15" i="49" s="1"/>
  <c r="P22" i="49"/>
  <c r="P13" i="49"/>
  <c r="P15" i="49" s="1"/>
  <c r="R20" i="49"/>
  <c r="U20" i="49" s="1"/>
  <c r="O15" i="49"/>
  <c r="F15" i="50"/>
  <c r="F13" i="49"/>
  <c r="F15" i="49" s="1"/>
  <c r="F22" i="49"/>
  <c r="F24" i="49" s="1"/>
  <c r="K26" i="50"/>
  <c r="P24" i="49"/>
  <c r="G26" i="49"/>
  <c r="C15" i="49"/>
  <c r="G15" i="49"/>
  <c r="K22" i="49"/>
  <c r="K24" i="49" s="1"/>
  <c r="N15" i="49"/>
  <c r="E3" i="53"/>
  <c r="I26" i="49"/>
  <c r="Q26" i="49"/>
  <c r="R18" i="50"/>
  <c r="H22" i="50"/>
  <c r="H24" i="50" s="1"/>
  <c r="Q15" i="49"/>
  <c r="J26" i="49"/>
  <c r="N42" i="49"/>
  <c r="R24" i="52"/>
  <c r="U22" i="52"/>
  <c r="R26" i="52"/>
  <c r="U26" i="52" s="1"/>
  <c r="D26" i="49"/>
  <c r="L26" i="49"/>
  <c r="H18" i="49"/>
  <c r="E26" i="49"/>
  <c r="M26" i="49"/>
  <c r="R9" i="50"/>
  <c r="H13" i="50"/>
  <c r="R22" i="51"/>
  <c r="U18" i="51"/>
  <c r="H9" i="49"/>
  <c r="H26" i="51"/>
  <c r="D32" i="48"/>
  <c r="E32" i="48" s="1"/>
  <c r="F32" i="48" s="1"/>
  <c r="G32" i="48" s="1"/>
  <c r="H32" i="48" s="1"/>
  <c r="I32" i="48" s="1"/>
  <c r="J32" i="48" s="1"/>
  <c r="K32" i="48" s="1"/>
  <c r="L32" i="48" s="1"/>
  <c r="M32" i="48" s="1"/>
  <c r="N32" i="48" s="1"/>
  <c r="O32" i="48" s="1"/>
  <c r="P32" i="48" s="1"/>
  <c r="Q32" i="48" s="1"/>
  <c r="R32" i="48" s="1"/>
  <c r="Q22" i="48"/>
  <c r="Q24" i="48" s="1"/>
  <c r="O22" i="48"/>
  <c r="O24" i="48" s="1"/>
  <c r="N22" i="48"/>
  <c r="N24" i="48" s="1"/>
  <c r="M22" i="48"/>
  <c r="M24" i="48" s="1"/>
  <c r="L22" i="48"/>
  <c r="L24" i="48" s="1"/>
  <c r="J22" i="48"/>
  <c r="J24" i="48" s="1"/>
  <c r="I22" i="48"/>
  <c r="I24" i="48" s="1"/>
  <c r="G22" i="48"/>
  <c r="G24" i="48" s="1"/>
  <c r="E22" i="48"/>
  <c r="E24" i="48" s="1"/>
  <c r="D22" i="48"/>
  <c r="D24" i="48" s="1"/>
  <c r="C22" i="48"/>
  <c r="C24" i="48" s="1"/>
  <c r="T21" i="48"/>
  <c r="P21" i="48"/>
  <c r="K21" i="48"/>
  <c r="F21" i="48"/>
  <c r="H21" i="48" s="1"/>
  <c r="P20" i="48"/>
  <c r="K20" i="48"/>
  <c r="F20" i="48"/>
  <c r="H20" i="48" s="1"/>
  <c r="P19" i="48"/>
  <c r="R19" i="48" s="1"/>
  <c r="U19" i="48" s="1"/>
  <c r="P18" i="48"/>
  <c r="K18" i="48"/>
  <c r="F18" i="48"/>
  <c r="Q13" i="48"/>
  <c r="O13" i="48"/>
  <c r="O15" i="48" s="1"/>
  <c r="N13" i="48"/>
  <c r="N15" i="48" s="1"/>
  <c r="M13" i="48"/>
  <c r="M15" i="48" s="1"/>
  <c r="L13" i="48"/>
  <c r="L15" i="48" s="1"/>
  <c r="J13" i="48"/>
  <c r="J15" i="48" s="1"/>
  <c r="I13" i="48"/>
  <c r="G13" i="48"/>
  <c r="G15" i="48" s="1"/>
  <c r="E13" i="48"/>
  <c r="E15" i="48" s="1"/>
  <c r="D13" i="48"/>
  <c r="D15" i="48" s="1"/>
  <c r="C13" i="48"/>
  <c r="C15" i="48" s="1"/>
  <c r="T12" i="48"/>
  <c r="P12" i="48"/>
  <c r="K12" i="48"/>
  <c r="F12" i="48"/>
  <c r="H12" i="48" s="1"/>
  <c r="P11" i="48"/>
  <c r="K11" i="48"/>
  <c r="F11" i="48"/>
  <c r="H11" i="48" s="1"/>
  <c r="P10" i="48"/>
  <c r="R10" i="48" s="1"/>
  <c r="U10" i="48" s="1"/>
  <c r="P9" i="48"/>
  <c r="K9" i="48"/>
  <c r="F9" i="48"/>
  <c r="P26" i="49" l="1"/>
  <c r="Q26" i="48"/>
  <c r="P13" i="48"/>
  <c r="P15" i="48" s="1"/>
  <c r="R12" i="48"/>
  <c r="U12" i="48" s="1"/>
  <c r="I26" i="48"/>
  <c r="K22" i="48"/>
  <c r="K24" i="48" s="1"/>
  <c r="F26" i="49"/>
  <c r="R11" i="48"/>
  <c r="U11" i="48" s="1"/>
  <c r="R21" i="48"/>
  <c r="U21" i="48" s="1"/>
  <c r="R20" i="48"/>
  <c r="U20" i="48" s="1"/>
  <c r="F13" i="48"/>
  <c r="F15" i="48" s="1"/>
  <c r="K13" i="48"/>
  <c r="K15" i="48" s="1"/>
  <c r="E3" i="52"/>
  <c r="F22" i="48"/>
  <c r="F24" i="48" s="1"/>
  <c r="P22" i="48"/>
  <c r="I15" i="48"/>
  <c r="Q42" i="48"/>
  <c r="Q15" i="48"/>
  <c r="K26" i="49"/>
  <c r="C26" i="48"/>
  <c r="J26" i="48"/>
  <c r="R13" i="50"/>
  <c r="U9" i="50"/>
  <c r="N42" i="48"/>
  <c r="D26" i="48"/>
  <c r="L26" i="48"/>
  <c r="H18" i="48"/>
  <c r="E26" i="48"/>
  <c r="M26" i="48"/>
  <c r="R18" i="49"/>
  <c r="H22" i="49"/>
  <c r="H24" i="49" s="1"/>
  <c r="H9" i="48"/>
  <c r="N26" i="48"/>
  <c r="R9" i="49"/>
  <c r="H13" i="49"/>
  <c r="G26" i="48"/>
  <c r="O26" i="48"/>
  <c r="R24" i="51"/>
  <c r="U22" i="51"/>
  <c r="R26" i="51"/>
  <c r="U26" i="51" s="1"/>
  <c r="R22" i="50"/>
  <c r="U18" i="50"/>
  <c r="H15" i="50"/>
  <c r="H26" i="50"/>
  <c r="D32" i="47"/>
  <c r="E32" i="47" s="1"/>
  <c r="F32" i="47" s="1"/>
  <c r="G32" i="47" s="1"/>
  <c r="H32" i="47" s="1"/>
  <c r="I32" i="47" s="1"/>
  <c r="J32" i="47" s="1"/>
  <c r="K32" i="47" s="1"/>
  <c r="L32" i="47" s="1"/>
  <c r="M32" i="47" s="1"/>
  <c r="N32" i="47" s="1"/>
  <c r="O32" i="47" s="1"/>
  <c r="P32" i="47" s="1"/>
  <c r="Q32" i="47" s="1"/>
  <c r="R32" i="47" s="1"/>
  <c r="Q22" i="47"/>
  <c r="Q24" i="47" s="1"/>
  <c r="O22" i="47"/>
  <c r="O24" i="47" s="1"/>
  <c r="N22" i="47"/>
  <c r="N24" i="47" s="1"/>
  <c r="M22" i="47"/>
  <c r="M24" i="47" s="1"/>
  <c r="L22" i="47"/>
  <c r="L24" i="47" s="1"/>
  <c r="J22" i="47"/>
  <c r="J24" i="47" s="1"/>
  <c r="I22" i="47"/>
  <c r="I24" i="47" s="1"/>
  <c r="G22" i="47"/>
  <c r="G24" i="47" s="1"/>
  <c r="E22" i="47"/>
  <c r="E24" i="47" s="1"/>
  <c r="D22" i="47"/>
  <c r="D24" i="47" s="1"/>
  <c r="C22" i="47"/>
  <c r="C24" i="47" s="1"/>
  <c r="T21" i="47"/>
  <c r="P21" i="47"/>
  <c r="K21" i="47"/>
  <c r="F21" i="47"/>
  <c r="H21" i="47" s="1"/>
  <c r="P20" i="47"/>
  <c r="K20" i="47"/>
  <c r="F20" i="47"/>
  <c r="H20" i="47" s="1"/>
  <c r="P19" i="47"/>
  <c r="R19" i="47" s="1"/>
  <c r="U19" i="47" s="1"/>
  <c r="P18" i="47"/>
  <c r="K18" i="47"/>
  <c r="F18" i="47"/>
  <c r="Q13" i="47"/>
  <c r="Q15" i="47" s="1"/>
  <c r="O13" i="47"/>
  <c r="O15" i="47" s="1"/>
  <c r="N13" i="47"/>
  <c r="M13" i="47"/>
  <c r="M15" i="47" s="1"/>
  <c r="L13" i="47"/>
  <c r="L15" i="47" s="1"/>
  <c r="J13" i="47"/>
  <c r="I13" i="47"/>
  <c r="G13" i="47"/>
  <c r="G15" i="47" s="1"/>
  <c r="E13" i="47"/>
  <c r="E15" i="47" s="1"/>
  <c r="D13" i="47"/>
  <c r="D15" i="47" s="1"/>
  <c r="C13" i="47"/>
  <c r="C15" i="47" s="1"/>
  <c r="T12" i="47"/>
  <c r="P12" i="47"/>
  <c r="K12" i="47"/>
  <c r="F12" i="47"/>
  <c r="H12" i="47" s="1"/>
  <c r="P11" i="47"/>
  <c r="K11" i="47"/>
  <c r="F11" i="47"/>
  <c r="H11" i="47" s="1"/>
  <c r="P10" i="47"/>
  <c r="R10" i="47" s="1"/>
  <c r="U10" i="47" s="1"/>
  <c r="P9" i="47"/>
  <c r="K9" i="47"/>
  <c r="F9" i="47"/>
  <c r="P26" i="48" l="1"/>
  <c r="I26" i="47"/>
  <c r="N26" i="47"/>
  <c r="R11" i="47"/>
  <c r="U11" i="47" s="1"/>
  <c r="J26" i="47"/>
  <c r="F22" i="47"/>
  <c r="F24" i="47" s="1"/>
  <c r="P13" i="47"/>
  <c r="P15" i="47" s="1"/>
  <c r="P22" i="47"/>
  <c r="P24" i="47" s="1"/>
  <c r="F26" i="48"/>
  <c r="K26" i="48"/>
  <c r="K13" i="47"/>
  <c r="K15" i="47" s="1"/>
  <c r="R12" i="47"/>
  <c r="U12" i="47" s="1"/>
  <c r="N15" i="47"/>
  <c r="R20" i="47"/>
  <c r="U20" i="47" s="1"/>
  <c r="E3" i="51"/>
  <c r="P24" i="48"/>
  <c r="R21" i="47"/>
  <c r="U21" i="47" s="1"/>
  <c r="F13" i="47"/>
  <c r="F15" i="47" s="1"/>
  <c r="I15" i="47"/>
  <c r="K22" i="47"/>
  <c r="K24" i="47" s="1"/>
  <c r="N42" i="47"/>
  <c r="Q26" i="47"/>
  <c r="J15" i="47"/>
  <c r="C26" i="47"/>
  <c r="R22" i="49"/>
  <c r="U18" i="49"/>
  <c r="R26" i="50"/>
  <c r="U26" i="50" s="1"/>
  <c r="R15" i="50"/>
  <c r="U13" i="50"/>
  <c r="D26" i="47"/>
  <c r="L26" i="47"/>
  <c r="Q42" i="47"/>
  <c r="H18" i="47"/>
  <c r="E26" i="47"/>
  <c r="M26" i="47"/>
  <c r="H9" i="47"/>
  <c r="H15" i="49"/>
  <c r="H26" i="49"/>
  <c r="R18" i="48"/>
  <c r="H22" i="48"/>
  <c r="H24" i="48" s="1"/>
  <c r="G26" i="47"/>
  <c r="O26" i="47"/>
  <c r="R13" i="49"/>
  <c r="U9" i="49"/>
  <c r="R24" i="50"/>
  <c r="U22" i="50"/>
  <c r="R9" i="48"/>
  <c r="H13" i="48"/>
  <c r="E32" i="46"/>
  <c r="F32" i="46" s="1"/>
  <c r="G32" i="46" s="1"/>
  <c r="H32" i="46" s="1"/>
  <c r="I32" i="46" s="1"/>
  <c r="J32" i="46" s="1"/>
  <c r="K32" i="46" s="1"/>
  <c r="L32" i="46" s="1"/>
  <c r="M32" i="46" s="1"/>
  <c r="N32" i="46" s="1"/>
  <c r="O32" i="46" s="1"/>
  <c r="P32" i="46" s="1"/>
  <c r="Q32" i="46" s="1"/>
  <c r="R32" i="46" s="1"/>
  <c r="D32" i="46"/>
  <c r="Q22" i="46"/>
  <c r="Q24" i="46" s="1"/>
  <c r="O22" i="46"/>
  <c r="O24" i="46" s="1"/>
  <c r="N22" i="46"/>
  <c r="N24" i="46" s="1"/>
  <c r="M22" i="46"/>
  <c r="M24" i="46" s="1"/>
  <c r="L22" i="46"/>
  <c r="L24" i="46" s="1"/>
  <c r="J22" i="46"/>
  <c r="J24" i="46" s="1"/>
  <c r="I22" i="46"/>
  <c r="I24" i="46" s="1"/>
  <c r="G22" i="46"/>
  <c r="G24" i="46" s="1"/>
  <c r="E22" i="46"/>
  <c r="E24" i="46" s="1"/>
  <c r="D22" i="46"/>
  <c r="D24" i="46" s="1"/>
  <c r="C22" i="46"/>
  <c r="C24" i="46" s="1"/>
  <c r="T21" i="46"/>
  <c r="P21" i="46"/>
  <c r="K21" i="46"/>
  <c r="F21" i="46"/>
  <c r="H21" i="46" s="1"/>
  <c r="P20" i="46"/>
  <c r="K20" i="46"/>
  <c r="F20" i="46"/>
  <c r="H20" i="46" s="1"/>
  <c r="P19" i="46"/>
  <c r="R19" i="46" s="1"/>
  <c r="U19" i="46" s="1"/>
  <c r="P18" i="46"/>
  <c r="K18" i="46"/>
  <c r="F18" i="46"/>
  <c r="H18" i="46" s="1"/>
  <c r="Q13" i="46"/>
  <c r="Q42" i="46" s="1"/>
  <c r="O13" i="46"/>
  <c r="O15" i="46" s="1"/>
  <c r="N13" i="46"/>
  <c r="N42" i="46" s="1"/>
  <c r="M13" i="46"/>
  <c r="L13" i="46"/>
  <c r="J13" i="46"/>
  <c r="J15" i="46" s="1"/>
  <c r="I13" i="46"/>
  <c r="I15" i="46" s="1"/>
  <c r="G13" i="46"/>
  <c r="E13" i="46"/>
  <c r="D13" i="46"/>
  <c r="D15" i="46" s="1"/>
  <c r="C13" i="46"/>
  <c r="C15" i="46" s="1"/>
  <c r="T12" i="46"/>
  <c r="P12" i="46"/>
  <c r="K12" i="46"/>
  <c r="F12" i="46"/>
  <c r="H12" i="46" s="1"/>
  <c r="P11" i="46"/>
  <c r="K11" i="46"/>
  <c r="F11" i="46"/>
  <c r="H11" i="46" s="1"/>
  <c r="P10" i="46"/>
  <c r="R10" i="46" s="1"/>
  <c r="U10" i="46" s="1"/>
  <c r="P9" i="46"/>
  <c r="K9" i="46"/>
  <c r="F9" i="46"/>
  <c r="E26" i="46" l="1"/>
  <c r="F26" i="47"/>
  <c r="L26" i="46"/>
  <c r="G26" i="46"/>
  <c r="R20" i="46"/>
  <c r="U20" i="46" s="1"/>
  <c r="E3" i="50"/>
  <c r="P26" i="47"/>
  <c r="F13" i="46"/>
  <c r="F15" i="46" s="1"/>
  <c r="K22" i="46"/>
  <c r="K24" i="46" s="1"/>
  <c r="K26" i="47"/>
  <c r="P22" i="46"/>
  <c r="R12" i="46"/>
  <c r="U12" i="46" s="1"/>
  <c r="R11" i="46"/>
  <c r="U11" i="46" s="1"/>
  <c r="H9" i="46"/>
  <c r="R9" i="46" s="1"/>
  <c r="U9" i="46" s="1"/>
  <c r="G15" i="46"/>
  <c r="K13" i="46"/>
  <c r="P13" i="46"/>
  <c r="P15" i="46" s="1"/>
  <c r="R18" i="46"/>
  <c r="U18" i="46" s="1"/>
  <c r="R21" i="46"/>
  <c r="L15" i="46"/>
  <c r="F22" i="46"/>
  <c r="F24" i="46" s="1"/>
  <c r="M26" i="46"/>
  <c r="M15" i="46"/>
  <c r="D26" i="46"/>
  <c r="O26" i="46"/>
  <c r="E15" i="46"/>
  <c r="P24" i="46"/>
  <c r="H15" i="48"/>
  <c r="H26" i="48"/>
  <c r="N26" i="46"/>
  <c r="R13" i="48"/>
  <c r="U9" i="48"/>
  <c r="R22" i="48"/>
  <c r="U18" i="48"/>
  <c r="N15" i="46"/>
  <c r="H22" i="46"/>
  <c r="H24" i="46" s="1"/>
  <c r="I26" i="46"/>
  <c r="Q26" i="46"/>
  <c r="R9" i="47"/>
  <c r="H13" i="47"/>
  <c r="Q15" i="46"/>
  <c r="J26" i="46"/>
  <c r="R15" i="49"/>
  <c r="U13" i="49"/>
  <c r="R26" i="49"/>
  <c r="U26" i="49" s="1"/>
  <c r="C26" i="46"/>
  <c r="R18" i="47"/>
  <c r="H22" i="47"/>
  <c r="H24" i="47" s="1"/>
  <c r="R24" i="49"/>
  <c r="U22" i="49"/>
  <c r="D32" i="45"/>
  <c r="E32" i="45" s="1"/>
  <c r="F32" i="45" s="1"/>
  <c r="G32" i="45" s="1"/>
  <c r="H32" i="45" s="1"/>
  <c r="I32" i="45" s="1"/>
  <c r="J32" i="45" s="1"/>
  <c r="K32" i="45" s="1"/>
  <c r="L32" i="45" s="1"/>
  <c r="M32" i="45" s="1"/>
  <c r="N32" i="45" s="1"/>
  <c r="O32" i="45" s="1"/>
  <c r="P32" i="45" s="1"/>
  <c r="Q32" i="45" s="1"/>
  <c r="R32" i="45" s="1"/>
  <c r="Q22" i="45"/>
  <c r="Q24" i="45" s="1"/>
  <c r="O22" i="45"/>
  <c r="O24" i="45" s="1"/>
  <c r="N22" i="45"/>
  <c r="N24" i="45" s="1"/>
  <c r="M22" i="45"/>
  <c r="M24" i="45" s="1"/>
  <c r="L22" i="45"/>
  <c r="L24" i="45" s="1"/>
  <c r="J22" i="45"/>
  <c r="J24" i="45" s="1"/>
  <c r="I22" i="45"/>
  <c r="I24" i="45" s="1"/>
  <c r="G22" i="45"/>
  <c r="G24" i="45" s="1"/>
  <c r="E22" i="45"/>
  <c r="E24" i="45" s="1"/>
  <c r="D22" i="45"/>
  <c r="D24" i="45" s="1"/>
  <c r="C22" i="45"/>
  <c r="C24" i="45" s="1"/>
  <c r="T21" i="45"/>
  <c r="P21" i="45"/>
  <c r="K21" i="45"/>
  <c r="F21" i="45"/>
  <c r="H21" i="45" s="1"/>
  <c r="P20" i="45"/>
  <c r="K20" i="45"/>
  <c r="F20" i="45"/>
  <c r="H20" i="45" s="1"/>
  <c r="P19" i="45"/>
  <c r="R19" i="45" s="1"/>
  <c r="U19" i="45" s="1"/>
  <c r="P18" i="45"/>
  <c r="K18" i="45"/>
  <c r="F18" i="45"/>
  <c r="Q13" i="45"/>
  <c r="Q42" i="45" s="1"/>
  <c r="O13" i="45"/>
  <c r="O15" i="45" s="1"/>
  <c r="N13" i="45"/>
  <c r="N15" i="45" s="1"/>
  <c r="M13" i="45"/>
  <c r="M15" i="45" s="1"/>
  <c r="L13" i="45"/>
  <c r="L15" i="45" s="1"/>
  <c r="J13" i="45"/>
  <c r="J15" i="45" s="1"/>
  <c r="I13" i="45"/>
  <c r="I15" i="45" s="1"/>
  <c r="G13" i="45"/>
  <c r="G15" i="45" s="1"/>
  <c r="E13" i="45"/>
  <c r="E15" i="45" s="1"/>
  <c r="D13" i="45"/>
  <c r="D15" i="45" s="1"/>
  <c r="C13" i="45"/>
  <c r="C15" i="45" s="1"/>
  <c r="T12" i="45"/>
  <c r="P12" i="45"/>
  <c r="K12" i="45"/>
  <c r="F12" i="45"/>
  <c r="H12" i="45" s="1"/>
  <c r="P11" i="45"/>
  <c r="K11" i="45"/>
  <c r="F11" i="45"/>
  <c r="H11" i="45" s="1"/>
  <c r="P10" i="45"/>
  <c r="R10" i="45" s="1"/>
  <c r="U10" i="45" s="1"/>
  <c r="P9" i="45"/>
  <c r="K9" i="45"/>
  <c r="F9" i="45"/>
  <c r="H9" i="45" s="1"/>
  <c r="H13" i="46" l="1"/>
  <c r="H26" i="46" s="1"/>
  <c r="H13" i="45"/>
  <c r="E3" i="49"/>
  <c r="R21" i="45"/>
  <c r="U21" i="45" s="1"/>
  <c r="K26" i="46"/>
  <c r="P26" i="46"/>
  <c r="K22" i="45"/>
  <c r="K24" i="45" s="1"/>
  <c r="P22" i="45"/>
  <c r="P24" i="45" s="1"/>
  <c r="K15" i="46"/>
  <c r="K13" i="45"/>
  <c r="K15" i="45" s="1"/>
  <c r="R13" i="46"/>
  <c r="R15" i="46" s="1"/>
  <c r="R22" i="46"/>
  <c r="U21" i="46"/>
  <c r="P13" i="45"/>
  <c r="R20" i="45"/>
  <c r="U20" i="45" s="1"/>
  <c r="R11" i="45"/>
  <c r="U11" i="45" s="1"/>
  <c r="F13" i="45"/>
  <c r="F15" i="45" s="1"/>
  <c r="R12" i="45"/>
  <c r="F22" i="45"/>
  <c r="F24" i="45" s="1"/>
  <c r="F26" i="46"/>
  <c r="R9" i="45"/>
  <c r="U9" i="45" s="1"/>
  <c r="P15" i="45"/>
  <c r="I26" i="45"/>
  <c r="Q26" i="45"/>
  <c r="Q15" i="45"/>
  <c r="J26" i="45"/>
  <c r="R15" i="48"/>
  <c r="U13" i="48"/>
  <c r="R26" i="48"/>
  <c r="U26" i="48" s="1"/>
  <c r="C26" i="45"/>
  <c r="N42" i="45"/>
  <c r="D26" i="45"/>
  <c r="L26" i="45"/>
  <c r="H18" i="45"/>
  <c r="E26" i="45"/>
  <c r="M26" i="45"/>
  <c r="N26" i="45"/>
  <c r="G26" i="45"/>
  <c r="O26" i="45"/>
  <c r="H15" i="47"/>
  <c r="H26" i="47"/>
  <c r="R22" i="47"/>
  <c r="U18" i="47"/>
  <c r="R13" i="47"/>
  <c r="U9" i="47"/>
  <c r="R24" i="48"/>
  <c r="U22" i="48"/>
  <c r="D32" i="44"/>
  <c r="E32" i="44" s="1"/>
  <c r="F32" i="44" s="1"/>
  <c r="G32" i="44" s="1"/>
  <c r="H32" i="44" s="1"/>
  <c r="I32" i="44" s="1"/>
  <c r="J32" i="44" s="1"/>
  <c r="K32" i="44" s="1"/>
  <c r="L32" i="44" s="1"/>
  <c r="M32" i="44" s="1"/>
  <c r="N32" i="44" s="1"/>
  <c r="O32" i="44" s="1"/>
  <c r="P32" i="44" s="1"/>
  <c r="Q32" i="44" s="1"/>
  <c r="R32" i="44" s="1"/>
  <c r="Q22" i="44"/>
  <c r="Q24" i="44" s="1"/>
  <c r="O22" i="44"/>
  <c r="O24" i="44" s="1"/>
  <c r="N22" i="44"/>
  <c r="N24" i="44" s="1"/>
  <c r="M22" i="44"/>
  <c r="M24" i="44" s="1"/>
  <c r="L22" i="44"/>
  <c r="L24" i="44" s="1"/>
  <c r="J22" i="44"/>
  <c r="J24" i="44" s="1"/>
  <c r="I22" i="44"/>
  <c r="I24" i="44" s="1"/>
  <c r="G22" i="44"/>
  <c r="G24" i="44" s="1"/>
  <c r="E22" i="44"/>
  <c r="E24" i="44" s="1"/>
  <c r="D22" i="44"/>
  <c r="D24" i="44" s="1"/>
  <c r="C22" i="44"/>
  <c r="C24" i="44" s="1"/>
  <c r="T21" i="44"/>
  <c r="P21" i="44"/>
  <c r="K21" i="44"/>
  <c r="F21" i="44"/>
  <c r="H21" i="44" s="1"/>
  <c r="P20" i="44"/>
  <c r="K20" i="44"/>
  <c r="F20" i="44"/>
  <c r="H20" i="44" s="1"/>
  <c r="P19" i="44"/>
  <c r="R19" i="44" s="1"/>
  <c r="U19" i="44" s="1"/>
  <c r="P18" i="44"/>
  <c r="K18" i="44"/>
  <c r="F18" i="44"/>
  <c r="H18" i="44" s="1"/>
  <c r="Q13" i="44"/>
  <c r="Q42" i="44" s="1"/>
  <c r="O13" i="44"/>
  <c r="N13" i="44"/>
  <c r="N15" i="44" s="1"/>
  <c r="M13" i="44"/>
  <c r="M15" i="44" s="1"/>
  <c r="L13" i="44"/>
  <c r="L15" i="44" s="1"/>
  <c r="J13" i="44"/>
  <c r="J15" i="44" s="1"/>
  <c r="I13" i="44"/>
  <c r="I15" i="44" s="1"/>
  <c r="G13" i="44"/>
  <c r="G15" i="44" s="1"/>
  <c r="E13" i="44"/>
  <c r="D13" i="44"/>
  <c r="C13" i="44"/>
  <c r="C15" i="44" s="1"/>
  <c r="T12" i="44"/>
  <c r="P12" i="44"/>
  <c r="K12" i="44"/>
  <c r="F12" i="44"/>
  <c r="H12" i="44" s="1"/>
  <c r="P11" i="44"/>
  <c r="K11" i="44"/>
  <c r="F11" i="44"/>
  <c r="H11" i="44" s="1"/>
  <c r="P10" i="44"/>
  <c r="R10" i="44" s="1"/>
  <c r="U10" i="44" s="1"/>
  <c r="P9" i="44"/>
  <c r="K9" i="44"/>
  <c r="F9" i="44"/>
  <c r="H9" i="44" s="1"/>
  <c r="H15" i="46" l="1"/>
  <c r="H15" i="45"/>
  <c r="R26" i="46"/>
  <c r="U26" i="46" s="1"/>
  <c r="D26" i="44"/>
  <c r="O26" i="44"/>
  <c r="U22" i="46"/>
  <c r="P26" i="45"/>
  <c r="R13" i="45"/>
  <c r="U13" i="45" s="1"/>
  <c r="R24" i="46"/>
  <c r="K26" i="45"/>
  <c r="P13" i="44"/>
  <c r="P15" i="44" s="1"/>
  <c r="R11" i="44"/>
  <c r="U11" i="44" s="1"/>
  <c r="U12" i="45"/>
  <c r="R12" i="44"/>
  <c r="U12" i="44" s="1"/>
  <c r="R18" i="44"/>
  <c r="U18" i="44" s="1"/>
  <c r="R21" i="44"/>
  <c r="U21" i="44" s="1"/>
  <c r="U13" i="46"/>
  <c r="E3" i="48"/>
  <c r="F26" i="45"/>
  <c r="K22" i="44"/>
  <c r="K24" i="44" s="1"/>
  <c r="P22" i="44"/>
  <c r="P24" i="44" s="1"/>
  <c r="E26" i="44"/>
  <c r="F22" i="44"/>
  <c r="F24" i="44" s="1"/>
  <c r="F13" i="44"/>
  <c r="F15" i="44" s="1"/>
  <c r="E15" i="44"/>
  <c r="R20" i="44"/>
  <c r="U20" i="44" s="1"/>
  <c r="K13" i="44"/>
  <c r="K15" i="44" s="1"/>
  <c r="L26" i="44"/>
  <c r="D15" i="44"/>
  <c r="M26" i="44"/>
  <c r="O15" i="44"/>
  <c r="H13" i="44"/>
  <c r="R9" i="44"/>
  <c r="I26" i="44"/>
  <c r="Q26" i="44"/>
  <c r="Q15" i="44"/>
  <c r="J26" i="44"/>
  <c r="R15" i="47"/>
  <c r="U13" i="47"/>
  <c r="R26" i="47"/>
  <c r="U26" i="47" s="1"/>
  <c r="C26" i="44"/>
  <c r="N42" i="44"/>
  <c r="R24" i="47"/>
  <c r="U22" i="47"/>
  <c r="N26" i="44"/>
  <c r="H22" i="44"/>
  <c r="H24" i="44" s="1"/>
  <c r="G26" i="44"/>
  <c r="R18" i="45"/>
  <c r="H22" i="45"/>
  <c r="D32" i="43"/>
  <c r="E32" i="43" s="1"/>
  <c r="F32" i="43" s="1"/>
  <c r="G32" i="43" s="1"/>
  <c r="H32" i="43" s="1"/>
  <c r="I32" i="43" s="1"/>
  <c r="J32" i="43" s="1"/>
  <c r="K32" i="43" s="1"/>
  <c r="L32" i="43" s="1"/>
  <c r="M32" i="43" s="1"/>
  <c r="N32" i="43" s="1"/>
  <c r="O32" i="43" s="1"/>
  <c r="P32" i="43" s="1"/>
  <c r="Q32" i="43" s="1"/>
  <c r="R32" i="43" s="1"/>
  <c r="Q22" i="43"/>
  <c r="Q24" i="43" s="1"/>
  <c r="O22" i="43"/>
  <c r="O24" i="43" s="1"/>
  <c r="N22" i="43"/>
  <c r="N24" i="43" s="1"/>
  <c r="M22" i="43"/>
  <c r="M24" i="43" s="1"/>
  <c r="L22" i="43"/>
  <c r="L24" i="43" s="1"/>
  <c r="J22" i="43"/>
  <c r="J24" i="43" s="1"/>
  <c r="I22" i="43"/>
  <c r="I24" i="43" s="1"/>
  <c r="G22" i="43"/>
  <c r="G24" i="43" s="1"/>
  <c r="E22" i="43"/>
  <c r="E24" i="43" s="1"/>
  <c r="D22" i="43"/>
  <c r="D24" i="43" s="1"/>
  <c r="C22" i="43"/>
  <c r="C24" i="43" s="1"/>
  <c r="T21" i="43"/>
  <c r="P21" i="43"/>
  <c r="K21" i="43"/>
  <c r="F21" i="43"/>
  <c r="H21" i="43" s="1"/>
  <c r="P20" i="43"/>
  <c r="K20" i="43"/>
  <c r="F20" i="43"/>
  <c r="H20" i="43" s="1"/>
  <c r="P19" i="43"/>
  <c r="R19" i="43" s="1"/>
  <c r="U19" i="43" s="1"/>
  <c r="P18" i="43"/>
  <c r="K18" i="43"/>
  <c r="F18" i="43"/>
  <c r="H18" i="43" s="1"/>
  <c r="Q13" i="43"/>
  <c r="Q42" i="43" s="1"/>
  <c r="O13" i="43"/>
  <c r="O15" i="43" s="1"/>
  <c r="N13" i="43"/>
  <c r="N42" i="43" s="1"/>
  <c r="M13" i="43"/>
  <c r="L13" i="43"/>
  <c r="J13" i="43"/>
  <c r="J15" i="43" s="1"/>
  <c r="I13" i="43"/>
  <c r="G13" i="43"/>
  <c r="G15" i="43" s="1"/>
  <c r="E13" i="43"/>
  <c r="D13" i="43"/>
  <c r="D15" i="43" s="1"/>
  <c r="C13" i="43"/>
  <c r="C15" i="43" s="1"/>
  <c r="T12" i="43"/>
  <c r="P12" i="43"/>
  <c r="K12" i="43"/>
  <c r="F12" i="43"/>
  <c r="H12" i="43" s="1"/>
  <c r="P11" i="43"/>
  <c r="K11" i="43"/>
  <c r="F11" i="43"/>
  <c r="H11" i="43" s="1"/>
  <c r="P10" i="43"/>
  <c r="R10" i="43" s="1"/>
  <c r="U10" i="43" s="1"/>
  <c r="P9" i="43"/>
  <c r="K9" i="43"/>
  <c r="F9" i="43"/>
  <c r="P26" i="44" l="1"/>
  <c r="I26" i="43"/>
  <c r="R20" i="43"/>
  <c r="U20" i="43" s="1"/>
  <c r="E26" i="43"/>
  <c r="M26" i="43"/>
  <c r="R18" i="43"/>
  <c r="U18" i="43" s="1"/>
  <c r="K26" i="44"/>
  <c r="E3" i="46"/>
  <c r="L26" i="43"/>
  <c r="F13" i="43"/>
  <c r="F15" i="43" s="1"/>
  <c r="K22" i="43"/>
  <c r="K24" i="43" s="1"/>
  <c r="P13" i="43"/>
  <c r="P15" i="43" s="1"/>
  <c r="P22" i="43"/>
  <c r="P24" i="43" s="1"/>
  <c r="R21" i="43"/>
  <c r="U21" i="43" s="1"/>
  <c r="R11" i="43"/>
  <c r="U11" i="43" s="1"/>
  <c r="F26" i="44"/>
  <c r="F22" i="43"/>
  <c r="F24" i="43" s="1"/>
  <c r="H9" i="43"/>
  <c r="R9" i="43" s="1"/>
  <c r="U9" i="43" s="1"/>
  <c r="R22" i="44"/>
  <c r="U22" i="44" s="1"/>
  <c r="K13" i="43"/>
  <c r="K15" i="43" s="1"/>
  <c r="R12" i="43"/>
  <c r="U12" i="43" s="1"/>
  <c r="E3" i="47"/>
  <c r="E15" i="43"/>
  <c r="I15" i="43"/>
  <c r="L15" i="43"/>
  <c r="M15" i="43"/>
  <c r="Q15" i="43"/>
  <c r="D26" i="43"/>
  <c r="H24" i="45"/>
  <c r="H26" i="45"/>
  <c r="N26" i="43"/>
  <c r="R22" i="45"/>
  <c r="U18" i="45"/>
  <c r="H26" i="44"/>
  <c r="H15" i="44"/>
  <c r="N15" i="43"/>
  <c r="H22" i="43"/>
  <c r="H24" i="43" s="1"/>
  <c r="G26" i="43"/>
  <c r="O26" i="43"/>
  <c r="Q26" i="43"/>
  <c r="R15" i="45"/>
  <c r="J26" i="43"/>
  <c r="R13" i="44"/>
  <c r="U9" i="44"/>
  <c r="C26" i="43"/>
  <c r="E32" i="42"/>
  <c r="F32" i="42" s="1"/>
  <c r="G32" i="42" s="1"/>
  <c r="H32" i="42" s="1"/>
  <c r="I32" i="42" s="1"/>
  <c r="J32" i="42" s="1"/>
  <c r="K32" i="42" s="1"/>
  <c r="L32" i="42" s="1"/>
  <c r="M32" i="42" s="1"/>
  <c r="N32" i="42" s="1"/>
  <c r="O32" i="42" s="1"/>
  <c r="P32" i="42" s="1"/>
  <c r="Q32" i="42" s="1"/>
  <c r="R32" i="42" s="1"/>
  <c r="D32" i="42"/>
  <c r="Q22" i="42"/>
  <c r="Q24" i="42" s="1"/>
  <c r="O22" i="42"/>
  <c r="O24" i="42" s="1"/>
  <c r="N22" i="42"/>
  <c r="N24" i="42" s="1"/>
  <c r="M22" i="42"/>
  <c r="M24" i="42" s="1"/>
  <c r="L22" i="42"/>
  <c r="L24" i="42" s="1"/>
  <c r="J22" i="42"/>
  <c r="J24" i="42" s="1"/>
  <c r="I22" i="42"/>
  <c r="I24" i="42" s="1"/>
  <c r="G22" i="42"/>
  <c r="G24" i="42" s="1"/>
  <c r="E22" i="42"/>
  <c r="E24" i="42" s="1"/>
  <c r="D22" i="42"/>
  <c r="D24" i="42" s="1"/>
  <c r="C22" i="42"/>
  <c r="C24" i="42" s="1"/>
  <c r="T21" i="42"/>
  <c r="P21" i="42"/>
  <c r="K21" i="42"/>
  <c r="F21" i="42"/>
  <c r="H21" i="42" s="1"/>
  <c r="P20" i="42"/>
  <c r="K20" i="42"/>
  <c r="F20" i="42"/>
  <c r="H20" i="42" s="1"/>
  <c r="P19" i="42"/>
  <c r="R19" i="42" s="1"/>
  <c r="U19" i="42" s="1"/>
  <c r="P18" i="42"/>
  <c r="K18" i="42"/>
  <c r="F18" i="42"/>
  <c r="H18" i="42" s="1"/>
  <c r="Q13" i="42"/>
  <c r="Q15" i="42" s="1"/>
  <c r="O13" i="42"/>
  <c r="O15" i="42" s="1"/>
  <c r="N13" i="42"/>
  <c r="N42" i="42" s="1"/>
  <c r="M13" i="42"/>
  <c r="M15" i="42" s="1"/>
  <c r="L13" i="42"/>
  <c r="J13" i="42"/>
  <c r="J15" i="42" s="1"/>
  <c r="I13" i="42"/>
  <c r="I15" i="42" s="1"/>
  <c r="G13" i="42"/>
  <c r="E13" i="42"/>
  <c r="E15" i="42" s="1"/>
  <c r="D13" i="42"/>
  <c r="C13" i="42"/>
  <c r="T12" i="42"/>
  <c r="P12" i="42"/>
  <c r="K12" i="42"/>
  <c r="F12" i="42"/>
  <c r="H12" i="42" s="1"/>
  <c r="P11" i="42"/>
  <c r="K11" i="42"/>
  <c r="F11" i="42"/>
  <c r="H11" i="42" s="1"/>
  <c r="P10" i="42"/>
  <c r="R10" i="42" s="1"/>
  <c r="U10" i="42" s="1"/>
  <c r="P9" i="42"/>
  <c r="K9" i="42"/>
  <c r="F9" i="42"/>
  <c r="R22" i="43" l="1"/>
  <c r="R24" i="43" s="1"/>
  <c r="R24" i="44"/>
  <c r="R11" i="42"/>
  <c r="U11" i="42" s="1"/>
  <c r="P26" i="43"/>
  <c r="R21" i="42"/>
  <c r="U21" i="42" s="1"/>
  <c r="R18" i="42"/>
  <c r="U18" i="42" s="1"/>
  <c r="H13" i="43"/>
  <c r="H15" i="43" s="1"/>
  <c r="F26" i="43"/>
  <c r="K26" i="43"/>
  <c r="P22" i="42"/>
  <c r="P24" i="42" s="1"/>
  <c r="R20" i="42"/>
  <c r="U20" i="42" s="1"/>
  <c r="R12" i="42"/>
  <c r="U12" i="42" s="1"/>
  <c r="R13" i="43"/>
  <c r="U13" i="43" s="1"/>
  <c r="F13" i="42"/>
  <c r="F15" i="42" s="1"/>
  <c r="K13" i="42"/>
  <c r="K15" i="42" s="1"/>
  <c r="G26" i="42"/>
  <c r="P13" i="42"/>
  <c r="P15" i="42" s="1"/>
  <c r="L26" i="42"/>
  <c r="K22" i="42"/>
  <c r="K24" i="42" s="1"/>
  <c r="D26" i="42"/>
  <c r="O26" i="42"/>
  <c r="C26" i="42"/>
  <c r="C15" i="42"/>
  <c r="D15" i="42"/>
  <c r="G15" i="42"/>
  <c r="L15" i="42"/>
  <c r="Q42" i="42"/>
  <c r="F22" i="42"/>
  <c r="F24" i="42" s="1"/>
  <c r="E26" i="42"/>
  <c r="M26" i="42"/>
  <c r="R24" i="45"/>
  <c r="U22" i="45"/>
  <c r="R26" i="45"/>
  <c r="U26" i="45" s="1"/>
  <c r="H9" i="42"/>
  <c r="N26" i="42"/>
  <c r="N15" i="42"/>
  <c r="H22" i="42"/>
  <c r="H24" i="42" s="1"/>
  <c r="I26" i="42"/>
  <c r="Q26" i="42"/>
  <c r="R15" i="44"/>
  <c r="U13" i="44"/>
  <c r="R26" i="44"/>
  <c r="U26" i="44" s="1"/>
  <c r="J26" i="42"/>
  <c r="D32" i="41"/>
  <c r="E32" i="41" s="1"/>
  <c r="F32" i="41" s="1"/>
  <c r="G32" i="41" s="1"/>
  <c r="H32" i="41" s="1"/>
  <c r="I32" i="41" s="1"/>
  <c r="J32" i="41" s="1"/>
  <c r="K32" i="41" s="1"/>
  <c r="L32" i="41" s="1"/>
  <c r="M32" i="41" s="1"/>
  <c r="N32" i="41" s="1"/>
  <c r="O32" i="41" s="1"/>
  <c r="P32" i="41" s="1"/>
  <c r="Q32" i="41" s="1"/>
  <c r="R32" i="41" s="1"/>
  <c r="Q22" i="41"/>
  <c r="Q24" i="41" s="1"/>
  <c r="O22" i="41"/>
  <c r="O24" i="41" s="1"/>
  <c r="N22" i="41"/>
  <c r="N24" i="41" s="1"/>
  <c r="M22" i="41"/>
  <c r="M24" i="41" s="1"/>
  <c r="L22" i="41"/>
  <c r="L24" i="41" s="1"/>
  <c r="J22" i="41"/>
  <c r="J24" i="41" s="1"/>
  <c r="I22" i="41"/>
  <c r="I24" i="41" s="1"/>
  <c r="G22" i="41"/>
  <c r="G24" i="41" s="1"/>
  <c r="E22" i="41"/>
  <c r="E24" i="41" s="1"/>
  <c r="D22" i="41"/>
  <c r="D24" i="41" s="1"/>
  <c r="C22" i="41"/>
  <c r="C24" i="41" s="1"/>
  <c r="T21" i="41"/>
  <c r="P21" i="41"/>
  <c r="K21" i="41"/>
  <c r="F21" i="41"/>
  <c r="H21" i="41" s="1"/>
  <c r="P20" i="41"/>
  <c r="K20" i="41"/>
  <c r="F20" i="41"/>
  <c r="H20" i="41" s="1"/>
  <c r="P19" i="41"/>
  <c r="R19" i="41" s="1"/>
  <c r="U19" i="41" s="1"/>
  <c r="P18" i="41"/>
  <c r="K18" i="41"/>
  <c r="F18" i="41"/>
  <c r="Q13" i="41"/>
  <c r="Q42" i="41" s="1"/>
  <c r="O13" i="41"/>
  <c r="O15" i="41" s="1"/>
  <c r="N13" i="41"/>
  <c r="N15" i="41" s="1"/>
  <c r="M13" i="41"/>
  <c r="M15" i="41" s="1"/>
  <c r="L13" i="41"/>
  <c r="L15" i="41" s="1"/>
  <c r="J13" i="41"/>
  <c r="J15" i="41" s="1"/>
  <c r="I13" i="41"/>
  <c r="G13" i="41"/>
  <c r="G15" i="41" s="1"/>
  <c r="E13" i="41"/>
  <c r="D13" i="41"/>
  <c r="D15" i="41" s="1"/>
  <c r="C13" i="41"/>
  <c r="C15" i="41" s="1"/>
  <c r="T12" i="41"/>
  <c r="P12" i="41"/>
  <c r="K12" i="41"/>
  <c r="F12" i="41"/>
  <c r="H12" i="41" s="1"/>
  <c r="P11" i="41"/>
  <c r="K11" i="41"/>
  <c r="F11" i="41"/>
  <c r="P10" i="41"/>
  <c r="R10" i="41" s="1"/>
  <c r="U10" i="41" s="1"/>
  <c r="P9" i="41"/>
  <c r="K9" i="41"/>
  <c r="F9" i="41"/>
  <c r="H9" i="41" s="1"/>
  <c r="U22" i="43" l="1"/>
  <c r="E26" i="41"/>
  <c r="H26" i="43"/>
  <c r="R22" i="42"/>
  <c r="R24" i="42" s="1"/>
  <c r="P26" i="42"/>
  <c r="K13" i="41"/>
  <c r="K15" i="41" s="1"/>
  <c r="R26" i="43"/>
  <c r="U26" i="43" s="1"/>
  <c r="R20" i="41"/>
  <c r="U20" i="41" s="1"/>
  <c r="R15" i="43"/>
  <c r="E3" i="45"/>
  <c r="I26" i="41"/>
  <c r="R12" i="41"/>
  <c r="U12" i="41" s="1"/>
  <c r="K22" i="41"/>
  <c r="K24" i="41" s="1"/>
  <c r="E3" i="44"/>
  <c r="P22" i="41"/>
  <c r="P24" i="41" s="1"/>
  <c r="P13" i="41"/>
  <c r="P15" i="41" s="1"/>
  <c r="K26" i="42"/>
  <c r="F22" i="41"/>
  <c r="F24" i="41" s="1"/>
  <c r="R21" i="41"/>
  <c r="U21" i="41" s="1"/>
  <c r="I15" i="41"/>
  <c r="Q15" i="41"/>
  <c r="M26" i="41"/>
  <c r="F13" i="41"/>
  <c r="F15" i="41" s="1"/>
  <c r="E15" i="41"/>
  <c r="R9" i="41"/>
  <c r="Q26" i="41"/>
  <c r="J26" i="41"/>
  <c r="R9" i="42"/>
  <c r="H13" i="42"/>
  <c r="C26" i="41"/>
  <c r="N42" i="41"/>
  <c r="D26" i="41"/>
  <c r="L26" i="41"/>
  <c r="H18" i="41"/>
  <c r="F26" i="42"/>
  <c r="N26" i="41"/>
  <c r="H11" i="41"/>
  <c r="R11" i="41" s="1"/>
  <c r="U11" i="41" s="1"/>
  <c r="G26" i="41"/>
  <c r="O26" i="41"/>
  <c r="D32" i="40"/>
  <c r="E32" i="40" s="1"/>
  <c r="F32" i="40" s="1"/>
  <c r="G32" i="40" s="1"/>
  <c r="H32" i="40" s="1"/>
  <c r="I32" i="40" s="1"/>
  <c r="J32" i="40" s="1"/>
  <c r="K32" i="40" s="1"/>
  <c r="L32" i="40" s="1"/>
  <c r="M32" i="40" s="1"/>
  <c r="N32" i="40" s="1"/>
  <c r="O32" i="40" s="1"/>
  <c r="P32" i="40" s="1"/>
  <c r="Q32" i="40" s="1"/>
  <c r="R32" i="40" s="1"/>
  <c r="Q22" i="40"/>
  <c r="Q24" i="40" s="1"/>
  <c r="O22" i="40"/>
  <c r="O24" i="40" s="1"/>
  <c r="N22" i="40"/>
  <c r="N24" i="40" s="1"/>
  <c r="M22" i="40"/>
  <c r="M24" i="40" s="1"/>
  <c r="L22" i="40"/>
  <c r="L24" i="40" s="1"/>
  <c r="J22" i="40"/>
  <c r="J24" i="40" s="1"/>
  <c r="I22" i="40"/>
  <c r="I24" i="40" s="1"/>
  <c r="G22" i="40"/>
  <c r="G24" i="40" s="1"/>
  <c r="E22" i="40"/>
  <c r="E24" i="40" s="1"/>
  <c r="D22" i="40"/>
  <c r="D24" i="40" s="1"/>
  <c r="C22" i="40"/>
  <c r="C24" i="40" s="1"/>
  <c r="T21" i="40"/>
  <c r="P21" i="40"/>
  <c r="K21" i="40"/>
  <c r="F21" i="40"/>
  <c r="H21" i="40" s="1"/>
  <c r="P20" i="40"/>
  <c r="K20" i="40"/>
  <c r="F20" i="40"/>
  <c r="H20" i="40" s="1"/>
  <c r="P19" i="40"/>
  <c r="R19" i="40" s="1"/>
  <c r="U19" i="40" s="1"/>
  <c r="P18" i="40"/>
  <c r="K18" i="40"/>
  <c r="F18" i="40"/>
  <c r="H18" i="40" s="1"/>
  <c r="Q13" i="40"/>
  <c r="Q42" i="40" s="1"/>
  <c r="O13" i="40"/>
  <c r="O15" i="40" s="1"/>
  <c r="N13" i="40"/>
  <c r="N42" i="40" s="1"/>
  <c r="M13" i="40"/>
  <c r="L13" i="40"/>
  <c r="J13" i="40"/>
  <c r="J15" i="40" s="1"/>
  <c r="I13" i="40"/>
  <c r="G13" i="40"/>
  <c r="G15" i="40" s="1"/>
  <c r="E13" i="40"/>
  <c r="D13" i="40"/>
  <c r="C13" i="40"/>
  <c r="C15" i="40" s="1"/>
  <c r="T12" i="40"/>
  <c r="P12" i="40"/>
  <c r="K12" i="40"/>
  <c r="F12" i="40"/>
  <c r="H12" i="40" s="1"/>
  <c r="P11" i="40"/>
  <c r="K11" i="40"/>
  <c r="F11" i="40"/>
  <c r="H11" i="40" s="1"/>
  <c r="P10" i="40"/>
  <c r="R10" i="40" s="1"/>
  <c r="U10" i="40" s="1"/>
  <c r="P9" i="40"/>
  <c r="K9" i="40"/>
  <c r="F9" i="40"/>
  <c r="H9" i="40" s="1"/>
  <c r="E3" i="43" l="1"/>
  <c r="U22" i="42"/>
  <c r="P26" i="41"/>
  <c r="I26" i="40"/>
  <c r="M26" i="40"/>
  <c r="R20" i="40"/>
  <c r="U20" i="40" s="1"/>
  <c r="R9" i="40"/>
  <c r="U9" i="40" s="1"/>
  <c r="R18" i="40"/>
  <c r="U18" i="40" s="1"/>
  <c r="R21" i="40"/>
  <c r="U21" i="40" s="1"/>
  <c r="K13" i="40"/>
  <c r="K15" i="40" s="1"/>
  <c r="H13" i="41"/>
  <c r="H15" i="41" s="1"/>
  <c r="K26" i="41"/>
  <c r="P22" i="40"/>
  <c r="P24" i="40" s="1"/>
  <c r="R11" i="40"/>
  <c r="U11" i="40" s="1"/>
  <c r="D26" i="40"/>
  <c r="Q15" i="40"/>
  <c r="F26" i="41"/>
  <c r="R12" i="40"/>
  <c r="U12" i="40" s="1"/>
  <c r="P13" i="40"/>
  <c r="P15" i="40" s="1"/>
  <c r="K22" i="40"/>
  <c r="K24" i="40" s="1"/>
  <c r="E26" i="40"/>
  <c r="D15" i="40"/>
  <c r="E15" i="40"/>
  <c r="I15" i="40"/>
  <c r="L26" i="40"/>
  <c r="L15" i="40"/>
  <c r="F22" i="40"/>
  <c r="F24" i="40" s="1"/>
  <c r="M15" i="40"/>
  <c r="R13" i="41"/>
  <c r="U9" i="41"/>
  <c r="F13" i="40"/>
  <c r="N26" i="40"/>
  <c r="N15" i="40"/>
  <c r="H22" i="40"/>
  <c r="H24" i="40" s="1"/>
  <c r="G26" i="40"/>
  <c r="O26" i="40"/>
  <c r="H13" i="40"/>
  <c r="Q26" i="40"/>
  <c r="H15" i="42"/>
  <c r="H26" i="42"/>
  <c r="J26" i="40"/>
  <c r="R13" i="42"/>
  <c r="U9" i="42"/>
  <c r="C26" i="40"/>
  <c r="R18" i="41"/>
  <c r="H22" i="41"/>
  <c r="H24" i="41" s="1"/>
  <c r="D32" i="39"/>
  <c r="E32" i="39" s="1"/>
  <c r="F32" i="39" s="1"/>
  <c r="G32" i="39" s="1"/>
  <c r="H32" i="39" s="1"/>
  <c r="I32" i="39" s="1"/>
  <c r="J32" i="39" s="1"/>
  <c r="K32" i="39" s="1"/>
  <c r="L32" i="39" s="1"/>
  <c r="M32" i="39" s="1"/>
  <c r="N32" i="39" s="1"/>
  <c r="O32" i="39" s="1"/>
  <c r="P32" i="39" s="1"/>
  <c r="Q32" i="39" s="1"/>
  <c r="R32" i="39" s="1"/>
  <c r="Q22" i="39"/>
  <c r="Q24" i="39" s="1"/>
  <c r="O22" i="39"/>
  <c r="O24" i="39" s="1"/>
  <c r="N22" i="39"/>
  <c r="N24" i="39" s="1"/>
  <c r="M22" i="39"/>
  <c r="M24" i="39" s="1"/>
  <c r="L22" i="39"/>
  <c r="L24" i="39" s="1"/>
  <c r="J22" i="39"/>
  <c r="J24" i="39" s="1"/>
  <c r="I22" i="39"/>
  <c r="I24" i="39" s="1"/>
  <c r="G22" i="39"/>
  <c r="G24" i="39" s="1"/>
  <c r="E22" i="39"/>
  <c r="E24" i="39" s="1"/>
  <c r="D22" i="39"/>
  <c r="D24" i="39" s="1"/>
  <c r="C22" i="39"/>
  <c r="C24" i="39" s="1"/>
  <c r="T21" i="39"/>
  <c r="P21" i="39"/>
  <c r="K21" i="39"/>
  <c r="F21" i="39"/>
  <c r="H21" i="39" s="1"/>
  <c r="P20" i="39"/>
  <c r="K20" i="39"/>
  <c r="F20" i="39"/>
  <c r="H20" i="39" s="1"/>
  <c r="P19" i="39"/>
  <c r="R19" i="39" s="1"/>
  <c r="U19" i="39" s="1"/>
  <c r="P18" i="39"/>
  <c r="K18" i="39"/>
  <c r="F18" i="39"/>
  <c r="Q13" i="39"/>
  <c r="Q42" i="39" s="1"/>
  <c r="O13" i="39"/>
  <c r="O15" i="39" s="1"/>
  <c r="N13" i="39"/>
  <c r="N15" i="39" s="1"/>
  <c r="M13" i="39"/>
  <c r="M15" i="39" s="1"/>
  <c r="L13" i="39"/>
  <c r="L15" i="39" s="1"/>
  <c r="J13" i="39"/>
  <c r="J15" i="39" s="1"/>
  <c r="I13" i="39"/>
  <c r="G13" i="39"/>
  <c r="G15" i="39" s="1"/>
  <c r="E13" i="39"/>
  <c r="D13" i="39"/>
  <c r="D15" i="39" s="1"/>
  <c r="C13" i="39"/>
  <c r="C15" i="39" s="1"/>
  <c r="T12" i="39"/>
  <c r="P12" i="39"/>
  <c r="K12" i="39"/>
  <c r="F12" i="39"/>
  <c r="H12" i="39" s="1"/>
  <c r="P11" i="39"/>
  <c r="K11" i="39"/>
  <c r="F11" i="39"/>
  <c r="H11" i="39" s="1"/>
  <c r="P10" i="39"/>
  <c r="R10" i="39" s="1"/>
  <c r="U10" i="39" s="1"/>
  <c r="P9" i="39"/>
  <c r="K9" i="39"/>
  <c r="F9" i="39"/>
  <c r="H9" i="39" s="1"/>
  <c r="R21" i="39" l="1"/>
  <c r="U21" i="39" s="1"/>
  <c r="R22" i="40"/>
  <c r="U22" i="40" s="1"/>
  <c r="R12" i="39"/>
  <c r="U12" i="39" s="1"/>
  <c r="I26" i="39"/>
  <c r="F22" i="39"/>
  <c r="F24" i="39" s="1"/>
  <c r="H26" i="41"/>
  <c r="H13" i="39"/>
  <c r="R11" i="39"/>
  <c r="U11" i="39" s="1"/>
  <c r="R20" i="39"/>
  <c r="U20" i="39" s="1"/>
  <c r="P26" i="40"/>
  <c r="H18" i="39"/>
  <c r="R18" i="39" s="1"/>
  <c r="K26" i="40"/>
  <c r="P13" i="39"/>
  <c r="K22" i="39"/>
  <c r="K24" i="39" s="1"/>
  <c r="P22" i="39"/>
  <c r="P24" i="39" s="1"/>
  <c r="E26" i="39"/>
  <c r="R13" i="40"/>
  <c r="E15" i="39"/>
  <c r="I15" i="39"/>
  <c r="K13" i="39"/>
  <c r="K15" i="39" s="1"/>
  <c r="Q15" i="39"/>
  <c r="M26" i="39"/>
  <c r="R9" i="39"/>
  <c r="Q26" i="39"/>
  <c r="J26" i="39"/>
  <c r="C26" i="39"/>
  <c r="N42" i="39"/>
  <c r="R15" i="42"/>
  <c r="U13" i="42"/>
  <c r="R26" i="42"/>
  <c r="U26" i="42" s="1"/>
  <c r="D26" i="39"/>
  <c r="L26" i="39"/>
  <c r="F13" i="39"/>
  <c r="N26" i="39"/>
  <c r="R22" i="41"/>
  <c r="U18" i="41"/>
  <c r="F15" i="40"/>
  <c r="F26" i="40"/>
  <c r="G26" i="39"/>
  <c r="O26" i="39"/>
  <c r="H15" i="40"/>
  <c r="H26" i="40"/>
  <c r="R15" i="41"/>
  <c r="U13" i="41"/>
  <c r="D32" i="38"/>
  <c r="E32" i="38" s="1"/>
  <c r="F32" i="38" s="1"/>
  <c r="G32" i="38" s="1"/>
  <c r="H32" i="38" s="1"/>
  <c r="I32" i="38" s="1"/>
  <c r="J32" i="38" s="1"/>
  <c r="K32" i="38" s="1"/>
  <c r="L32" i="38" s="1"/>
  <c r="M32" i="38" s="1"/>
  <c r="N32" i="38" s="1"/>
  <c r="O32" i="38" s="1"/>
  <c r="P32" i="38" s="1"/>
  <c r="Q32" i="38" s="1"/>
  <c r="R32" i="38" s="1"/>
  <c r="Q22" i="38"/>
  <c r="Q24" i="38" s="1"/>
  <c r="O22" i="38"/>
  <c r="O24" i="38" s="1"/>
  <c r="N22" i="38"/>
  <c r="N24" i="38" s="1"/>
  <c r="M22" i="38"/>
  <c r="M24" i="38" s="1"/>
  <c r="L22" i="38"/>
  <c r="L24" i="38" s="1"/>
  <c r="J22" i="38"/>
  <c r="J24" i="38" s="1"/>
  <c r="I22" i="38"/>
  <c r="I24" i="38" s="1"/>
  <c r="G22" i="38"/>
  <c r="G24" i="38" s="1"/>
  <c r="E22" i="38"/>
  <c r="E24" i="38" s="1"/>
  <c r="D22" i="38"/>
  <c r="D24" i="38" s="1"/>
  <c r="C22" i="38"/>
  <c r="C24" i="38" s="1"/>
  <c r="T21" i="38"/>
  <c r="P21" i="38"/>
  <c r="K21" i="38"/>
  <c r="F21" i="38"/>
  <c r="H21" i="38" s="1"/>
  <c r="P20" i="38"/>
  <c r="K20" i="38"/>
  <c r="F20" i="38"/>
  <c r="H20" i="38" s="1"/>
  <c r="P19" i="38"/>
  <c r="R19" i="38" s="1"/>
  <c r="U19" i="38" s="1"/>
  <c r="P18" i="38"/>
  <c r="K18" i="38"/>
  <c r="F18" i="38"/>
  <c r="H18" i="38" s="1"/>
  <c r="Q13" i="38"/>
  <c r="Q42" i="38" s="1"/>
  <c r="O13" i="38"/>
  <c r="N13" i="38"/>
  <c r="N42" i="38" s="1"/>
  <c r="M13" i="38"/>
  <c r="M15" i="38" s="1"/>
  <c r="L13" i="38"/>
  <c r="J13" i="38"/>
  <c r="I13" i="38"/>
  <c r="G13" i="38"/>
  <c r="E13" i="38"/>
  <c r="E15" i="38" s="1"/>
  <c r="D13" i="38"/>
  <c r="C13" i="38"/>
  <c r="C15" i="38" s="1"/>
  <c r="T12" i="38"/>
  <c r="P12" i="38"/>
  <c r="K12" i="38"/>
  <c r="F12" i="38"/>
  <c r="H12" i="38" s="1"/>
  <c r="P11" i="38"/>
  <c r="K11" i="38"/>
  <c r="F11" i="38"/>
  <c r="H11" i="38" s="1"/>
  <c r="P10" i="38"/>
  <c r="R10" i="38" s="1"/>
  <c r="U10" i="38" s="1"/>
  <c r="P9" i="38"/>
  <c r="K9" i="38"/>
  <c r="F9" i="38"/>
  <c r="R24" i="40" l="1"/>
  <c r="R26" i="40"/>
  <c r="U26" i="40" s="1"/>
  <c r="H22" i="39"/>
  <c r="H24" i="39" s="1"/>
  <c r="P26" i="39"/>
  <c r="U13" i="40"/>
  <c r="R15" i="40"/>
  <c r="J26" i="38"/>
  <c r="L26" i="38"/>
  <c r="R22" i="39"/>
  <c r="R24" i="39" s="1"/>
  <c r="P15" i="39"/>
  <c r="D26" i="38"/>
  <c r="O26" i="38"/>
  <c r="H15" i="39"/>
  <c r="U18" i="39"/>
  <c r="L15" i="38"/>
  <c r="R21" i="38"/>
  <c r="U21" i="38" s="1"/>
  <c r="F13" i="38"/>
  <c r="F15" i="38" s="1"/>
  <c r="R12" i="38"/>
  <c r="U12" i="38" s="1"/>
  <c r="I26" i="38"/>
  <c r="R18" i="38"/>
  <c r="U18" i="38" s="1"/>
  <c r="K13" i="38"/>
  <c r="K15" i="38" s="1"/>
  <c r="P13" i="38"/>
  <c r="P15" i="38" s="1"/>
  <c r="N15" i="38"/>
  <c r="E3" i="42"/>
  <c r="K26" i="39"/>
  <c r="R11" i="38"/>
  <c r="U11" i="38" s="1"/>
  <c r="P22" i="38"/>
  <c r="P24" i="38" s="1"/>
  <c r="G26" i="38"/>
  <c r="D15" i="38"/>
  <c r="I15" i="38"/>
  <c r="K22" i="38"/>
  <c r="K24" i="38" s="1"/>
  <c r="Q15" i="38"/>
  <c r="R20" i="38"/>
  <c r="U20" i="38" s="1"/>
  <c r="H22" i="38"/>
  <c r="H24" i="38" s="1"/>
  <c r="F22" i="38"/>
  <c r="F24" i="38" s="1"/>
  <c r="E26" i="38"/>
  <c r="M26" i="38"/>
  <c r="H9" i="38"/>
  <c r="N26" i="38"/>
  <c r="R24" i="41"/>
  <c r="U22" i="41"/>
  <c r="G15" i="38"/>
  <c r="O15" i="38"/>
  <c r="R26" i="41"/>
  <c r="U26" i="41" s="1"/>
  <c r="Q26" i="38"/>
  <c r="F15" i="39"/>
  <c r="F26" i="39"/>
  <c r="J15" i="38"/>
  <c r="C26" i="38"/>
  <c r="R13" i="39"/>
  <c r="U9" i="39"/>
  <c r="D32" i="37"/>
  <c r="E32" i="37" s="1"/>
  <c r="F32" i="37" s="1"/>
  <c r="G32" i="37" s="1"/>
  <c r="H32" i="37" s="1"/>
  <c r="I32" i="37" s="1"/>
  <c r="J32" i="37" s="1"/>
  <c r="K32" i="37" s="1"/>
  <c r="L32" i="37" s="1"/>
  <c r="M32" i="37" s="1"/>
  <c r="N32" i="37" s="1"/>
  <c r="O32" i="37" s="1"/>
  <c r="P32" i="37" s="1"/>
  <c r="Q32" i="37" s="1"/>
  <c r="R32" i="37" s="1"/>
  <c r="Q22" i="37"/>
  <c r="Q24" i="37" s="1"/>
  <c r="O22" i="37"/>
  <c r="O24" i="37" s="1"/>
  <c r="N22" i="37"/>
  <c r="N24" i="37" s="1"/>
  <c r="M22" i="37"/>
  <c r="M24" i="37" s="1"/>
  <c r="L22" i="37"/>
  <c r="L24" i="37" s="1"/>
  <c r="J22" i="37"/>
  <c r="J24" i="37" s="1"/>
  <c r="I22" i="37"/>
  <c r="I24" i="37" s="1"/>
  <c r="G22" i="37"/>
  <c r="G24" i="37" s="1"/>
  <c r="E22" i="37"/>
  <c r="E24" i="37" s="1"/>
  <c r="D22" i="37"/>
  <c r="D24" i="37" s="1"/>
  <c r="C22" i="37"/>
  <c r="C24" i="37" s="1"/>
  <c r="T21" i="37"/>
  <c r="P21" i="37"/>
  <c r="K21" i="37"/>
  <c r="F21" i="37"/>
  <c r="H21" i="37" s="1"/>
  <c r="P20" i="37"/>
  <c r="K20" i="37"/>
  <c r="F20" i="37"/>
  <c r="H20" i="37" s="1"/>
  <c r="P19" i="37"/>
  <c r="R19" i="37" s="1"/>
  <c r="U19" i="37" s="1"/>
  <c r="P18" i="37"/>
  <c r="K18" i="37"/>
  <c r="F18" i="37"/>
  <c r="Q13" i="37"/>
  <c r="O13" i="37"/>
  <c r="O15" i="37" s="1"/>
  <c r="N13" i="37"/>
  <c r="M13" i="37"/>
  <c r="M15" i="37" s="1"/>
  <c r="L13" i="37"/>
  <c r="L15" i="37" s="1"/>
  <c r="J13" i="37"/>
  <c r="I13" i="37"/>
  <c r="G13" i="37"/>
  <c r="G15" i="37" s="1"/>
  <c r="E13" i="37"/>
  <c r="E15" i="37" s="1"/>
  <c r="D13" i="37"/>
  <c r="D15" i="37" s="1"/>
  <c r="C13" i="37"/>
  <c r="C15" i="37" s="1"/>
  <c r="T12" i="37"/>
  <c r="P12" i="37"/>
  <c r="K12" i="37"/>
  <c r="F12" i="37"/>
  <c r="H12" i="37" s="1"/>
  <c r="P11" i="37"/>
  <c r="K11" i="37"/>
  <c r="F11" i="37"/>
  <c r="H11" i="37" s="1"/>
  <c r="P10" i="37"/>
  <c r="R10" i="37" s="1"/>
  <c r="U10" i="37" s="1"/>
  <c r="P9" i="37"/>
  <c r="K9" i="37"/>
  <c r="F9" i="37"/>
  <c r="H9" i="37" s="1"/>
  <c r="J26" i="37" l="1"/>
  <c r="E3" i="40"/>
  <c r="H26" i="39"/>
  <c r="R21" i="37"/>
  <c r="U21" i="37" s="1"/>
  <c r="R11" i="37"/>
  <c r="U11" i="37" s="1"/>
  <c r="Q26" i="37"/>
  <c r="P26" i="38"/>
  <c r="R9" i="37"/>
  <c r="U9" i="37" s="1"/>
  <c r="U22" i="39"/>
  <c r="R12" i="37"/>
  <c r="U12" i="37" s="1"/>
  <c r="I26" i="37"/>
  <c r="N26" i="37"/>
  <c r="N15" i="37"/>
  <c r="F22" i="37"/>
  <c r="F24" i="37" s="1"/>
  <c r="R20" i="37"/>
  <c r="U20" i="37" s="1"/>
  <c r="F13" i="37"/>
  <c r="F15" i="37" s="1"/>
  <c r="I15" i="37"/>
  <c r="K13" i="37"/>
  <c r="K15" i="37" s="1"/>
  <c r="R22" i="38"/>
  <c r="R24" i="38" s="1"/>
  <c r="P13" i="37"/>
  <c r="P15" i="37" s="1"/>
  <c r="K22" i="37"/>
  <c r="K24" i="37" s="1"/>
  <c r="P22" i="37"/>
  <c r="P24" i="37" s="1"/>
  <c r="K26" i="38"/>
  <c r="J15" i="37"/>
  <c r="N42" i="37"/>
  <c r="Q15" i="37"/>
  <c r="C26" i="37"/>
  <c r="D26" i="37"/>
  <c r="L26" i="37"/>
  <c r="Q42" i="37"/>
  <c r="R9" i="38"/>
  <c r="H13" i="38"/>
  <c r="H18" i="37"/>
  <c r="E26" i="37"/>
  <c r="M26" i="37"/>
  <c r="F26" i="38"/>
  <c r="G26" i="37"/>
  <c r="O26" i="37"/>
  <c r="H13" i="37"/>
  <c r="R15" i="39"/>
  <c r="U13" i="39"/>
  <c r="R26" i="39"/>
  <c r="U26" i="39" s="1"/>
  <c r="E3" i="41"/>
  <c r="D32" i="36"/>
  <c r="E32" i="36" s="1"/>
  <c r="F32" i="36" s="1"/>
  <c r="G32" i="36" s="1"/>
  <c r="H32" i="36" s="1"/>
  <c r="I32" i="36" s="1"/>
  <c r="J32" i="36" s="1"/>
  <c r="K32" i="36" s="1"/>
  <c r="L32" i="36" s="1"/>
  <c r="M32" i="36" s="1"/>
  <c r="N32" i="36" s="1"/>
  <c r="O32" i="36" s="1"/>
  <c r="P32" i="36" s="1"/>
  <c r="Q32" i="36" s="1"/>
  <c r="R32" i="36" s="1"/>
  <c r="Q22" i="36"/>
  <c r="Q24" i="36" s="1"/>
  <c r="O22" i="36"/>
  <c r="O24" i="36" s="1"/>
  <c r="N22" i="36"/>
  <c r="N24" i="36" s="1"/>
  <c r="M22" i="36"/>
  <c r="M24" i="36" s="1"/>
  <c r="L22" i="36"/>
  <c r="L24" i="36" s="1"/>
  <c r="J22" i="36"/>
  <c r="J24" i="36" s="1"/>
  <c r="I22" i="36"/>
  <c r="I24" i="36" s="1"/>
  <c r="G22" i="36"/>
  <c r="G24" i="36" s="1"/>
  <c r="E22" i="36"/>
  <c r="E24" i="36" s="1"/>
  <c r="D22" i="36"/>
  <c r="D24" i="36" s="1"/>
  <c r="C22" i="36"/>
  <c r="C24" i="36" s="1"/>
  <c r="T21" i="36"/>
  <c r="P21" i="36"/>
  <c r="K21" i="36"/>
  <c r="F21" i="36"/>
  <c r="H21" i="36" s="1"/>
  <c r="P20" i="36"/>
  <c r="K20" i="36"/>
  <c r="F20" i="36"/>
  <c r="H20" i="36" s="1"/>
  <c r="P19" i="36"/>
  <c r="R19" i="36" s="1"/>
  <c r="U19" i="36" s="1"/>
  <c r="P18" i="36"/>
  <c r="K18" i="36"/>
  <c r="F18" i="36"/>
  <c r="H18" i="36" s="1"/>
  <c r="Q13" i="36"/>
  <c r="Q42" i="36" s="1"/>
  <c r="O13" i="36"/>
  <c r="O15" i="36" s="1"/>
  <c r="N13" i="36"/>
  <c r="N15" i="36" s="1"/>
  <c r="M13" i="36"/>
  <c r="M15" i="36" s="1"/>
  <c r="L13" i="36"/>
  <c r="J13" i="36"/>
  <c r="J15" i="36" s="1"/>
  <c r="I13" i="36"/>
  <c r="G13" i="36"/>
  <c r="G15" i="36" s="1"/>
  <c r="E13" i="36"/>
  <c r="E15" i="36" s="1"/>
  <c r="D13" i="36"/>
  <c r="C13" i="36"/>
  <c r="C15" i="36" s="1"/>
  <c r="T12" i="36"/>
  <c r="P12" i="36"/>
  <c r="K12" i="36"/>
  <c r="F12" i="36"/>
  <c r="H12" i="36" s="1"/>
  <c r="P11" i="36"/>
  <c r="K11" i="36"/>
  <c r="F11" i="36"/>
  <c r="H11" i="36" s="1"/>
  <c r="P10" i="36"/>
  <c r="R10" i="36" s="1"/>
  <c r="U10" i="36" s="1"/>
  <c r="P9" i="36"/>
  <c r="K9" i="36"/>
  <c r="F9" i="36"/>
  <c r="R18" i="36" l="1"/>
  <c r="U22" i="38"/>
  <c r="R13" i="37"/>
  <c r="U13" i="37" s="1"/>
  <c r="F26" i="37"/>
  <c r="R12" i="36"/>
  <c r="U12" i="36" s="1"/>
  <c r="D26" i="36"/>
  <c r="K22" i="36"/>
  <c r="K24" i="36" s="1"/>
  <c r="R20" i="36"/>
  <c r="U20" i="36" s="1"/>
  <c r="K26" i="37"/>
  <c r="R11" i="36"/>
  <c r="U11" i="36" s="1"/>
  <c r="P22" i="36"/>
  <c r="P24" i="36" s="1"/>
  <c r="E3" i="39"/>
  <c r="P26" i="37"/>
  <c r="D15" i="36"/>
  <c r="F13" i="36"/>
  <c r="F15" i="36" s="1"/>
  <c r="Q15" i="36"/>
  <c r="K13" i="36"/>
  <c r="K15" i="36" s="1"/>
  <c r="R21" i="36"/>
  <c r="U21" i="36" s="1"/>
  <c r="P13" i="36"/>
  <c r="P26" i="36" s="1"/>
  <c r="L26" i="36"/>
  <c r="I26" i="36"/>
  <c r="I15" i="36"/>
  <c r="L15" i="36"/>
  <c r="U18" i="36"/>
  <c r="Q26" i="36"/>
  <c r="H15" i="37"/>
  <c r="J26" i="36"/>
  <c r="R18" i="37"/>
  <c r="H22" i="37"/>
  <c r="H24" i="37" s="1"/>
  <c r="C26" i="36"/>
  <c r="N42" i="36"/>
  <c r="H15" i="38"/>
  <c r="H26" i="38"/>
  <c r="U9" i="38"/>
  <c r="R13" i="38"/>
  <c r="F22" i="36"/>
  <c r="F24" i="36" s="1"/>
  <c r="E26" i="36"/>
  <c r="M26" i="36"/>
  <c r="H9" i="36"/>
  <c r="N26" i="36"/>
  <c r="H22" i="36"/>
  <c r="H24" i="36" s="1"/>
  <c r="G26" i="36"/>
  <c r="O26" i="36"/>
  <c r="E32" i="35"/>
  <c r="F32" i="35" s="1"/>
  <c r="G32" i="35" s="1"/>
  <c r="H32" i="35" s="1"/>
  <c r="I32" i="35" s="1"/>
  <c r="J32" i="35" s="1"/>
  <c r="K32" i="35" s="1"/>
  <c r="L32" i="35" s="1"/>
  <c r="M32" i="35" s="1"/>
  <c r="N32" i="35" s="1"/>
  <c r="O32" i="35" s="1"/>
  <c r="P32" i="35" s="1"/>
  <c r="Q32" i="35" s="1"/>
  <c r="R32" i="35" s="1"/>
  <c r="D32" i="35"/>
  <c r="Q22" i="35"/>
  <c r="Q24" i="35" s="1"/>
  <c r="O22" i="35"/>
  <c r="O24" i="35" s="1"/>
  <c r="N22" i="35"/>
  <c r="N24" i="35" s="1"/>
  <c r="M22" i="35"/>
  <c r="M24" i="35" s="1"/>
  <c r="L22" i="35"/>
  <c r="L24" i="35" s="1"/>
  <c r="J22" i="35"/>
  <c r="J24" i="35" s="1"/>
  <c r="I22" i="35"/>
  <c r="I24" i="35" s="1"/>
  <c r="G22" i="35"/>
  <c r="G24" i="35" s="1"/>
  <c r="E22" i="35"/>
  <c r="E24" i="35" s="1"/>
  <c r="D22" i="35"/>
  <c r="D24" i="35" s="1"/>
  <c r="C22" i="35"/>
  <c r="C24" i="35" s="1"/>
  <c r="T21" i="35"/>
  <c r="P21" i="35"/>
  <c r="K21" i="35"/>
  <c r="F21" i="35"/>
  <c r="H21" i="35" s="1"/>
  <c r="P20" i="35"/>
  <c r="K20" i="35"/>
  <c r="F20" i="35"/>
  <c r="H20" i="35" s="1"/>
  <c r="P19" i="35"/>
  <c r="R19" i="35" s="1"/>
  <c r="U19" i="35" s="1"/>
  <c r="P18" i="35"/>
  <c r="K18" i="35"/>
  <c r="F18" i="35"/>
  <c r="H18" i="35" s="1"/>
  <c r="Q13" i="35"/>
  <c r="Q15" i="35" s="1"/>
  <c r="O13" i="35"/>
  <c r="N13" i="35"/>
  <c r="N42" i="35" s="1"/>
  <c r="M13" i="35"/>
  <c r="M15" i="35" s="1"/>
  <c r="L13" i="35"/>
  <c r="J13" i="35"/>
  <c r="J15" i="35" s="1"/>
  <c r="I13" i="35"/>
  <c r="I15" i="35" s="1"/>
  <c r="G13" i="35"/>
  <c r="E13" i="35"/>
  <c r="E15" i="35" s="1"/>
  <c r="D13" i="35"/>
  <c r="C13" i="35"/>
  <c r="C15" i="35" s="1"/>
  <c r="T12" i="35"/>
  <c r="P12" i="35"/>
  <c r="K12" i="35"/>
  <c r="F12" i="35"/>
  <c r="H12" i="35" s="1"/>
  <c r="P11" i="35"/>
  <c r="K11" i="35"/>
  <c r="F11" i="35"/>
  <c r="H11" i="35" s="1"/>
  <c r="P10" i="35"/>
  <c r="R10" i="35" s="1"/>
  <c r="U10" i="35" s="1"/>
  <c r="P9" i="35"/>
  <c r="K9" i="35"/>
  <c r="F9" i="35"/>
  <c r="R15" i="37" l="1"/>
  <c r="R18" i="35"/>
  <c r="U18" i="35" s="1"/>
  <c r="R22" i="36"/>
  <c r="U22" i="36" s="1"/>
  <c r="P15" i="36"/>
  <c r="R12" i="35"/>
  <c r="U12" i="35" s="1"/>
  <c r="R21" i="35"/>
  <c r="U21" i="35" s="1"/>
  <c r="R20" i="35"/>
  <c r="U20" i="35" s="1"/>
  <c r="F13" i="35"/>
  <c r="F15" i="35" s="1"/>
  <c r="K13" i="35"/>
  <c r="K15" i="35" s="1"/>
  <c r="P22" i="35"/>
  <c r="P24" i="35" s="1"/>
  <c r="P13" i="35"/>
  <c r="P15" i="35" s="1"/>
  <c r="K22" i="35"/>
  <c r="K24" i="35" s="1"/>
  <c r="K26" i="36"/>
  <c r="R11" i="35"/>
  <c r="U11" i="35" s="1"/>
  <c r="C26" i="35"/>
  <c r="D26" i="35"/>
  <c r="O26" i="35"/>
  <c r="G26" i="35"/>
  <c r="D15" i="35"/>
  <c r="G15" i="35"/>
  <c r="L26" i="35"/>
  <c r="L15" i="35"/>
  <c r="O15" i="35"/>
  <c r="Q42" i="35"/>
  <c r="F22" i="35"/>
  <c r="F24" i="35" s="1"/>
  <c r="E26" i="35"/>
  <c r="M26" i="35"/>
  <c r="H9" i="35"/>
  <c r="N26" i="35"/>
  <c r="N15" i="35"/>
  <c r="H22" i="35"/>
  <c r="H24" i="35" s="1"/>
  <c r="R24" i="36"/>
  <c r="R15" i="38"/>
  <c r="U13" i="38"/>
  <c r="R26" i="38"/>
  <c r="U26" i="38" s="1"/>
  <c r="I26" i="35"/>
  <c r="Q26" i="35"/>
  <c r="H13" i="36"/>
  <c r="R9" i="36"/>
  <c r="R22" i="37"/>
  <c r="U18" i="37"/>
  <c r="J26" i="35"/>
  <c r="F26" i="36"/>
  <c r="H26" i="37"/>
  <c r="D32" i="34"/>
  <c r="E32" i="34" s="1"/>
  <c r="F32" i="34" s="1"/>
  <c r="G32" i="34" s="1"/>
  <c r="H32" i="34" s="1"/>
  <c r="I32" i="34" s="1"/>
  <c r="J32" i="34" s="1"/>
  <c r="K32" i="34" s="1"/>
  <c r="L32" i="34" s="1"/>
  <c r="M32" i="34" s="1"/>
  <c r="N32" i="34" s="1"/>
  <c r="O32" i="34" s="1"/>
  <c r="P32" i="34" s="1"/>
  <c r="Q32" i="34" s="1"/>
  <c r="R32" i="34" s="1"/>
  <c r="Q22" i="34"/>
  <c r="Q24" i="34" s="1"/>
  <c r="O22" i="34"/>
  <c r="O24" i="34" s="1"/>
  <c r="N22" i="34"/>
  <c r="N24" i="34" s="1"/>
  <c r="M22" i="34"/>
  <c r="M24" i="34" s="1"/>
  <c r="L22" i="34"/>
  <c r="L24" i="34" s="1"/>
  <c r="J22" i="34"/>
  <c r="J24" i="34" s="1"/>
  <c r="I22" i="34"/>
  <c r="I24" i="34" s="1"/>
  <c r="G22" i="34"/>
  <c r="G24" i="34" s="1"/>
  <c r="E22" i="34"/>
  <c r="E24" i="34" s="1"/>
  <c r="D22" i="34"/>
  <c r="D24" i="34" s="1"/>
  <c r="C22" i="34"/>
  <c r="C24" i="34" s="1"/>
  <c r="T21" i="34"/>
  <c r="P21" i="34"/>
  <c r="K21" i="34"/>
  <c r="F21" i="34"/>
  <c r="H21" i="34" s="1"/>
  <c r="P20" i="34"/>
  <c r="K20" i="34"/>
  <c r="F20" i="34"/>
  <c r="H20" i="34" s="1"/>
  <c r="P19" i="34"/>
  <c r="R19" i="34" s="1"/>
  <c r="U19" i="34" s="1"/>
  <c r="P18" i="34"/>
  <c r="K18" i="34"/>
  <c r="F18" i="34"/>
  <c r="Q13" i="34"/>
  <c r="Q42" i="34" s="1"/>
  <c r="O13" i="34"/>
  <c r="O15" i="34" s="1"/>
  <c r="N13" i="34"/>
  <c r="M13" i="34"/>
  <c r="L13" i="34"/>
  <c r="L15" i="34" s="1"/>
  <c r="J13" i="34"/>
  <c r="I13" i="34"/>
  <c r="I15" i="34" s="1"/>
  <c r="G13" i="34"/>
  <c r="E13" i="34"/>
  <c r="D13" i="34"/>
  <c r="D15" i="34" s="1"/>
  <c r="C13" i="34"/>
  <c r="C15" i="34" s="1"/>
  <c r="T12" i="34"/>
  <c r="P12" i="34"/>
  <c r="K12" i="34"/>
  <c r="F12" i="34"/>
  <c r="H12" i="34" s="1"/>
  <c r="P11" i="34"/>
  <c r="K11" i="34"/>
  <c r="F11" i="34"/>
  <c r="H11" i="34" s="1"/>
  <c r="P10" i="34"/>
  <c r="R10" i="34" s="1"/>
  <c r="U10" i="34" s="1"/>
  <c r="P9" i="34"/>
  <c r="K9" i="34"/>
  <c r="F9" i="34"/>
  <c r="H9" i="34" s="1"/>
  <c r="G26" i="34" l="1"/>
  <c r="N26" i="34"/>
  <c r="J26" i="34"/>
  <c r="M26" i="34"/>
  <c r="E26" i="34"/>
  <c r="N15" i="34"/>
  <c r="F22" i="34"/>
  <c r="F24" i="34" s="1"/>
  <c r="R22" i="35"/>
  <c r="R24" i="35" s="1"/>
  <c r="R9" i="34"/>
  <c r="U9" i="34" s="1"/>
  <c r="K26" i="35"/>
  <c r="R12" i="34"/>
  <c r="U12" i="34" s="1"/>
  <c r="R21" i="34"/>
  <c r="U21" i="34" s="1"/>
  <c r="P26" i="35"/>
  <c r="R11" i="34"/>
  <c r="U11" i="34" s="1"/>
  <c r="R20" i="34"/>
  <c r="U20" i="34" s="1"/>
  <c r="K13" i="34"/>
  <c r="K15" i="34" s="1"/>
  <c r="K22" i="34"/>
  <c r="K24" i="34" s="1"/>
  <c r="F26" i="35"/>
  <c r="P13" i="34"/>
  <c r="P15" i="34" s="1"/>
  <c r="P22" i="34"/>
  <c r="P24" i="34" s="1"/>
  <c r="E15" i="34"/>
  <c r="J15" i="34"/>
  <c r="N42" i="34"/>
  <c r="M15" i="34"/>
  <c r="E3" i="38"/>
  <c r="F13" i="34"/>
  <c r="F15" i="34" s="1"/>
  <c r="R13" i="36"/>
  <c r="U9" i="36"/>
  <c r="O26" i="34"/>
  <c r="H13" i="34"/>
  <c r="G15" i="34"/>
  <c r="I26" i="34"/>
  <c r="Q26" i="34"/>
  <c r="R24" i="37"/>
  <c r="U22" i="37"/>
  <c r="R26" i="37"/>
  <c r="U26" i="37" s="1"/>
  <c r="R9" i="35"/>
  <c r="H13" i="35"/>
  <c r="Q15" i="34"/>
  <c r="U22" i="35"/>
  <c r="C26" i="34"/>
  <c r="D26" i="34"/>
  <c r="L26" i="34"/>
  <c r="H26" i="36"/>
  <c r="H15" i="36"/>
  <c r="H18" i="34"/>
  <c r="D32" i="33"/>
  <c r="E32" i="33" s="1"/>
  <c r="F32" i="33" s="1"/>
  <c r="G32" i="33" s="1"/>
  <c r="H32" i="33" s="1"/>
  <c r="I32" i="33" s="1"/>
  <c r="J32" i="33" s="1"/>
  <c r="K32" i="33" s="1"/>
  <c r="L32" i="33" s="1"/>
  <c r="M32" i="33" s="1"/>
  <c r="N32" i="33" s="1"/>
  <c r="O32" i="33" s="1"/>
  <c r="P32" i="33" s="1"/>
  <c r="Q32" i="33" s="1"/>
  <c r="R32" i="33" s="1"/>
  <c r="Q22" i="33"/>
  <c r="Q24" i="33" s="1"/>
  <c r="O22" i="33"/>
  <c r="O24" i="33" s="1"/>
  <c r="N22" i="33"/>
  <c r="N24" i="33" s="1"/>
  <c r="M22" i="33"/>
  <c r="M24" i="33" s="1"/>
  <c r="L22" i="33"/>
  <c r="L24" i="33" s="1"/>
  <c r="J22" i="33"/>
  <c r="J24" i="33" s="1"/>
  <c r="I22" i="33"/>
  <c r="I24" i="33" s="1"/>
  <c r="G22" i="33"/>
  <c r="G24" i="33" s="1"/>
  <c r="E22" i="33"/>
  <c r="E24" i="33" s="1"/>
  <c r="D22" i="33"/>
  <c r="D24" i="33" s="1"/>
  <c r="C22" i="33"/>
  <c r="C24" i="33" s="1"/>
  <c r="T21" i="33"/>
  <c r="P21" i="33"/>
  <c r="K21" i="33"/>
  <c r="F21" i="33"/>
  <c r="H21" i="33" s="1"/>
  <c r="P20" i="33"/>
  <c r="K20" i="33"/>
  <c r="F20" i="33"/>
  <c r="P19" i="33"/>
  <c r="R19" i="33" s="1"/>
  <c r="U19" i="33" s="1"/>
  <c r="P18" i="33"/>
  <c r="K18" i="33"/>
  <c r="F18" i="33"/>
  <c r="H18" i="33" s="1"/>
  <c r="Q13" i="33"/>
  <c r="Q15" i="33" s="1"/>
  <c r="O13" i="33"/>
  <c r="N13" i="33"/>
  <c r="N42" i="33" s="1"/>
  <c r="M13" i="33"/>
  <c r="M15" i="33" s="1"/>
  <c r="L13" i="33"/>
  <c r="J13" i="33"/>
  <c r="J15" i="33" s="1"/>
  <c r="I13" i="33"/>
  <c r="I15" i="33" s="1"/>
  <c r="G13" i="33"/>
  <c r="G15" i="33" s="1"/>
  <c r="E13" i="33"/>
  <c r="D13" i="33"/>
  <c r="C13" i="33"/>
  <c r="T12" i="33"/>
  <c r="P12" i="33"/>
  <c r="K12" i="33"/>
  <c r="F12" i="33"/>
  <c r="H12" i="33" s="1"/>
  <c r="P11" i="33"/>
  <c r="K11" i="33"/>
  <c r="F11" i="33"/>
  <c r="H11" i="33" s="1"/>
  <c r="P10" i="33"/>
  <c r="R10" i="33" s="1"/>
  <c r="U10" i="33" s="1"/>
  <c r="P9" i="33"/>
  <c r="K9" i="33"/>
  <c r="F9" i="33"/>
  <c r="F26" i="34" l="1"/>
  <c r="C26" i="33"/>
  <c r="R18" i="33"/>
  <c r="R12" i="33"/>
  <c r="E26" i="33"/>
  <c r="R21" i="33"/>
  <c r="U21" i="33" s="1"/>
  <c r="R11" i="33"/>
  <c r="U11" i="33" s="1"/>
  <c r="P26" i="34"/>
  <c r="K13" i="33"/>
  <c r="K15" i="33" s="1"/>
  <c r="P13" i="33"/>
  <c r="E3" i="37"/>
  <c r="R13" i="34"/>
  <c r="U13" i="34" s="1"/>
  <c r="K22" i="33"/>
  <c r="K24" i="33" s="1"/>
  <c r="P22" i="33"/>
  <c r="P24" i="33" s="1"/>
  <c r="K26" i="34"/>
  <c r="F13" i="33"/>
  <c r="F15" i="33" s="1"/>
  <c r="D26" i="33"/>
  <c r="O26" i="33"/>
  <c r="G26" i="33"/>
  <c r="C15" i="33"/>
  <c r="D15" i="33"/>
  <c r="L26" i="33"/>
  <c r="L15" i="33"/>
  <c r="O15" i="33"/>
  <c r="F22" i="33"/>
  <c r="F24" i="33" s="1"/>
  <c r="P15" i="33"/>
  <c r="U18" i="33"/>
  <c r="U12" i="33"/>
  <c r="I26" i="33"/>
  <c r="R15" i="36"/>
  <c r="U13" i="36"/>
  <c r="R26" i="36"/>
  <c r="U26" i="36" s="1"/>
  <c r="Q42" i="33"/>
  <c r="M26" i="33"/>
  <c r="R18" i="34"/>
  <c r="H22" i="34"/>
  <c r="H24" i="34" s="1"/>
  <c r="H9" i="33"/>
  <c r="E15" i="33"/>
  <c r="H20" i="33"/>
  <c r="R20" i="33" s="1"/>
  <c r="U20" i="33" s="1"/>
  <c r="N26" i="33"/>
  <c r="H15" i="35"/>
  <c r="H26" i="35"/>
  <c r="H15" i="34"/>
  <c r="N15" i="33"/>
  <c r="R13" i="35"/>
  <c r="U9" i="35"/>
  <c r="Q26" i="33"/>
  <c r="J26" i="33"/>
  <c r="E32" i="32"/>
  <c r="F32" i="32" s="1"/>
  <c r="G32" i="32" s="1"/>
  <c r="H32" i="32" s="1"/>
  <c r="I32" i="32" s="1"/>
  <c r="J32" i="32" s="1"/>
  <c r="K32" i="32" s="1"/>
  <c r="L32" i="32" s="1"/>
  <c r="M32" i="32" s="1"/>
  <c r="N32" i="32" s="1"/>
  <c r="O32" i="32" s="1"/>
  <c r="P32" i="32" s="1"/>
  <c r="Q32" i="32" s="1"/>
  <c r="R32" i="32" s="1"/>
  <c r="D32" i="32"/>
  <c r="Q22" i="32"/>
  <c r="Q24" i="32" s="1"/>
  <c r="O22" i="32"/>
  <c r="O24" i="32" s="1"/>
  <c r="N22" i="32"/>
  <c r="N24" i="32" s="1"/>
  <c r="M22" i="32"/>
  <c r="M24" i="32" s="1"/>
  <c r="L22" i="32"/>
  <c r="L24" i="32" s="1"/>
  <c r="J22" i="32"/>
  <c r="J24" i="32" s="1"/>
  <c r="I22" i="32"/>
  <c r="I24" i="32" s="1"/>
  <c r="G22" i="32"/>
  <c r="G24" i="32" s="1"/>
  <c r="E22" i="32"/>
  <c r="E24" i="32" s="1"/>
  <c r="D22" i="32"/>
  <c r="D24" i="32" s="1"/>
  <c r="C22" i="32"/>
  <c r="C24" i="32" s="1"/>
  <c r="T21" i="32"/>
  <c r="P21" i="32"/>
  <c r="K21" i="32"/>
  <c r="F21" i="32"/>
  <c r="H21" i="32" s="1"/>
  <c r="P20" i="32"/>
  <c r="K20" i="32"/>
  <c r="F20" i="32"/>
  <c r="H20" i="32" s="1"/>
  <c r="P19" i="32"/>
  <c r="R19" i="32" s="1"/>
  <c r="U19" i="32" s="1"/>
  <c r="P18" i="32"/>
  <c r="K18" i="32"/>
  <c r="F18" i="32"/>
  <c r="H18" i="32" s="1"/>
  <c r="Q13" i="32"/>
  <c r="Q42" i="32" s="1"/>
  <c r="O13" i="32"/>
  <c r="N13" i="32"/>
  <c r="N15" i="32" s="1"/>
  <c r="M13" i="32"/>
  <c r="L13" i="32"/>
  <c r="J13" i="32"/>
  <c r="I13" i="32"/>
  <c r="I15" i="32" s="1"/>
  <c r="G13" i="32"/>
  <c r="E13" i="32"/>
  <c r="D13" i="32"/>
  <c r="C13" i="32"/>
  <c r="C15" i="32" s="1"/>
  <c r="T12" i="32"/>
  <c r="P12" i="32"/>
  <c r="K12" i="32"/>
  <c r="F12" i="32"/>
  <c r="H12" i="32" s="1"/>
  <c r="P11" i="32"/>
  <c r="K11" i="32"/>
  <c r="F11" i="32"/>
  <c r="H11" i="32" s="1"/>
  <c r="P10" i="32"/>
  <c r="R10" i="32" s="1"/>
  <c r="U10" i="32" s="1"/>
  <c r="P9" i="32"/>
  <c r="K9" i="32"/>
  <c r="F9" i="32"/>
  <c r="R18" i="32" l="1"/>
  <c r="U18" i="32" s="1"/>
  <c r="D26" i="32"/>
  <c r="O26" i="32"/>
  <c r="P26" i="33"/>
  <c r="J26" i="32"/>
  <c r="K26" i="33"/>
  <c r="E26" i="32"/>
  <c r="L26" i="32"/>
  <c r="F26" i="33"/>
  <c r="G26" i="32"/>
  <c r="R12" i="32"/>
  <c r="U12" i="32" s="1"/>
  <c r="R20" i="32"/>
  <c r="U20" i="32" s="1"/>
  <c r="G15" i="32"/>
  <c r="F13" i="32"/>
  <c r="O15" i="32"/>
  <c r="R21" i="32"/>
  <c r="P13" i="32"/>
  <c r="P15" i="32" s="1"/>
  <c r="K22" i="32"/>
  <c r="K24" i="32" s="1"/>
  <c r="R11" i="32"/>
  <c r="U11" i="32" s="1"/>
  <c r="P22" i="32"/>
  <c r="P24" i="32" s="1"/>
  <c r="D15" i="32"/>
  <c r="L15" i="32"/>
  <c r="E3" i="36"/>
  <c r="J15" i="32"/>
  <c r="M26" i="32"/>
  <c r="K13" i="32"/>
  <c r="K26" i="32" s="1"/>
  <c r="I26" i="32"/>
  <c r="Q26" i="32"/>
  <c r="R22" i="34"/>
  <c r="U18" i="34"/>
  <c r="Q15" i="32"/>
  <c r="R22" i="33"/>
  <c r="C26" i="32"/>
  <c r="N42" i="32"/>
  <c r="F22" i="32"/>
  <c r="F24" i="32" s="1"/>
  <c r="H9" i="32"/>
  <c r="E15" i="32"/>
  <c r="M15" i="32"/>
  <c r="N26" i="32"/>
  <c r="H22" i="33"/>
  <c r="H24" i="33" s="1"/>
  <c r="R15" i="35"/>
  <c r="U13" i="35"/>
  <c r="R26" i="35"/>
  <c r="U26" i="35" s="1"/>
  <c r="H22" i="32"/>
  <c r="H24" i="32" s="1"/>
  <c r="R15" i="34"/>
  <c r="R9" i="33"/>
  <c r="H13" i="33"/>
  <c r="H26" i="34"/>
  <c r="D32" i="31"/>
  <c r="E32" i="31" s="1"/>
  <c r="F32" i="31" s="1"/>
  <c r="G32" i="31" s="1"/>
  <c r="H32" i="31" s="1"/>
  <c r="I32" i="31" s="1"/>
  <c r="J32" i="31" s="1"/>
  <c r="K32" i="31" s="1"/>
  <c r="L32" i="31" s="1"/>
  <c r="M32" i="31" s="1"/>
  <c r="N32" i="31" s="1"/>
  <c r="O32" i="31" s="1"/>
  <c r="P32" i="31" s="1"/>
  <c r="Q32" i="31" s="1"/>
  <c r="R32" i="31" s="1"/>
  <c r="Q22" i="31"/>
  <c r="Q24" i="31" s="1"/>
  <c r="O22" i="31"/>
  <c r="O24" i="31" s="1"/>
  <c r="N22" i="31"/>
  <c r="N24" i="31" s="1"/>
  <c r="M22" i="31"/>
  <c r="M24" i="31" s="1"/>
  <c r="L22" i="31"/>
  <c r="L24" i="31" s="1"/>
  <c r="J22" i="31"/>
  <c r="J24" i="31" s="1"/>
  <c r="I22" i="31"/>
  <c r="I24" i="31" s="1"/>
  <c r="G22" i="31"/>
  <c r="G24" i="31" s="1"/>
  <c r="E22" i="31"/>
  <c r="E24" i="31" s="1"/>
  <c r="D22" i="31"/>
  <c r="D24" i="31" s="1"/>
  <c r="C22" i="31"/>
  <c r="C24" i="31" s="1"/>
  <c r="T21" i="31"/>
  <c r="P21" i="31"/>
  <c r="K21" i="31"/>
  <c r="F21" i="31"/>
  <c r="H21" i="31" s="1"/>
  <c r="P20" i="31"/>
  <c r="K20" i="31"/>
  <c r="F20" i="31"/>
  <c r="H20" i="31" s="1"/>
  <c r="P19" i="31"/>
  <c r="R19" i="31" s="1"/>
  <c r="U19" i="31" s="1"/>
  <c r="P18" i="31"/>
  <c r="K18" i="31"/>
  <c r="F18" i="31"/>
  <c r="Q13" i="31"/>
  <c r="Q42" i="31" s="1"/>
  <c r="O13" i="31"/>
  <c r="N13" i="31"/>
  <c r="N15" i="31" s="1"/>
  <c r="M13" i="31"/>
  <c r="M15" i="31" s="1"/>
  <c r="L13" i="31"/>
  <c r="L15" i="31" s="1"/>
  <c r="J13" i="31"/>
  <c r="I13" i="31"/>
  <c r="I15" i="31" s="1"/>
  <c r="G13" i="31"/>
  <c r="G15" i="31" s="1"/>
  <c r="E13" i="31"/>
  <c r="D13" i="31"/>
  <c r="D15" i="31" s="1"/>
  <c r="C13" i="31"/>
  <c r="T12" i="31"/>
  <c r="P12" i="31"/>
  <c r="K12" i="31"/>
  <c r="F12" i="31"/>
  <c r="H12" i="31" s="1"/>
  <c r="P11" i="31"/>
  <c r="K11" i="31"/>
  <c r="F11" i="31"/>
  <c r="P10" i="31"/>
  <c r="R10" i="31" s="1"/>
  <c r="U10" i="31" s="1"/>
  <c r="P9" i="31"/>
  <c r="K9" i="31"/>
  <c r="F9" i="31"/>
  <c r="H9" i="31" s="1"/>
  <c r="P26" i="32" l="1"/>
  <c r="R22" i="32"/>
  <c r="U22" i="32" s="1"/>
  <c r="F26" i="32"/>
  <c r="F15" i="32"/>
  <c r="R9" i="31"/>
  <c r="U9" i="31" s="1"/>
  <c r="J26" i="31"/>
  <c r="O26" i="31"/>
  <c r="E3" i="35"/>
  <c r="P13" i="31"/>
  <c r="P15" i="31" s="1"/>
  <c r="R20" i="31"/>
  <c r="U20" i="31" s="1"/>
  <c r="F22" i="31"/>
  <c r="F24" i="31" s="1"/>
  <c r="U21" i="32"/>
  <c r="K15" i="32"/>
  <c r="K22" i="31"/>
  <c r="K24" i="31" s="1"/>
  <c r="R21" i="31"/>
  <c r="U21" i="31" s="1"/>
  <c r="P22" i="31"/>
  <c r="P24" i="31" s="1"/>
  <c r="F13" i="31"/>
  <c r="F15" i="31" s="1"/>
  <c r="H11" i="31"/>
  <c r="R11" i="31" s="1"/>
  <c r="U11" i="31" s="1"/>
  <c r="E26" i="31"/>
  <c r="M26" i="31"/>
  <c r="O15" i="31"/>
  <c r="C26" i="31"/>
  <c r="J15" i="31"/>
  <c r="K13" i="31"/>
  <c r="K15" i="31" s="1"/>
  <c r="G26" i="31"/>
  <c r="E15" i="31"/>
  <c r="N42" i="31"/>
  <c r="R12" i="31"/>
  <c r="U12" i="31" s="1"/>
  <c r="N26" i="31"/>
  <c r="H26" i="33"/>
  <c r="H15" i="33"/>
  <c r="R24" i="33"/>
  <c r="U22" i="33"/>
  <c r="R13" i="33"/>
  <c r="U9" i="33"/>
  <c r="I26" i="31"/>
  <c r="Q26" i="31"/>
  <c r="R9" i="32"/>
  <c r="H13" i="32"/>
  <c r="R24" i="34"/>
  <c r="U22" i="34"/>
  <c r="R26" i="34"/>
  <c r="U26" i="34" s="1"/>
  <c r="Q15" i="31"/>
  <c r="C15" i="31"/>
  <c r="D26" i="31"/>
  <c r="L26" i="31"/>
  <c r="H18" i="31"/>
  <c r="D32" i="30"/>
  <c r="E32" i="30" s="1"/>
  <c r="F32" i="30" s="1"/>
  <c r="G32" i="30" s="1"/>
  <c r="H32" i="30" s="1"/>
  <c r="I32" i="30" s="1"/>
  <c r="J32" i="30" s="1"/>
  <c r="K32" i="30" s="1"/>
  <c r="L32" i="30" s="1"/>
  <c r="M32" i="30" s="1"/>
  <c r="N32" i="30" s="1"/>
  <c r="O32" i="30" s="1"/>
  <c r="P32" i="30" s="1"/>
  <c r="Q32" i="30" s="1"/>
  <c r="R32" i="30" s="1"/>
  <c r="Q22" i="30"/>
  <c r="Q24" i="30" s="1"/>
  <c r="O22" i="30"/>
  <c r="O24" i="30" s="1"/>
  <c r="N22" i="30"/>
  <c r="N24" i="30" s="1"/>
  <c r="M22" i="30"/>
  <c r="M24" i="30" s="1"/>
  <c r="L22" i="30"/>
  <c r="L24" i="30" s="1"/>
  <c r="J22" i="30"/>
  <c r="J24" i="30" s="1"/>
  <c r="I22" i="30"/>
  <c r="I24" i="30" s="1"/>
  <c r="G22" i="30"/>
  <c r="G24" i="30" s="1"/>
  <c r="E22" i="30"/>
  <c r="E24" i="30" s="1"/>
  <c r="D22" i="30"/>
  <c r="D24" i="30" s="1"/>
  <c r="C22" i="30"/>
  <c r="C24" i="30" s="1"/>
  <c r="T21" i="30"/>
  <c r="P21" i="30"/>
  <c r="K21" i="30"/>
  <c r="F21" i="30"/>
  <c r="H21" i="30" s="1"/>
  <c r="P20" i="30"/>
  <c r="K20" i="30"/>
  <c r="F20" i="30"/>
  <c r="H20" i="30" s="1"/>
  <c r="P19" i="30"/>
  <c r="R19" i="30" s="1"/>
  <c r="U19" i="30" s="1"/>
  <c r="P18" i="30"/>
  <c r="K18" i="30"/>
  <c r="F18" i="30"/>
  <c r="Q13" i="30"/>
  <c r="Q15" i="30" s="1"/>
  <c r="O13" i="30"/>
  <c r="N13" i="30"/>
  <c r="M13" i="30"/>
  <c r="M15" i="30" s="1"/>
  <c r="L13" i="30"/>
  <c r="L15" i="30" s="1"/>
  <c r="J13" i="30"/>
  <c r="I13" i="30"/>
  <c r="I15" i="30" s="1"/>
  <c r="G13" i="30"/>
  <c r="E13" i="30"/>
  <c r="E15" i="30" s="1"/>
  <c r="D13" i="30"/>
  <c r="D15" i="30" s="1"/>
  <c r="C13" i="30"/>
  <c r="T12" i="30"/>
  <c r="P12" i="30"/>
  <c r="K12" i="30"/>
  <c r="F12" i="30"/>
  <c r="H12" i="30" s="1"/>
  <c r="P11" i="30"/>
  <c r="K11" i="30"/>
  <c r="F11" i="30"/>
  <c r="H11" i="30" s="1"/>
  <c r="P10" i="30"/>
  <c r="R10" i="30" s="1"/>
  <c r="U10" i="30" s="1"/>
  <c r="P9" i="30"/>
  <c r="K9" i="30"/>
  <c r="F9" i="30"/>
  <c r="R24" i="32" l="1"/>
  <c r="C26" i="30"/>
  <c r="N26" i="30"/>
  <c r="R12" i="30"/>
  <c r="U12" i="30" s="1"/>
  <c r="R11" i="30"/>
  <c r="U11" i="30" s="1"/>
  <c r="R21" i="30"/>
  <c r="U21" i="30" s="1"/>
  <c r="P26" i="31"/>
  <c r="R20" i="30"/>
  <c r="U20" i="30" s="1"/>
  <c r="H13" i="31"/>
  <c r="H15" i="31" s="1"/>
  <c r="F26" i="31"/>
  <c r="F22" i="30"/>
  <c r="F24" i="30" s="1"/>
  <c r="F13" i="30"/>
  <c r="K22" i="30"/>
  <c r="K24" i="30" s="1"/>
  <c r="K13" i="30"/>
  <c r="K15" i="30" s="1"/>
  <c r="P22" i="30"/>
  <c r="P24" i="30" s="1"/>
  <c r="P13" i="30"/>
  <c r="R13" i="31"/>
  <c r="U13" i="31" s="1"/>
  <c r="O26" i="30"/>
  <c r="G26" i="30"/>
  <c r="C15" i="30"/>
  <c r="G15" i="30"/>
  <c r="K26" i="31"/>
  <c r="J26" i="30"/>
  <c r="J15" i="30"/>
  <c r="N15" i="30"/>
  <c r="O15" i="30"/>
  <c r="Q42" i="30"/>
  <c r="E3" i="34"/>
  <c r="L26" i="30"/>
  <c r="H26" i="32"/>
  <c r="H15" i="32"/>
  <c r="R13" i="32"/>
  <c r="U9" i="32"/>
  <c r="I26" i="30"/>
  <c r="Q26" i="30"/>
  <c r="N42" i="30"/>
  <c r="D26" i="30"/>
  <c r="H18" i="30"/>
  <c r="E26" i="30"/>
  <c r="M26" i="30"/>
  <c r="R18" i="31"/>
  <c r="R15" i="31" s="1"/>
  <c r="H22" i="31"/>
  <c r="H24" i="31" s="1"/>
  <c r="R15" i="33"/>
  <c r="U13" i="33"/>
  <c r="R26" i="33"/>
  <c r="U26" i="33" s="1"/>
  <c r="H9" i="30"/>
  <c r="D32" i="29"/>
  <c r="E32" i="29" s="1"/>
  <c r="F32" i="29" s="1"/>
  <c r="G32" i="29" s="1"/>
  <c r="H32" i="29" s="1"/>
  <c r="I32" i="29" s="1"/>
  <c r="J32" i="29" s="1"/>
  <c r="K32" i="29" s="1"/>
  <c r="L32" i="29" s="1"/>
  <c r="M32" i="29" s="1"/>
  <c r="N32" i="29" s="1"/>
  <c r="O32" i="29" s="1"/>
  <c r="P32" i="29" s="1"/>
  <c r="Q32" i="29" s="1"/>
  <c r="R32" i="29" s="1"/>
  <c r="Q22" i="29"/>
  <c r="Q24" i="29" s="1"/>
  <c r="O22" i="29"/>
  <c r="O24" i="29" s="1"/>
  <c r="N22" i="29"/>
  <c r="N24" i="29" s="1"/>
  <c r="M22" i="29"/>
  <c r="M24" i="29" s="1"/>
  <c r="L22" i="29"/>
  <c r="L24" i="29" s="1"/>
  <c r="J22" i="29"/>
  <c r="J24" i="29" s="1"/>
  <c r="I22" i="29"/>
  <c r="I24" i="29" s="1"/>
  <c r="G22" i="29"/>
  <c r="G24" i="29" s="1"/>
  <c r="E22" i="29"/>
  <c r="E24" i="29" s="1"/>
  <c r="D22" i="29"/>
  <c r="D24" i="29" s="1"/>
  <c r="C22" i="29"/>
  <c r="C24" i="29" s="1"/>
  <c r="T21" i="29"/>
  <c r="P21" i="29"/>
  <c r="K21" i="29"/>
  <c r="F21" i="29"/>
  <c r="H21" i="29" s="1"/>
  <c r="P20" i="29"/>
  <c r="K20" i="29"/>
  <c r="F20" i="29"/>
  <c r="H20" i="29" s="1"/>
  <c r="P19" i="29"/>
  <c r="R19" i="29" s="1"/>
  <c r="U19" i="29" s="1"/>
  <c r="P18" i="29"/>
  <c r="K18" i="29"/>
  <c r="F18" i="29"/>
  <c r="H18" i="29" s="1"/>
  <c r="Q13" i="29"/>
  <c r="Q15" i="29" s="1"/>
  <c r="O13" i="29"/>
  <c r="O15" i="29" s="1"/>
  <c r="N13" i="29"/>
  <c r="N42" i="29" s="1"/>
  <c r="M13" i="29"/>
  <c r="L13" i="29"/>
  <c r="L15" i="29" s="1"/>
  <c r="J13" i="29"/>
  <c r="J15" i="29" s="1"/>
  <c r="I13" i="29"/>
  <c r="I15" i="29" s="1"/>
  <c r="G13" i="29"/>
  <c r="G15" i="29" s="1"/>
  <c r="E13" i="29"/>
  <c r="D13" i="29"/>
  <c r="C13" i="29"/>
  <c r="T12" i="29"/>
  <c r="P12" i="29"/>
  <c r="K12" i="29"/>
  <c r="F12" i="29"/>
  <c r="H12" i="29" s="1"/>
  <c r="P11" i="29"/>
  <c r="K11" i="29"/>
  <c r="F11" i="29"/>
  <c r="H11" i="29" s="1"/>
  <c r="P10" i="29"/>
  <c r="R10" i="29" s="1"/>
  <c r="U10" i="29" s="1"/>
  <c r="P9" i="29"/>
  <c r="K9" i="29"/>
  <c r="F9" i="29"/>
  <c r="P26" i="30" l="1"/>
  <c r="F26" i="30"/>
  <c r="R12" i="29"/>
  <c r="U12" i="29" s="1"/>
  <c r="M26" i="29"/>
  <c r="C26" i="29"/>
  <c r="K26" i="30"/>
  <c r="R21" i="29"/>
  <c r="U21" i="29" s="1"/>
  <c r="F15" i="30"/>
  <c r="R18" i="29"/>
  <c r="P13" i="29"/>
  <c r="P15" i="29" s="1"/>
  <c r="K22" i="29"/>
  <c r="K24" i="29" s="1"/>
  <c r="P22" i="29"/>
  <c r="P24" i="29" s="1"/>
  <c r="R11" i="29"/>
  <c r="U11" i="29" s="1"/>
  <c r="D26" i="29"/>
  <c r="R20" i="29"/>
  <c r="U20" i="29" s="1"/>
  <c r="F13" i="29"/>
  <c r="F15" i="29" s="1"/>
  <c r="P15" i="30"/>
  <c r="K13" i="29"/>
  <c r="L26" i="29"/>
  <c r="E3" i="33"/>
  <c r="E26" i="29"/>
  <c r="C15" i="29"/>
  <c r="D15" i="29"/>
  <c r="I26" i="29"/>
  <c r="Q42" i="29"/>
  <c r="F22" i="29"/>
  <c r="F24" i="29" s="1"/>
  <c r="R22" i="31"/>
  <c r="U18" i="31"/>
  <c r="H9" i="29"/>
  <c r="E15" i="29"/>
  <c r="M15" i="29"/>
  <c r="N26" i="29"/>
  <c r="R9" i="30"/>
  <c r="H13" i="30"/>
  <c r="R15" i="32"/>
  <c r="U13" i="32"/>
  <c r="R26" i="32"/>
  <c r="U26" i="32" s="1"/>
  <c r="N15" i="29"/>
  <c r="H22" i="29"/>
  <c r="H24" i="29" s="1"/>
  <c r="G26" i="29"/>
  <c r="O26" i="29"/>
  <c r="H26" i="31"/>
  <c r="R18" i="30"/>
  <c r="H22" i="30"/>
  <c r="H24" i="30" s="1"/>
  <c r="Q26" i="29"/>
  <c r="J26" i="29"/>
  <c r="D32" i="28"/>
  <c r="E32" i="28" s="1"/>
  <c r="F32" i="28" s="1"/>
  <c r="G32" i="28" s="1"/>
  <c r="H32" i="28" s="1"/>
  <c r="I32" i="28" s="1"/>
  <c r="J32" i="28" s="1"/>
  <c r="K32" i="28" s="1"/>
  <c r="L32" i="28" s="1"/>
  <c r="M32" i="28" s="1"/>
  <c r="N32" i="28" s="1"/>
  <c r="O32" i="28" s="1"/>
  <c r="P32" i="28" s="1"/>
  <c r="Q32" i="28" s="1"/>
  <c r="R32" i="28" s="1"/>
  <c r="Q22" i="28"/>
  <c r="Q24" i="28" s="1"/>
  <c r="O22" i="28"/>
  <c r="O24" i="28" s="1"/>
  <c r="N22" i="28"/>
  <c r="N24" i="28" s="1"/>
  <c r="M22" i="28"/>
  <c r="M24" i="28" s="1"/>
  <c r="L22" i="28"/>
  <c r="L24" i="28" s="1"/>
  <c r="J22" i="28"/>
  <c r="J24" i="28" s="1"/>
  <c r="I22" i="28"/>
  <c r="I24" i="28" s="1"/>
  <c r="G22" i="28"/>
  <c r="G24" i="28" s="1"/>
  <c r="E22" i="28"/>
  <c r="E24" i="28" s="1"/>
  <c r="D22" i="28"/>
  <c r="D24" i="28" s="1"/>
  <c r="C22" i="28"/>
  <c r="C24" i="28" s="1"/>
  <c r="T21" i="28"/>
  <c r="P21" i="28"/>
  <c r="K21" i="28"/>
  <c r="F21" i="28"/>
  <c r="H21" i="28" s="1"/>
  <c r="P20" i="28"/>
  <c r="K20" i="28"/>
  <c r="F20" i="28"/>
  <c r="H20" i="28" s="1"/>
  <c r="P19" i="28"/>
  <c r="R19" i="28" s="1"/>
  <c r="U19" i="28" s="1"/>
  <c r="P18" i="28"/>
  <c r="K18" i="28"/>
  <c r="F18" i="28"/>
  <c r="Q13" i="28"/>
  <c r="Q42" i="28" s="1"/>
  <c r="O13" i="28"/>
  <c r="N13" i="28"/>
  <c r="N15" i="28" s="1"/>
  <c r="M13" i="28"/>
  <c r="L13" i="28"/>
  <c r="L15" i="28" s="1"/>
  <c r="J13" i="28"/>
  <c r="J15" i="28" s="1"/>
  <c r="I13" i="28"/>
  <c r="I15" i="28" s="1"/>
  <c r="G13" i="28"/>
  <c r="G15" i="28" s="1"/>
  <c r="E13" i="28"/>
  <c r="D13" i="28"/>
  <c r="D15" i="28" s="1"/>
  <c r="C13" i="28"/>
  <c r="C15" i="28" s="1"/>
  <c r="T12" i="28"/>
  <c r="P12" i="28"/>
  <c r="K12" i="28"/>
  <c r="F12" i="28"/>
  <c r="H12" i="28" s="1"/>
  <c r="P11" i="28"/>
  <c r="K11" i="28"/>
  <c r="F11" i="28"/>
  <c r="P10" i="28"/>
  <c r="R10" i="28" s="1"/>
  <c r="U10" i="28" s="1"/>
  <c r="P9" i="28"/>
  <c r="K9" i="28"/>
  <c r="F9" i="28"/>
  <c r="H9" i="28" s="1"/>
  <c r="K26" i="29" l="1"/>
  <c r="K22" i="28"/>
  <c r="K24" i="28" s="1"/>
  <c r="R20" i="28"/>
  <c r="U20" i="28" s="1"/>
  <c r="R22" i="29"/>
  <c r="R9" i="28"/>
  <c r="U9" i="28" s="1"/>
  <c r="K13" i="28"/>
  <c r="K15" i="28" s="1"/>
  <c r="K15" i="29"/>
  <c r="F26" i="29"/>
  <c r="U18" i="29"/>
  <c r="E26" i="28"/>
  <c r="P13" i="28"/>
  <c r="P15" i="28" s="1"/>
  <c r="F22" i="28"/>
  <c r="F24" i="28" s="1"/>
  <c r="R12" i="28"/>
  <c r="U12" i="28" s="1"/>
  <c r="H18" i="28"/>
  <c r="R18" i="28" s="1"/>
  <c r="F13" i="28"/>
  <c r="F15" i="28" s="1"/>
  <c r="M26" i="28"/>
  <c r="H11" i="28"/>
  <c r="R11" i="28" s="1"/>
  <c r="U11" i="28" s="1"/>
  <c r="N26" i="28"/>
  <c r="P22" i="28"/>
  <c r="P24" i="28" s="1"/>
  <c r="P26" i="29"/>
  <c r="N42" i="28"/>
  <c r="O26" i="28"/>
  <c r="E15" i="28"/>
  <c r="E3" i="32"/>
  <c r="J26" i="28"/>
  <c r="M15" i="28"/>
  <c r="R21" i="28"/>
  <c r="U21" i="28" s="1"/>
  <c r="R13" i="30"/>
  <c r="U9" i="30"/>
  <c r="R24" i="29"/>
  <c r="U22" i="29"/>
  <c r="G26" i="28"/>
  <c r="O15" i="28"/>
  <c r="R22" i="30"/>
  <c r="U18" i="30"/>
  <c r="I26" i="28"/>
  <c r="Q26" i="28"/>
  <c r="R24" i="31"/>
  <c r="U22" i="31"/>
  <c r="R26" i="31"/>
  <c r="U26" i="31" s="1"/>
  <c r="R9" i="29"/>
  <c r="H13" i="29"/>
  <c r="Q15" i="28"/>
  <c r="H15" i="30"/>
  <c r="H26" i="30"/>
  <c r="C26" i="28"/>
  <c r="D26" i="28"/>
  <c r="L26" i="28"/>
  <c r="E32" i="27"/>
  <c r="F32" i="27" s="1"/>
  <c r="G32" i="27" s="1"/>
  <c r="H32" i="27" s="1"/>
  <c r="I32" i="27" s="1"/>
  <c r="J32" i="27" s="1"/>
  <c r="K32" i="27" s="1"/>
  <c r="L32" i="27" s="1"/>
  <c r="M32" i="27" s="1"/>
  <c r="N32" i="27" s="1"/>
  <c r="O32" i="27" s="1"/>
  <c r="P32" i="27" s="1"/>
  <c r="Q32" i="27" s="1"/>
  <c r="R32" i="27" s="1"/>
  <c r="D32" i="27"/>
  <c r="Q22" i="27"/>
  <c r="Q24" i="27" s="1"/>
  <c r="O22" i="27"/>
  <c r="O24" i="27" s="1"/>
  <c r="N22" i="27"/>
  <c r="N24" i="27" s="1"/>
  <c r="M22" i="27"/>
  <c r="M24" i="27" s="1"/>
  <c r="L22" i="27"/>
  <c r="L24" i="27" s="1"/>
  <c r="J22" i="27"/>
  <c r="J24" i="27" s="1"/>
  <c r="I22" i="27"/>
  <c r="I24" i="27" s="1"/>
  <c r="G22" i="27"/>
  <c r="G24" i="27" s="1"/>
  <c r="E22" i="27"/>
  <c r="E24" i="27" s="1"/>
  <c r="D22" i="27"/>
  <c r="D24" i="27" s="1"/>
  <c r="C22" i="27"/>
  <c r="C24" i="27" s="1"/>
  <c r="T21" i="27"/>
  <c r="P21" i="27"/>
  <c r="K21" i="27"/>
  <c r="F21" i="27"/>
  <c r="H21" i="27" s="1"/>
  <c r="P20" i="27"/>
  <c r="K20" i="27"/>
  <c r="F20" i="27"/>
  <c r="H20" i="27" s="1"/>
  <c r="P19" i="27"/>
  <c r="R19" i="27" s="1"/>
  <c r="U19" i="27" s="1"/>
  <c r="P18" i="27"/>
  <c r="K18" i="27"/>
  <c r="F18" i="27"/>
  <c r="H18" i="27" s="1"/>
  <c r="Q13" i="27"/>
  <c r="Q42" i="27" s="1"/>
  <c r="O13" i="27"/>
  <c r="N13" i="27"/>
  <c r="N15" i="27" s="1"/>
  <c r="M13" i="27"/>
  <c r="M15" i="27" s="1"/>
  <c r="L13" i="27"/>
  <c r="J13" i="27"/>
  <c r="I13" i="27"/>
  <c r="I15" i="27" s="1"/>
  <c r="G13" i="27"/>
  <c r="E13" i="27"/>
  <c r="E15" i="27" s="1"/>
  <c r="D13" i="27"/>
  <c r="C13" i="27"/>
  <c r="C15" i="27" s="1"/>
  <c r="T12" i="27"/>
  <c r="P12" i="27"/>
  <c r="K12" i="27"/>
  <c r="F12" i="27"/>
  <c r="H12" i="27" s="1"/>
  <c r="P11" i="27"/>
  <c r="K11" i="27"/>
  <c r="F11" i="27"/>
  <c r="H11" i="27" s="1"/>
  <c r="P10" i="27"/>
  <c r="R10" i="27" s="1"/>
  <c r="U10" i="27" s="1"/>
  <c r="P9" i="27"/>
  <c r="K9" i="27"/>
  <c r="F9" i="27"/>
  <c r="T26" i="65"/>
  <c r="T22" i="65"/>
  <c r="T20" i="66"/>
  <c r="T19" i="65"/>
  <c r="T18" i="66"/>
  <c r="T13" i="65"/>
  <c r="T11" i="66"/>
  <c r="T10" i="65"/>
  <c r="T9" i="66"/>
  <c r="R30" i="65"/>
  <c r="Q30" i="65"/>
  <c r="P30" i="66"/>
  <c r="O30" i="66"/>
  <c r="N30" i="66"/>
  <c r="M30" i="66"/>
  <c r="L30" i="66"/>
  <c r="K30" i="65"/>
  <c r="J30" i="65"/>
  <c r="I30" i="65"/>
  <c r="H30" i="66"/>
  <c r="G30" i="66"/>
  <c r="F30" i="66"/>
  <c r="E30" i="66"/>
  <c r="D30" i="66"/>
  <c r="C30" i="65"/>
  <c r="R29" i="66"/>
  <c r="Q29" i="65"/>
  <c r="P29" i="65"/>
  <c r="O29" i="66"/>
  <c r="N29" i="65"/>
  <c r="M29" i="66"/>
  <c r="L29" i="66"/>
  <c r="K29" i="66"/>
  <c r="J29" i="66"/>
  <c r="I29" i="65"/>
  <c r="H29" i="66"/>
  <c r="G29" i="66"/>
  <c r="F29" i="66"/>
  <c r="E29" i="66"/>
  <c r="D29" i="66"/>
  <c r="C29" i="66"/>
  <c r="Q41" i="65"/>
  <c r="Q39" i="65"/>
  <c r="N40" i="65"/>
  <c r="N39" i="66"/>
  <c r="F36" i="66"/>
  <c r="E21" i="66"/>
  <c r="D21" i="66"/>
  <c r="C21" i="66"/>
  <c r="E20" i="66"/>
  <c r="D20" i="66"/>
  <c r="C20" i="66"/>
  <c r="G21" i="66"/>
  <c r="G20" i="65"/>
  <c r="J21" i="65"/>
  <c r="I21" i="65"/>
  <c r="J20" i="66"/>
  <c r="I20" i="65"/>
  <c r="L21" i="66"/>
  <c r="L20" i="65"/>
  <c r="O21" i="66"/>
  <c r="N21" i="66"/>
  <c r="M21" i="66"/>
  <c r="O20" i="65"/>
  <c r="N20" i="66"/>
  <c r="M20" i="65"/>
  <c r="O19" i="65"/>
  <c r="N19" i="65"/>
  <c r="M19" i="66"/>
  <c r="Q21" i="66"/>
  <c r="Q20" i="66"/>
  <c r="Q18" i="66"/>
  <c r="O18" i="66"/>
  <c r="N18" i="65"/>
  <c r="M18" i="66"/>
  <c r="L18" i="66"/>
  <c r="J18" i="66"/>
  <c r="I18" i="66"/>
  <c r="G18" i="66"/>
  <c r="E18" i="66"/>
  <c r="D18" i="65"/>
  <c r="C18" i="65"/>
  <c r="E12" i="65"/>
  <c r="D12" i="66"/>
  <c r="C12" i="66"/>
  <c r="E11" i="66"/>
  <c r="D11" i="66"/>
  <c r="C11" i="65"/>
  <c r="G12" i="65"/>
  <c r="G11" i="66"/>
  <c r="J12" i="65"/>
  <c r="I12" i="66"/>
  <c r="J11" i="66"/>
  <c r="I11" i="65"/>
  <c r="O12" i="66"/>
  <c r="N12" i="65"/>
  <c r="M12" i="66"/>
  <c r="L12" i="66"/>
  <c r="O11" i="66"/>
  <c r="N11" i="66"/>
  <c r="M11" i="65"/>
  <c r="L11" i="66"/>
  <c r="O10" i="66"/>
  <c r="N10" i="66"/>
  <c r="M10" i="66"/>
  <c r="Q12" i="66"/>
  <c r="Q11" i="66"/>
  <c r="Q9" i="66"/>
  <c r="O9" i="65"/>
  <c r="N9" i="66"/>
  <c r="M9" i="65"/>
  <c r="L9" i="66"/>
  <c r="J9" i="66"/>
  <c r="I9" i="65"/>
  <c r="G9" i="66"/>
  <c r="E9" i="65"/>
  <c r="D9" i="65"/>
  <c r="C9" i="66"/>
  <c r="L26" i="27" l="1"/>
  <c r="K13" i="27"/>
  <c r="K26" i="28"/>
  <c r="H22" i="28"/>
  <c r="H24" i="28" s="1"/>
  <c r="F26" i="28"/>
  <c r="P26" i="28"/>
  <c r="G26" i="27"/>
  <c r="R12" i="27"/>
  <c r="U12" i="27" s="1"/>
  <c r="D26" i="27"/>
  <c r="O20" i="66"/>
  <c r="L20" i="66"/>
  <c r="J11" i="65"/>
  <c r="Q39" i="66"/>
  <c r="D18" i="66"/>
  <c r="D22" i="66" s="1"/>
  <c r="D24" i="66" s="1"/>
  <c r="R30" i="66"/>
  <c r="T19" i="66"/>
  <c r="O19" i="66"/>
  <c r="M19" i="65"/>
  <c r="I20" i="66"/>
  <c r="L30" i="65"/>
  <c r="I29" i="66"/>
  <c r="J12" i="66"/>
  <c r="K12" i="66" s="1"/>
  <c r="J30" i="66"/>
  <c r="M11" i="66"/>
  <c r="P11" i="66" s="1"/>
  <c r="E12" i="66"/>
  <c r="F12" i="66" s="1"/>
  <c r="T18" i="65"/>
  <c r="D30" i="65"/>
  <c r="M20" i="66"/>
  <c r="M22" i="66" s="1"/>
  <c r="M24" i="66" s="1"/>
  <c r="F11" i="66"/>
  <c r="H22" i="27"/>
  <c r="H24" i="27" s="1"/>
  <c r="O9" i="66"/>
  <c r="O13" i="66" s="1"/>
  <c r="T26" i="66"/>
  <c r="N12" i="66"/>
  <c r="N13" i="66" s="1"/>
  <c r="G11" i="65"/>
  <c r="N39" i="65"/>
  <c r="L21" i="65"/>
  <c r="K22" i="27"/>
  <c r="K24" i="27" s="1"/>
  <c r="D9" i="66"/>
  <c r="I21" i="66"/>
  <c r="I9" i="66"/>
  <c r="K9" i="66" s="1"/>
  <c r="O29" i="65"/>
  <c r="E30" i="65"/>
  <c r="Q20" i="65"/>
  <c r="K30" i="66"/>
  <c r="G21" i="65"/>
  <c r="N18" i="66"/>
  <c r="P18" i="66" s="1"/>
  <c r="G29" i="65"/>
  <c r="G18" i="65"/>
  <c r="E18" i="65"/>
  <c r="F18" i="65" s="1"/>
  <c r="R13" i="28"/>
  <c r="R15" i="28" s="1"/>
  <c r="L22" i="66"/>
  <c r="L24" i="66" s="1"/>
  <c r="C30" i="66"/>
  <c r="M18" i="65"/>
  <c r="C18" i="66"/>
  <c r="C22" i="66" s="1"/>
  <c r="C24" i="66" s="1"/>
  <c r="Q41" i="66"/>
  <c r="J20" i="65"/>
  <c r="K20" i="65" s="1"/>
  <c r="T9" i="65"/>
  <c r="L12" i="65"/>
  <c r="J21" i="66"/>
  <c r="J22" i="66" s="1"/>
  <c r="J24" i="66" s="1"/>
  <c r="C11" i="66"/>
  <c r="C13" i="66" s="1"/>
  <c r="P29" i="66"/>
  <c r="D12" i="65"/>
  <c r="F13" i="27"/>
  <c r="F15" i="27" s="1"/>
  <c r="D15" i="27"/>
  <c r="R20" i="27"/>
  <c r="U20" i="27" s="1"/>
  <c r="H13" i="28"/>
  <c r="H15" i="28" s="1"/>
  <c r="L15" i="27"/>
  <c r="P13" i="27"/>
  <c r="P15" i="27" s="1"/>
  <c r="K15" i="27"/>
  <c r="F20" i="66"/>
  <c r="R21" i="27"/>
  <c r="U21" i="27" s="1"/>
  <c r="R11" i="27"/>
  <c r="U11" i="27" s="1"/>
  <c r="P22" i="27"/>
  <c r="P24" i="27" s="1"/>
  <c r="N29" i="66"/>
  <c r="Q9" i="65"/>
  <c r="J26" i="27"/>
  <c r="J15" i="27"/>
  <c r="N9" i="65"/>
  <c r="P9" i="65" s="1"/>
  <c r="H29" i="65"/>
  <c r="L11" i="65"/>
  <c r="T11" i="65"/>
  <c r="F29" i="65"/>
  <c r="I18" i="65"/>
  <c r="I22" i="65" s="1"/>
  <c r="I24" i="65" s="1"/>
  <c r="K29" i="65"/>
  <c r="D20" i="65"/>
  <c r="O11" i="65"/>
  <c r="C9" i="65"/>
  <c r="T10" i="66"/>
  <c r="R29" i="65"/>
  <c r="N20" i="65"/>
  <c r="I12" i="65"/>
  <c r="I13" i="65" s="1"/>
  <c r="P30" i="65"/>
  <c r="Q21" i="65"/>
  <c r="L18" i="65"/>
  <c r="O10" i="65"/>
  <c r="G9" i="65"/>
  <c r="N40" i="66"/>
  <c r="N19" i="66"/>
  <c r="I11" i="66"/>
  <c r="N30" i="65"/>
  <c r="N21" i="65"/>
  <c r="C12" i="65"/>
  <c r="E9" i="66"/>
  <c r="N42" i="27"/>
  <c r="Q29" i="66"/>
  <c r="G12" i="66"/>
  <c r="G13" i="66" s="1"/>
  <c r="O30" i="65"/>
  <c r="O21" i="65"/>
  <c r="J18" i="65"/>
  <c r="N10" i="65"/>
  <c r="M30" i="65"/>
  <c r="E29" i="65"/>
  <c r="M12" i="65"/>
  <c r="L29" i="65"/>
  <c r="E20" i="65"/>
  <c r="Q11" i="65"/>
  <c r="T13" i="66"/>
  <c r="F36" i="65"/>
  <c r="C29" i="65"/>
  <c r="O18" i="65"/>
  <c r="D11" i="65"/>
  <c r="Q30" i="66"/>
  <c r="J29" i="65"/>
  <c r="C20" i="65"/>
  <c r="N11" i="65"/>
  <c r="H30" i="65"/>
  <c r="E21" i="65"/>
  <c r="Q12" i="65"/>
  <c r="L9" i="65"/>
  <c r="M29" i="65"/>
  <c r="F30" i="65"/>
  <c r="C21" i="65"/>
  <c r="M10" i="65"/>
  <c r="G20" i="66"/>
  <c r="G22" i="66" s="1"/>
  <c r="G24" i="66" s="1"/>
  <c r="O26" i="27"/>
  <c r="T22" i="66"/>
  <c r="T21" i="66" s="1"/>
  <c r="E3" i="31"/>
  <c r="G30" i="65"/>
  <c r="D21" i="65"/>
  <c r="O12" i="65"/>
  <c r="J9" i="65"/>
  <c r="K9" i="65" s="1"/>
  <c r="M21" i="65"/>
  <c r="T20" i="65"/>
  <c r="D29" i="65"/>
  <c r="Q18" i="65"/>
  <c r="E11" i="65"/>
  <c r="E13" i="65" s="1"/>
  <c r="I30" i="66"/>
  <c r="M9" i="66"/>
  <c r="M31" i="66"/>
  <c r="M31" i="65"/>
  <c r="H31" i="66"/>
  <c r="H31" i="65"/>
  <c r="I31" i="65"/>
  <c r="I31" i="66"/>
  <c r="J31" i="66"/>
  <c r="J31" i="65"/>
  <c r="R31" i="66"/>
  <c r="R31" i="65"/>
  <c r="G15" i="27"/>
  <c r="O15" i="27"/>
  <c r="R18" i="27"/>
  <c r="P19" i="65"/>
  <c r="R19" i="65" s="1"/>
  <c r="U19" i="65" s="1"/>
  <c r="R15" i="30"/>
  <c r="U13" i="30"/>
  <c r="R26" i="30"/>
  <c r="U26" i="30" s="1"/>
  <c r="P20" i="65"/>
  <c r="I26" i="27"/>
  <c r="Q26" i="27"/>
  <c r="F9" i="65"/>
  <c r="K21" i="65"/>
  <c r="H26" i="28"/>
  <c r="L31" i="66"/>
  <c r="L31" i="65"/>
  <c r="Q15" i="27"/>
  <c r="Q22" i="66"/>
  <c r="Q24" i="66" s="1"/>
  <c r="C31" i="66"/>
  <c r="C31" i="65"/>
  <c r="C26" i="27"/>
  <c r="H15" i="29"/>
  <c r="H26" i="29"/>
  <c r="K11" i="66"/>
  <c r="K18" i="66"/>
  <c r="K31" i="66"/>
  <c r="K31" i="65"/>
  <c r="D31" i="66"/>
  <c r="D31" i="65"/>
  <c r="F31" i="66"/>
  <c r="F31" i="65"/>
  <c r="N31" i="66"/>
  <c r="N31" i="65"/>
  <c r="R13" i="29"/>
  <c r="U9" i="29"/>
  <c r="E22" i="66"/>
  <c r="E24" i="66" s="1"/>
  <c r="Q13" i="66"/>
  <c r="F22" i="27"/>
  <c r="F24" i="27" s="1"/>
  <c r="E26" i="27"/>
  <c r="M26" i="27"/>
  <c r="O31" i="66"/>
  <c r="O31" i="65"/>
  <c r="P31" i="66"/>
  <c r="P31" i="65"/>
  <c r="H9" i="27"/>
  <c r="N26" i="27"/>
  <c r="L13" i="66"/>
  <c r="R24" i="30"/>
  <c r="U22" i="30"/>
  <c r="E31" i="66"/>
  <c r="E31" i="65"/>
  <c r="G31" i="66"/>
  <c r="G31" i="65"/>
  <c r="Q31" i="65"/>
  <c r="Q31" i="66"/>
  <c r="F21" i="66"/>
  <c r="H21" i="66" s="1"/>
  <c r="P21" i="66"/>
  <c r="R22" i="28"/>
  <c r="U18" i="28"/>
  <c r="P10" i="66"/>
  <c r="R10" i="66" s="1"/>
  <c r="F32" i="15"/>
  <c r="G32" i="15" s="1"/>
  <c r="H32" i="15" s="1"/>
  <c r="I32" i="15" s="1"/>
  <c r="J32" i="15" s="1"/>
  <c r="K32" i="15" s="1"/>
  <c r="L32" i="15" s="1"/>
  <c r="M32" i="15" s="1"/>
  <c r="N32" i="15" s="1"/>
  <c r="O32" i="15" s="1"/>
  <c r="P32" i="15" s="1"/>
  <c r="Q32" i="15" s="1"/>
  <c r="R32" i="15" s="1"/>
  <c r="E32" i="15"/>
  <c r="D32" i="15"/>
  <c r="Q22" i="15"/>
  <c r="Q24" i="15" s="1"/>
  <c r="O22" i="15"/>
  <c r="O24" i="15" s="1"/>
  <c r="N22" i="15"/>
  <c r="M22" i="15"/>
  <c r="M24" i="15" s="1"/>
  <c r="L22" i="15"/>
  <c r="L24" i="15" s="1"/>
  <c r="J22" i="15"/>
  <c r="J24" i="15" s="1"/>
  <c r="I22" i="15"/>
  <c r="I24" i="15" s="1"/>
  <c r="G22" i="15"/>
  <c r="G24" i="15" s="1"/>
  <c r="E22" i="15"/>
  <c r="D22" i="15"/>
  <c r="C22" i="15"/>
  <c r="C24" i="15" s="1"/>
  <c r="P21" i="15"/>
  <c r="K21" i="15"/>
  <c r="F21" i="15"/>
  <c r="H21" i="15" s="1"/>
  <c r="P20" i="15"/>
  <c r="K20" i="15"/>
  <c r="F20" i="15"/>
  <c r="H20" i="15" s="1"/>
  <c r="P19" i="15"/>
  <c r="R19" i="15" s="1"/>
  <c r="T21" i="15"/>
  <c r="P18" i="15"/>
  <c r="K18" i="15"/>
  <c r="F18" i="15"/>
  <c r="H18" i="15" s="1"/>
  <c r="Q13" i="15"/>
  <c r="Q42" i="15" s="1"/>
  <c r="O13" i="15"/>
  <c r="O15" i="15" s="1"/>
  <c r="N13" i="15"/>
  <c r="N42" i="15" s="1"/>
  <c r="M13" i="15"/>
  <c r="M15" i="15" s="1"/>
  <c r="L13" i="15"/>
  <c r="L15" i="15" s="1"/>
  <c r="J13" i="15"/>
  <c r="I13" i="15"/>
  <c r="I15" i="15" s="1"/>
  <c r="G13" i="15"/>
  <c r="G15" i="15" s="1"/>
  <c r="E13" i="15"/>
  <c r="E15" i="15" s="1"/>
  <c r="D13" i="15"/>
  <c r="D15" i="15" s="1"/>
  <c r="C13" i="15"/>
  <c r="P12" i="15"/>
  <c r="K12" i="15"/>
  <c r="F12" i="15"/>
  <c r="H12" i="15" s="1"/>
  <c r="P11" i="15"/>
  <c r="K11" i="15"/>
  <c r="F11" i="15"/>
  <c r="H11" i="15" s="1"/>
  <c r="P10" i="15"/>
  <c r="R10" i="15" s="1"/>
  <c r="P9" i="15"/>
  <c r="K9" i="15"/>
  <c r="F9" i="15"/>
  <c r="P18" i="65" l="1"/>
  <c r="K26" i="27"/>
  <c r="D22" i="65"/>
  <c r="D24" i="65" s="1"/>
  <c r="P10" i="65"/>
  <c r="R10" i="65" s="1"/>
  <c r="U10" i="65" s="1"/>
  <c r="P11" i="65"/>
  <c r="J13" i="66"/>
  <c r="J26" i="66" s="1"/>
  <c r="F18" i="66"/>
  <c r="H18" i="66" s="1"/>
  <c r="R18" i="66" s="1"/>
  <c r="T12" i="65"/>
  <c r="U10" i="66"/>
  <c r="P12" i="65"/>
  <c r="H9" i="65"/>
  <c r="R9" i="65" s="1"/>
  <c r="J22" i="65"/>
  <c r="J24" i="65" s="1"/>
  <c r="P12" i="66"/>
  <c r="E22" i="65"/>
  <c r="E24" i="65" s="1"/>
  <c r="I13" i="66"/>
  <c r="I15" i="66" s="1"/>
  <c r="M22" i="65"/>
  <c r="M24" i="65" s="1"/>
  <c r="M13" i="65"/>
  <c r="M15" i="65" s="1"/>
  <c r="O22" i="66"/>
  <c r="O24" i="66" s="1"/>
  <c r="P9" i="66"/>
  <c r="J13" i="65"/>
  <c r="J15" i="65" s="1"/>
  <c r="I22" i="66"/>
  <c r="I24" i="66" s="1"/>
  <c r="J26" i="15"/>
  <c r="N22" i="65"/>
  <c r="N24" i="65" s="1"/>
  <c r="T21" i="65"/>
  <c r="P20" i="66"/>
  <c r="K12" i="65"/>
  <c r="K11" i="65"/>
  <c r="K20" i="66"/>
  <c r="P26" i="27"/>
  <c r="H12" i="66"/>
  <c r="L13" i="65"/>
  <c r="L15" i="65" s="1"/>
  <c r="L22" i="65"/>
  <c r="L24" i="65" s="1"/>
  <c r="D13" i="65"/>
  <c r="N22" i="66"/>
  <c r="N24" i="66" s="1"/>
  <c r="F9" i="66"/>
  <c r="H9" i="66" s="1"/>
  <c r="R9" i="66" s="1"/>
  <c r="Q13" i="65"/>
  <c r="Q15" i="65" s="1"/>
  <c r="G22" i="65"/>
  <c r="G24" i="65" s="1"/>
  <c r="H11" i="66"/>
  <c r="R11" i="66" s="1"/>
  <c r="U11" i="66" s="1"/>
  <c r="F21" i="65"/>
  <c r="H21" i="65" s="1"/>
  <c r="D13" i="66"/>
  <c r="D26" i="66" s="1"/>
  <c r="U13" i="28"/>
  <c r="F12" i="65"/>
  <c r="H12" i="65" s="1"/>
  <c r="P21" i="65"/>
  <c r="P22" i="65" s="1"/>
  <c r="P24" i="65" s="1"/>
  <c r="R26" i="28"/>
  <c r="U26" i="28" s="1"/>
  <c r="P19" i="66"/>
  <c r="R19" i="66" s="1"/>
  <c r="U19" i="66" s="1"/>
  <c r="C22" i="65"/>
  <c r="C24" i="65" s="1"/>
  <c r="G13" i="65"/>
  <c r="G15" i="65" s="1"/>
  <c r="C26" i="15"/>
  <c r="R20" i="15"/>
  <c r="U20" i="15" s="1"/>
  <c r="E13" i="66"/>
  <c r="E15" i="66" s="1"/>
  <c r="O22" i="65"/>
  <c r="O24" i="65" s="1"/>
  <c r="O13" i="65"/>
  <c r="O15" i="65" s="1"/>
  <c r="H20" i="66"/>
  <c r="N15" i="66"/>
  <c r="K21" i="66"/>
  <c r="Q22" i="65"/>
  <c r="Q24" i="65" s="1"/>
  <c r="N42" i="66"/>
  <c r="R12" i="15"/>
  <c r="C13" i="65"/>
  <c r="C15" i="65" s="1"/>
  <c r="K18" i="65"/>
  <c r="K22" i="65" s="1"/>
  <c r="K24" i="65" s="1"/>
  <c r="K13" i="15"/>
  <c r="K15" i="15" s="1"/>
  <c r="N26" i="15"/>
  <c r="M13" i="66"/>
  <c r="M15" i="66" s="1"/>
  <c r="F20" i="65"/>
  <c r="H20" i="65" s="1"/>
  <c r="R20" i="65" s="1"/>
  <c r="U20" i="65" s="1"/>
  <c r="F11" i="65"/>
  <c r="H11" i="65" s="1"/>
  <c r="E3" i="30"/>
  <c r="T12" i="66"/>
  <c r="N13" i="65"/>
  <c r="E26" i="15"/>
  <c r="K22" i="15"/>
  <c r="K24" i="15" s="1"/>
  <c r="L26" i="15"/>
  <c r="F13" i="15"/>
  <c r="F15" i="15" s="1"/>
  <c r="R21" i="15"/>
  <c r="U21" i="15" s="1"/>
  <c r="P22" i="15"/>
  <c r="P24" i="15" s="1"/>
  <c r="P13" i="15"/>
  <c r="P15" i="15" s="1"/>
  <c r="M26" i="15"/>
  <c r="E24" i="15"/>
  <c r="R11" i="15"/>
  <c r="U11" i="15" s="1"/>
  <c r="D26" i="15"/>
  <c r="R9" i="27"/>
  <c r="H13" i="27"/>
  <c r="R15" i="29"/>
  <c r="U13" i="29"/>
  <c r="R26" i="29"/>
  <c r="U26" i="29" s="1"/>
  <c r="Q15" i="66"/>
  <c r="Q26" i="66"/>
  <c r="Q42" i="66"/>
  <c r="K13" i="66"/>
  <c r="L15" i="66"/>
  <c r="L26" i="66"/>
  <c r="H18" i="65"/>
  <c r="O15" i="66"/>
  <c r="C26" i="66"/>
  <c r="C15" i="66"/>
  <c r="F22" i="66"/>
  <c r="F24" i="66" s="1"/>
  <c r="E15" i="65"/>
  <c r="I15" i="65"/>
  <c r="I26" i="65"/>
  <c r="G15" i="66"/>
  <c r="G26" i="66"/>
  <c r="U18" i="27"/>
  <c r="R22" i="27"/>
  <c r="F26" i="27"/>
  <c r="R24" i="28"/>
  <c r="U22" i="28"/>
  <c r="U19" i="15"/>
  <c r="U10" i="15"/>
  <c r="H22" i="15"/>
  <c r="H24" i="15" s="1"/>
  <c r="R18" i="15"/>
  <c r="F22" i="15"/>
  <c r="F24" i="15" s="1"/>
  <c r="D24" i="15"/>
  <c r="N24" i="15"/>
  <c r="J15" i="15"/>
  <c r="G26" i="15"/>
  <c r="O26" i="15"/>
  <c r="C15" i="15"/>
  <c r="I26" i="15"/>
  <c r="Q26" i="15"/>
  <c r="H9" i="15"/>
  <c r="N15" i="15"/>
  <c r="Q15" i="15"/>
  <c r="D26" i="65" l="1"/>
  <c r="J15" i="66"/>
  <c r="E26" i="65"/>
  <c r="I26" i="66"/>
  <c r="G26" i="65"/>
  <c r="R12" i="66"/>
  <c r="U12" i="66" s="1"/>
  <c r="Q42" i="65"/>
  <c r="P13" i="65"/>
  <c r="P15" i="65" s="1"/>
  <c r="M26" i="65"/>
  <c r="K13" i="65"/>
  <c r="K15" i="65" s="1"/>
  <c r="P13" i="66"/>
  <c r="P15" i="66" s="1"/>
  <c r="R11" i="65"/>
  <c r="U11" i="65" s="1"/>
  <c r="D15" i="65"/>
  <c r="F13" i="66"/>
  <c r="F15" i="66" s="1"/>
  <c r="N26" i="66"/>
  <c r="O26" i="66"/>
  <c r="P26" i="15"/>
  <c r="N26" i="65"/>
  <c r="J26" i="65"/>
  <c r="L26" i="65"/>
  <c r="R20" i="66"/>
  <c r="U20" i="66" s="1"/>
  <c r="O26" i="65"/>
  <c r="F26" i="15"/>
  <c r="K22" i="66"/>
  <c r="K24" i="66" s="1"/>
  <c r="R21" i="66"/>
  <c r="U21" i="66" s="1"/>
  <c r="E3" i="29"/>
  <c r="Q26" i="65"/>
  <c r="D15" i="66"/>
  <c r="R12" i="65"/>
  <c r="U12" i="65" s="1"/>
  <c r="H13" i="65"/>
  <c r="H15" i="65" s="1"/>
  <c r="F13" i="65"/>
  <c r="K26" i="15"/>
  <c r="P22" i="66"/>
  <c r="P24" i="66" s="1"/>
  <c r="E26" i="66"/>
  <c r="C26" i="65"/>
  <c r="F22" i="65"/>
  <c r="F24" i="65" s="1"/>
  <c r="H22" i="66"/>
  <c r="H24" i="66" s="1"/>
  <c r="E3" i="28"/>
  <c r="R21" i="65"/>
  <c r="U21" i="65" s="1"/>
  <c r="M26" i="66"/>
  <c r="H13" i="66"/>
  <c r="H15" i="66" s="1"/>
  <c r="N42" i="65"/>
  <c r="N15" i="65"/>
  <c r="K26" i="65"/>
  <c r="R18" i="65"/>
  <c r="H22" i="65"/>
  <c r="H24" i="65" s="1"/>
  <c r="H15" i="27"/>
  <c r="H26" i="27"/>
  <c r="K15" i="66"/>
  <c r="R13" i="27"/>
  <c r="U9" i="27"/>
  <c r="R24" i="27"/>
  <c r="U22" i="27"/>
  <c r="U9" i="65"/>
  <c r="U18" i="66"/>
  <c r="R13" i="66"/>
  <c r="U9" i="66"/>
  <c r="R22" i="15"/>
  <c r="U18" i="15"/>
  <c r="H13" i="15"/>
  <c r="R9" i="15"/>
  <c r="T12" i="15"/>
  <c r="U12" i="15" s="1"/>
  <c r="P26" i="65" l="1"/>
  <c r="F26" i="66"/>
  <c r="R13" i="65"/>
  <c r="R15" i="65" s="1"/>
  <c r="K26" i="66"/>
  <c r="P26" i="66"/>
  <c r="R22" i="66"/>
  <c r="R26" i="66" s="1"/>
  <c r="U26" i="66" s="1"/>
  <c r="F15" i="65"/>
  <c r="F26" i="65"/>
  <c r="H26" i="66"/>
  <c r="H26" i="65"/>
  <c r="R22" i="65"/>
  <c r="U18" i="65"/>
  <c r="U13" i="27"/>
  <c r="R26" i="27"/>
  <c r="U26" i="27" s="1"/>
  <c r="R15" i="27"/>
  <c r="R15" i="66"/>
  <c r="U13" i="66"/>
  <c r="R24" i="15"/>
  <c r="U22" i="15"/>
  <c r="H15" i="15"/>
  <c r="H26" i="15"/>
  <c r="R13" i="15"/>
  <c r="U9" i="15"/>
  <c r="U13" i="65" l="1"/>
  <c r="R24" i="66"/>
  <c r="U22" i="66"/>
  <c r="E3" i="66" s="1"/>
  <c r="R26" i="65"/>
  <c r="U26" i="65" s="1"/>
  <c r="E3" i="27"/>
  <c r="R24" i="65"/>
  <c r="U22" i="65"/>
  <c r="R26" i="15"/>
  <c r="U26" i="15" s="1"/>
  <c r="R15" i="15"/>
  <c r="U13" i="15"/>
  <c r="E3" i="65" l="1"/>
  <c r="E3" i="15"/>
</calcChain>
</file>

<file path=xl/sharedStrings.xml><?xml version="1.0" encoding="utf-8"?>
<sst xmlns="http://schemas.openxmlformats.org/spreadsheetml/2006/main" count="2509" uniqueCount="186">
  <si>
    <t>Failed validation checks:</t>
  </si>
  <si>
    <t xml:space="preserve">Complete? </t>
  </si>
  <si>
    <t>No</t>
  </si>
  <si>
    <t>£ thousands</t>
  </si>
  <si>
    <t>Difference</t>
  </si>
  <si>
    <t>Gross Expenditure on a funding basis</t>
  </si>
  <si>
    <t>Net Revenue Expenditure on a funding basis</t>
  </si>
  <si>
    <t>Please give brief details of any special factors affecting the figures given in this return compared with previous returns which might be helpful in interpreting changes.</t>
  </si>
  <si>
    <t>Gross Income on a funding basis</t>
  </si>
  <si>
    <t>Scotland</t>
  </si>
  <si>
    <t>Angus</t>
  </si>
  <si>
    <t xml:space="preserve">Please enter expenditure as a positive number </t>
  </si>
  <si>
    <t>and income as a negative number throughout.</t>
  </si>
  <si>
    <t>Aberdeen City</t>
  </si>
  <si>
    <t>Aberdeenshire</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</si>
  <si>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</si>
  <si>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</si>
  <si>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</si>
  <si>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</si>
  <si>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</si>
  <si>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</si>
  <si>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</si>
  <si>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</si>
  <si>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</si>
  <si>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</si>
  <si>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</si>
  <si>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</si>
  <si>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</si>
  <si>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</si>
  <si>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</si>
  <si>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</si>
  <si>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</si>
  <si>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</si>
  <si>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</si>
  <si>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</si>
  <si>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</si>
  <si>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</si>
  <si>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</si>
  <si>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</si>
  <si>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</si>
  <si>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</si>
  <si>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</si>
  <si>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HITRANS</t>
  </si>
  <si>
    <t>NESTRANS</t>
  </si>
  <si>
    <t>SESTRAN</t>
  </si>
  <si>
    <t>SWESTRANS</t>
  </si>
  <si>
    <t>SPT</t>
  </si>
  <si>
    <t>TACTRAN</t>
  </si>
  <si>
    <t>ZetTrans</t>
  </si>
  <si>
    <t>Control 
Total</t>
  </si>
  <si>
    <t>Support Services</t>
  </si>
  <si>
    <t>Income</t>
  </si>
  <si>
    <t>Expenditure</t>
  </si>
  <si>
    <t>Roads</t>
  </si>
  <si>
    <t>Network and Traffic Management</t>
  </si>
  <si>
    <t>Parking Services</t>
  </si>
  <si>
    <t>Non-LA Public Transport</t>
  </si>
  <si>
    <t>Construction</t>
  </si>
  <si>
    <t>Maintenance</t>
  </si>
  <si>
    <t>Lighting</t>
  </si>
  <si>
    <t>Total Roads</t>
  </si>
  <si>
    <t>School Crossing Patrols</t>
  </si>
  <si>
    <t>Other</t>
  </si>
  <si>
    <t>Concessionary Fares</t>
  </si>
  <si>
    <t>Co-ordination</t>
  </si>
  <si>
    <t>Winter Maintenance</t>
  </si>
  <si>
    <t>Total Maintenance</t>
  </si>
  <si>
    <r>
      <rPr>
        <b/>
        <sz val="11"/>
        <color theme="1"/>
        <rFont val="Arial"/>
        <family val="2"/>
      </rPr>
      <t xml:space="preserve">Validation checks: </t>
    </r>
    <r>
      <rPr>
        <sz val="11"/>
        <color theme="1"/>
        <rFont val="Arial"/>
        <family val="2"/>
      </rPr>
      <t>Please check and provide a comment if highlighted in red</t>
    </r>
  </si>
  <si>
    <t>LFR 05: Roads and Transport</t>
  </si>
  <si>
    <t>Total Network 
&amp; Traffic 
Management</t>
  </si>
  <si>
    <t>Total 
Non-LA Public Transport</t>
  </si>
  <si>
    <t>Total 
Roads &amp; 
Transport</t>
  </si>
  <si>
    <t>Support to Operators &amp; Voluntary Groups</t>
  </si>
  <si>
    <r>
      <t xml:space="preserve">Ferries </t>
    </r>
    <r>
      <rPr>
        <b/>
        <sz val="10"/>
        <color theme="1"/>
        <rFont val="Arial"/>
        <family val="2"/>
      </rPr>
      <t xml:space="preserve">including </t>
    </r>
    <r>
      <rPr>
        <sz val="10"/>
        <color theme="1"/>
        <rFont val="Arial"/>
        <family val="2"/>
      </rPr>
      <t>loans and leasing charges</t>
    </r>
  </si>
  <si>
    <r>
      <t xml:space="preserve">Ferries </t>
    </r>
    <r>
      <rPr>
        <b/>
        <sz val="10"/>
        <color theme="1"/>
        <rFont val="Arial"/>
        <family val="2"/>
      </rPr>
      <t xml:space="preserve">excluding </t>
    </r>
    <r>
      <rPr>
        <sz val="10"/>
        <color theme="1"/>
        <rFont val="Arial"/>
        <family val="2"/>
      </rPr>
      <t>loans and leasing charges</t>
    </r>
  </si>
  <si>
    <r>
      <t xml:space="preserve">Buses </t>
    </r>
    <r>
      <rPr>
        <b/>
        <sz val="10"/>
        <color theme="1"/>
        <rFont val="Arial"/>
        <family val="2"/>
      </rPr>
      <t>including</t>
    </r>
    <r>
      <rPr>
        <sz val="10"/>
        <color theme="1"/>
        <rFont val="Arial"/>
        <family val="2"/>
      </rPr>
      <t xml:space="preserve"> annual bus subsidy for tendered mileage</t>
    </r>
  </si>
  <si>
    <t>Additional Information</t>
  </si>
  <si>
    <t>Income from IJB to commission services</t>
  </si>
  <si>
    <t>Revenue Contributions to Capital (RCC)</t>
  </si>
  <si>
    <t>LA Transport Undertakings</t>
  </si>
  <si>
    <t>City of Edinburgh</t>
  </si>
  <si>
    <t>Na h-Eileanan Siar</t>
  </si>
  <si>
    <t>Contributions from other local authorities</t>
  </si>
  <si>
    <r>
      <t xml:space="preserve">Requisitions from constituent councils – </t>
    </r>
    <r>
      <rPr>
        <b/>
        <sz val="10"/>
        <rFont val="Arial"/>
        <family val="2"/>
      </rPr>
      <t>VJBs and RTPs only</t>
    </r>
  </si>
  <si>
    <t>Gross Income adjusted for LFR Purposes</t>
  </si>
  <si>
    <t>Recharge income from other services</t>
  </si>
  <si>
    <t>All other expenditure</t>
  </si>
  <si>
    <t>Gross Expenditure adjusted for LFR Purposes</t>
  </si>
  <si>
    <t>All other income</t>
  </si>
  <si>
    <r>
      <t xml:space="preserve">Third Party Payments: To RTPs and VJBs – </t>
    </r>
    <r>
      <rPr>
        <b/>
        <sz val="10"/>
        <color theme="1"/>
        <rFont val="Arial"/>
        <family val="2"/>
      </rPr>
      <t>Councils only</t>
    </r>
  </si>
  <si>
    <t>Gross Expenditure on a funding basis: 2018-19</t>
  </si>
  <si>
    <t>Gross Income on a funding basis: 2018-19</t>
  </si>
  <si>
    <t>Net Revenue Expenditure on a funding basis: 2018-19</t>
  </si>
  <si>
    <t>2019-20</t>
  </si>
  <si>
    <t>Councils</t>
  </si>
  <si>
    <t>2019-20 Local Financial Returns (LFRs): Source Workbooks</t>
  </si>
  <si>
    <t>Background</t>
  </si>
  <si>
    <t>The LFRs are a series of detailed returns that collect final, audited expenditure and income figures for all councils, Valuation Joint Boards (VJBs), Regional Transport</t>
  </si>
  <si>
    <t>Partnerships (RTPs) and the Tay Road Bridge Joint Board on an annual basis. The figures collected in the LFRs are published as part of the Scottish Local Government</t>
  </si>
  <si>
    <t>Finance Statistics (SLGFS) publication.</t>
  </si>
  <si>
    <t>Councils complete all sections of the LFR, however non-council local authorities are only required to complete the sections relevant to them. All workbooks contain a</t>
  </si>
  <si>
    <r>
      <rPr>
        <b/>
        <sz val="12"/>
        <color theme="1"/>
        <rFont val="Arial"/>
        <family val="2"/>
      </rPr>
      <t>completed by non-council local authorities</t>
    </r>
    <r>
      <rPr>
        <sz val="12"/>
        <color theme="1"/>
        <rFont val="Arial"/>
        <family val="2"/>
      </rPr>
      <t xml:space="preserve"> contain a 'Councils' tab which provides summary figures for all councils only.</t>
    </r>
  </si>
  <si>
    <t>More information on the LFRs, including the latest blank return and guidance for completion, is available at</t>
  </si>
  <si>
    <t>www.gov.scot/publications/local-financial-return/</t>
  </si>
  <si>
    <t>More information on the SLGFS is available at</t>
  </si>
  <si>
    <t>www.gov.scot/collections/local-government-finance-statistics/#scottishlocalgovernmentfinancialstatistics</t>
  </si>
  <si>
    <t>Data Interpretation</t>
  </si>
  <si>
    <t>Please note the following:</t>
  </si>
  <si>
    <t>- figures are presented on a funding basis and in cash terms;</t>
  </si>
  <si>
    <t>- all years refer to the relevant financial year, for example 2019-20 refers to activity from 1 April 2019 to 31 March 2020;</t>
  </si>
  <si>
    <t>- expenditure is presented as positive figures, and income is presented as negative figures.</t>
  </si>
  <si>
    <t>Local authorities are asked to complete the LFRs in line with the guidance provided to ensure returns are completed on a consistent basis to allow for a reasonable</t>
  </si>
  <si>
    <t>degree of comparability. However, there is the potential for inconsistent reporting between local authorities for lower level figures where local accounting practices may</t>
  </si>
  <si>
    <t>vary. Changes in accounting standards between financial years may also impact on the categorisation of expenditure which can lead to discontinuities in the data.</t>
  </si>
  <si>
    <t>Net revenue expenditure can be affected by demand for services and the resources available to deliver those services, which will vary between local authorities. It</t>
  </si>
  <si>
    <t>can also be affected by large one-off payments in any year, for example Equal Pay back-pay settlement expenditure. It is therefore important to consider these factors</t>
  </si>
  <si>
    <t>when making comparisons between local authorities.</t>
  </si>
  <si>
    <t>A copy of the 2019-20 LFR guidance document provided to local authorities has been made available alongside the 2019-20 source LFR workbooks for reference.</t>
  </si>
  <si>
    <t>Comparability to Prior Years</t>
  </si>
  <si>
    <t>Due to changes made in the 2019-20 LFR, not all figures in the 2019-20 source workbooks can be directly compared to those from source workbooks for prior years.</t>
  </si>
  <si>
    <t>A note for data users on providing comparable time series of key figures for service-level LFRs from 2011-12 to 2019-20 is available alongside the 2019-20 source</t>
  </si>
  <si>
    <t>LFR workbooks. If you have any questions relating to comparing LFR data over time, please contact the mailbox noted below.</t>
  </si>
  <si>
    <t>Validation and Revisions</t>
  </si>
  <si>
    <t>The LFR data is thoroughly validated prior to publication, with local authorities required to respond to any queries raised by this exercise. However, due to the volume</t>
  </si>
  <si>
    <t>of data collected in the LFRs, it is not feasible to check every figure in each return. This means that minor errors may be identified within the source data post-publication.</t>
  </si>
  <si>
    <t>Where revisions are required to the source data post-publication, the relevant source workbook on the Scottish Government website will be updated and a note of the</t>
  </si>
  <si>
    <r>
      <t xml:space="preserve">revisions made provided here. Please note that the 2019-20 SLGFS publication and associated summary excel files will </t>
    </r>
    <r>
      <rPr>
        <b/>
        <sz val="12"/>
        <color theme="1"/>
        <rFont val="Arial"/>
        <family val="2"/>
      </rPr>
      <t>only</t>
    </r>
    <r>
      <rPr>
        <sz val="12"/>
        <color theme="1"/>
        <rFont val="Arial"/>
        <family val="2"/>
      </rPr>
      <t xml:space="preserve"> be updated following publication to reflect</t>
    </r>
  </si>
  <si>
    <t>revisions which have a significant impact on the key Scotland level figures or commentary provided.</t>
  </si>
  <si>
    <t>Enquiries</t>
  </si>
  <si>
    <t>For enquiries about this data, please email</t>
  </si>
  <si>
    <t>lgfstats@gov.scot</t>
  </si>
  <si>
    <t>LFR 05: Roads &amp; Transport</t>
  </si>
  <si>
    <r>
      <rPr>
        <b/>
        <sz val="12"/>
        <color theme="1"/>
        <rFont val="Arial"/>
        <family val="2"/>
      </rPr>
      <t xml:space="preserve">This file contains the data provided in LFR 05 for each local authority. </t>
    </r>
    <r>
      <rPr>
        <sz val="12"/>
        <color theme="1"/>
        <rFont val="Arial"/>
        <family val="2"/>
      </rPr>
      <t>The LFR 05 collects detailed revenue expenditure and income figures for Roads &amp; Transport.</t>
    </r>
  </si>
  <si>
    <t>'Scotland' tab which provides summary figures at Scotland level, i.e. for all local authorities who have completed that section. Workbooks relating to sections also</t>
  </si>
  <si>
    <t>This file has been revised since it's initial publication as follows:</t>
  </si>
  <si>
    <t>and Cells C15 &amp; E15 for Angus. These cells in the Scotland and Councils tabs have also been revised.</t>
  </si>
  <si>
    <t>- On 14 June 2021 to correct errors identified during validation of local authorities' POBE 2021 returns. These revisions have affected: Cell G12 for Aberdeen City;</t>
  </si>
  <si>
    <t>- On 2 March 2022 to correct errors identified during validation of local authorities' 2020-21 LFRs. These revisions have affected: Cell N40 for Glasgow City;</t>
  </si>
  <si>
    <t>Rows 9 &amp; 12 and Cells N39 &amp; Q41 for Highland. Corresponding calculated cells, as well as figures in the Scotland and Councils tabs have also been revised.</t>
  </si>
  <si>
    <t>Last updated on 28 February 2023</t>
  </si>
  <si>
    <t>- On 28 February 2023, this file was re-created.  An updated return for Glasgow City Council for 2019-20 was received as part of the SLGFS 2021-22 process.</t>
  </si>
  <si>
    <t>Corresponding figures in the Scotland and Councils tabs have also been revised.</t>
  </si>
  <si>
    <t>PASS</t>
  </si>
  <si>
    <t>Construction: The Aberdeen Western Peripheral Route was completed in February 2019.  The increase in expenditure from 2018-19 is due to final settlement payments to contractors/consultants.
Maintenance Other: Net expenditure is higher in 2019/20 due to an increase in revenue works carried out and additional costs in relation to flooding response.  The increase in income reflects the increase in recoverable (Capital) works carried out in 2019/20.  Note Other Allocable Supplies &amp; Services costs in 2019/20 have been applied to Construction and Maintenance Other only (£116,869 of the £117,478 relates to Aberdeen Western Peripheral Route.
Lighting: Net expenditure is higher in 2019/20 due to an increase in revenue works carried out (mainly the LED replacement program).
Network &amp; Traffic Management Other: Net expenditure is lower in 2019/20 as less Capital projects were carried out (NESTRANS funded).  Note payment to RTP (NESTRANS - £606k) is recorded in cell J12.
Non-road lighting moved to LFR 9 following POBE validation queries -£223K</t>
  </si>
  <si>
    <t>reduction in rechargeable work requests from other Council servcies = reduction in "Other" income varaince, Cell E30</t>
  </si>
  <si>
    <t>A restructuring in the department has led to less staff being coded direct to Roads and most now cover the combined remit of Roads &amp; Amenity services</t>
  </si>
  <si>
    <t>Winter Maitenance - 18-19 worse weather conditions resulting in greater spend.  Maintenance - increased spend.  Lighting reduced energy and repair costs as a result of LED replacement. Co-ordination - reduced income from recharges of operating costs.</t>
  </si>
  <si>
    <t>Both the expenditure and income in roads maintenance other have gone down which is due to the full year impact of Trunk Roads Contract ending. The level of works charged to capital are also down. £750k of the Roads budget has been capitalised.</t>
  </si>
  <si>
    <t>Network &amp; Traffic Management - higher gross expenditure re higher payments air subsidies for Dundee to Stansted flight, jontly funded from SG,UK and DCC.  Higher income in 2019.20 - higher SG contribution for Air subsidies for Dundee to Stansted flight</t>
  </si>
  <si>
    <t>East Ayrshire Council are the lead authority for the Ayrshire Roads Alliance shared service with South Ayrshire Council. The rows for 'Gross Expenditure for LFR Purposes' and 'Gross Income for LFR Purposes' show East Ayrshire Council figures only. Any income generated for these service divisions that relate to South Ayrshire Council have been shown within LFR 9 Other.  
Maintenance Other - reduction in expenditure following a targeted programme of works in 18/19 
Network and Traffic Management Other - increase in Income and Expenditure relates to grant funded work for a one-off project</t>
  </si>
  <si>
    <t xml:space="preserve">**VALIDATION CHECKS                                                                                                                                                                                                                                                                                                                                                                                                                                                                                         &gt;Roads Other (Column E) Cell E11 - The increased income reflects additional capital work partly relating to work delayed at the end of 2018/19 due to the extreme winter weather.  There has also been an increase in work commissioned by the HRA for Roads and Footpaths on HRA land.                                            &gt;Roads Other (Column E) Cell E12 - The increased costs reflect staff costs associated with the additional capital work and the work commissioned from HRA.                                                                                                                                                                                                                                                         &gt;Roads Other (Column E) Cell E21 - The increased income reflects additional funding from 3rd parties including SUSTRANS as well as higher income from developers for roads inspection work.                                                                                                                                                                                                          &gt;Lighting (Column G) Cell G12 -   The increased spend reflects additional maintenance work, a higher level of LED replacements, additional staff costs to support the increased workload and additional electricity costs.                                                                                                                                                                &gt;Network &amp; Traffice Manangement Other (Column J) Cell J8 and J11 - The charge for Central Admin Support for Network and Traffic Management was included in other expenditure in 2018/19, it has been moved to Support Services in 2019/20, thus there is a corresponsing increase and decrease between the two lines.                                                                                                                                                                                                                                                                                                                                                                                                                                                                                                           &gt;Network &amp; Traffice Manangement Other (Column J) Cell J21 - This increase reflects income from Blue Badge charges.                                                                                                                                                                                                                                                                                                              &gt;Concessionary Fares (Column M) Cell M12 - This decrease in expenditure was due to the ending of the rail concessionary scheme.                                                                                                                                                                                                                                                                                                &gt;Support to Operators &amp; Voluntary Groups (Column N) Cell N12 - Reviewing the information there were a number of miscoded invoices in 2018/19 which were identified whilst comparing this years return, this has led to the increase from last year.                                                                                                                                                                                                                                                                                                                                                                                                                </t>
  </si>
  <si>
    <t xml:space="preserve">Roads - lower spend on Winter aligned to more favourable weather conditions.  This directly ties to increased regular maintenance activity being able to be undertaken. </t>
  </si>
  <si>
    <t>Winter Maintenance - Increased Expenditure - Due to fluctuating conditons below/above freezing conditions resulted in additional gritting required.</t>
  </si>
  <si>
    <t>Winter Maintenance - £563k drawdown from winter main reserve for beast from the east in 2018/19.
Other Maintenance - Transport Strategy Team added in 2019/20.
Other Network and Traffic Management - Increase in income due to 2 new bus lanes in 2019/20.</t>
  </si>
  <si>
    <t>CFCR £1.036m in 18/19.  External Quarry income £500k less in 19/20.  Lighting Services - LED replacement resulting in reduced energy and maintenance costs.  Rates centralised in 19/20. Basis for splitting recharge income and expenditure over LFR5 and LFR6 reviewed 19/20.</t>
  </si>
  <si>
    <t>The increase in costs is increased level of activity and project work for research and strategy development work and European projects costs. This has been offset by grant income for European project work, Scottish Government active travel funds, and third party contributions towards development work.</t>
  </si>
  <si>
    <t>HiTrans payment included in Other Supplies and Services - per Louise ok to stay here for this year.</t>
  </si>
  <si>
    <t>The income and expenditure figures for LA Transport Undertakings have been calculated to include the turnover from Orkney Ferries (this was not the case for the 2018.19 return).  This is the direct costs of running the internal ferry service as submitted on our GAE return.</t>
  </si>
  <si>
    <t>Winter maintenance - increased expenditure due to severity of winter period compared to previous year.  Other maintenance in 1819 included expenditure funded from a severe weather grant of £400k, expenditure on an additional bridge inspection £120k, and increased routine and cyclical maintenance £100k.  Total roads expenditure has increased due to winter maintenance, increased costs of network and traffic management and inflationary costs in public transport.</t>
  </si>
  <si>
    <t xml:space="preserve">Roads Maintenance: less chargeable work was carried out resulting in a lower income figure in 2019/20. Constuction jobs vary year on year depending on road requirements and conditions, this has resulted in Less spending on jobs for Pot Holing in 19/20 than 18/19.
</t>
  </si>
  <si>
    <t xml:space="preserve">Winter Maintenance  -   As a result of a restructure that commenced 1st April 2019, the delivery of the winter maintenance service was transferred to SBC’s Trading Organisation. The cost of SBC’s own winter is recharged to the roads client and so is reflected within the Winter Maintenance figures. However, the winter work carried out by SBC on behalf of external clients, remains within the Trading Organisation and is no longer reflected under the Winter Maintenance heading.  Validation Fail Due To Change In Formula Calculation. Scottish Government Aware Of This As Per Email From Louise Cuthberstson 15/02/2021
</t>
  </si>
  <si>
    <t>Decrease in net expenditure from 2018/19 to 2019/20 of £260k , split between an increase in gross expenditure (£713k) and an increase in gross income (£973k). These movements mainly relate to various new projects undertaken by the Partnership during 2019/20, which were funded by the Scottish Government. (e.g. Active Travel Fund; Low Carbon Travel and Transport Fund; LEZ support fund, Local Rail Development Fund)</t>
  </si>
  <si>
    <t>LA Transport Undertakings - Gross Expenditure - higher costs for vessel maintenance across the ferry fleet due to breakdowns and additional deterioration £1.8m</t>
  </si>
  <si>
    <t>Expenditure on Lighting has increased in line with the Street Lighting Investment Programme.                                                                Expenditure on Other Network and Traffic Management has deccreased due to the incorporation of Roads trading services within the General Fund in 2019/20.</t>
  </si>
  <si>
    <t>Street Lighting 18/19 costs are significantly higher as this was the final year of our replacement programme. 
Other Road Maintenance 19/20 gross expenditure and gross income is higher than 18/19 due to significant roads infrastructure works at one of our development sites which required employment of sub-contractors to help support the ongoing works.</t>
  </si>
  <si>
    <t>1819 figures included capital recharges in error - this understated the gross expenditure</t>
  </si>
  <si>
    <t>Roads and Transportation Services budget was reduced during 19/20 as part of Transforming Your Council budget reprioritisation throughout the council. This have resulted in reduced spend when compared to 18/19.</t>
  </si>
  <si>
    <t>2019-20 Local Financial Returns (LFRs)</t>
  </si>
  <si>
    <t>Key Definitions</t>
  </si>
  <si>
    <r>
      <t xml:space="preserve">Funding basis: </t>
    </r>
    <r>
      <rPr>
        <sz val="12"/>
        <rFont val="Arial"/>
        <family val="2"/>
      </rPr>
      <t>Figures have been adjusted for certain accounting transactions that have been charged to services, such as depreciation and pension costs. Funding</t>
    </r>
  </si>
  <si>
    <t>basis figures are used by local authorities when making financial decisions, such as setting budgets.</t>
  </si>
  <si>
    <r>
      <t xml:space="preserve">Cash terms: </t>
    </r>
    <r>
      <rPr>
        <sz val="12"/>
        <rFont val="Arial"/>
        <family val="2"/>
      </rPr>
      <t>Figures presented in cash terms have not been adjusted for inflation.</t>
    </r>
  </si>
  <si>
    <r>
      <t xml:space="preserve">Revenue Expenditure: </t>
    </r>
    <r>
      <rPr>
        <sz val="12"/>
        <rFont val="Arial"/>
        <family val="2"/>
      </rPr>
      <t>The cost of delivering services each year, including operating costs and overheads, plus costs that cannot be directly attributed to a service,</t>
    </r>
  </si>
  <si>
    <t>such as the repayment of debt.</t>
  </si>
  <si>
    <r>
      <t xml:space="preserve">Gross Service Expenditure: </t>
    </r>
    <r>
      <rPr>
        <sz val="12"/>
        <rFont val="Arial"/>
        <family val="2"/>
      </rPr>
      <t>Total revenue expenditure relating to services only.</t>
    </r>
  </si>
  <si>
    <r>
      <t xml:space="preserve">Gross Service Expenditure Adjusted for LFR Purposes: </t>
    </r>
    <r>
      <rPr>
        <sz val="12"/>
        <rFont val="Arial"/>
        <family val="2"/>
      </rPr>
      <t>Total revenue expenditure relating to services only, adjusted to exclude inter-authority transfers. This figure</t>
    </r>
  </si>
  <si>
    <t>should be used when calculating aggregate figures, such as Scotland or Council level, to ensure there is no double counting due to transfers between local authorities.</t>
  </si>
  <si>
    <r>
      <t xml:space="preserve">Gross Service Income: </t>
    </r>
    <r>
      <rPr>
        <sz val="12"/>
        <rFont val="Arial"/>
        <family val="2"/>
      </rPr>
      <t>The total income a local authority receives in relation to services, for example customer and client receipts and specific grants.</t>
    </r>
  </si>
  <si>
    <r>
      <t xml:space="preserve">Gross Service Income Adjusted for LFR Purposes: </t>
    </r>
    <r>
      <rPr>
        <sz val="12"/>
        <rFont val="Arial"/>
        <family val="2"/>
      </rPr>
      <t>Gross service income adjusted to exclude inter-authority transfers. This figure should be used when calculating</t>
    </r>
  </si>
  <si>
    <t>aggregate figures, such as Scotland or Council level, to ensure there is no double counting due to transfers between local authorities.</t>
  </si>
  <si>
    <r>
      <t xml:space="preserve">Net Revenue Expenditure: </t>
    </r>
    <r>
      <rPr>
        <sz val="12"/>
        <rFont val="Arial"/>
        <family val="2"/>
      </rPr>
      <t>The element of service expenditure funded by general funding, such as General Revenue Grant (GRG) and local taxation, and / or from</t>
    </r>
  </si>
  <si>
    <t>reserves. This is calculated as the difference between Gross Service Expenditure and Gross Service Income.</t>
  </si>
  <si>
    <r>
      <t xml:space="preserve">Integration Joint Board (IJB): </t>
    </r>
    <r>
      <rPr>
        <sz val="12"/>
        <rFont val="Arial"/>
        <family val="2"/>
      </rPr>
      <t>Thirty IJBs were established in Scotland under the Public Bodies (Joint Working) (Scotland) Act 2014. They are responsible for the</t>
    </r>
  </si>
  <si>
    <t>planning of integrated arrangements and onward services delivery of health and social care for their constituent councils and health boards.</t>
  </si>
  <si>
    <t>Further information on expenditure / income to be included under each subservice and in additional information lines can be found in the LFR guidance document,</t>
  </si>
  <si>
    <t>which has been made available alongside the 2019-20 source LFR workbooks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</si>
</sst>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Arial"/>
      <family val="2"/>
    </font>
    <font>
      <sz val="12"/>
      <name val="Arial"/>
      <family val="2"/>
    </font>
    <font>
      <b/>
      <sz val="12"/>
      <name val="Arial"/>
      <family val="2"/>
    </font>
    <font>
      <b/>
      <sz val="14"/>
      <name val="Arial"/>
      <family val="2"/>
    </font>
    <font>
      <u/>
      <sz val="10"/>
      <color indexed="12"/>
      <name val="Arial"/>
      <family val="2"/>
    </font>
    <font>
      <u/>
      <sz val="12"/>
      <color indexed="12"/>
      <name val="Arial"/>
      <family val="2"/>
    </font>
    <font>
      <sz val="10"/>
      <name val="Geneva"/>
    </font>
    <font>
      <sz val="10"/>
      <name val="Arial"/>
      <family val="2"/>
    </font>
    <font>
      <b/>
      <sz val="10"/>
      <name val="Arial"/>
      <family val="2"/>
    </font>
    <font>
      <sz val="7"/>
      <name val="Arial"/>
      <family val="2"/>
    </font>
    <font>
      <b/>
      <u/>
      <sz val="10"/>
      <name val="Arial"/>
      <family val="2"/>
    </font>
    <font>
      <b/>
      <sz val="10"/>
      <color theme="0"/>
      <name val="Arial"/>
      <family val="2"/>
    </font>
    <font>
      <b/>
      <sz val="11"/>
      <name val="Arial"/>
      <family val="2"/>
    </font>
    <font>
      <sz val="10"/>
      <color theme="1"/>
      <name val="Arial"/>
      <family val="2"/>
    </font>
    <font>
      <b/>
      <sz val="8"/>
      <name val="Arial"/>
      <family val="2"/>
    </font>
    <font>
      <b/>
      <sz val="10"/>
      <color theme="1"/>
      <name val="Arial"/>
      <family val="2"/>
    </font>
    <font>
      <sz val="8"/>
      <color theme="1"/>
      <name val="Arial"/>
      <family val="2"/>
    </font>
    <font>
      <sz val="8"/>
      <name val="Arial"/>
      <family val="2"/>
    </font>
    <font>
      <b/>
      <sz val="11"/>
      <color theme="1"/>
      <name val="Arial"/>
      <family val="2"/>
    </font>
    <font>
      <b/>
      <sz val="8"/>
      <color theme="1"/>
      <name val="Arial"/>
      <family val="2"/>
    </font>
    <font>
      <sz val="8"/>
      <color theme="0"/>
      <name val="Arial"/>
      <family val="2"/>
    </font>
    <font>
      <b/>
      <sz val="8"/>
      <color indexed="10"/>
      <name val="Arial"/>
      <family val="2"/>
    </font>
    <font>
      <b/>
      <sz val="20"/>
      <color rgb="FF0070C0"/>
      <name val="Arial"/>
      <family val="2"/>
    </font>
    <font>
      <sz val="12"/>
      <color theme="1"/>
      <name val="Arial"/>
      <family val="2"/>
    </font>
    <font>
      <b/>
      <sz val="18"/>
      <color rgb="FF0070C0"/>
      <name val="Arial"/>
      <family val="2"/>
    </font>
    <font>
      <sz val="14"/>
      <name val="Arial"/>
      <family val="2"/>
    </font>
    <font>
      <sz val="11"/>
      <name val="Calibri"/>
      <family val="2"/>
      <scheme val="minor"/>
    </font>
    <font>
      <sz val="11"/>
      <color rgb="FF1F497D"/>
      <name val="Calibri"/>
      <family val="2"/>
      <scheme val="minor"/>
    </font>
    <font>
      <b/>
      <sz val="14"/>
      <color rgb="FF0070C0"/>
      <name val="Arial"/>
      <family val="2"/>
    </font>
    <font>
      <sz val="14"/>
      <color theme="1"/>
      <name val="Arial"/>
      <family val="2"/>
    </font>
    <font>
      <b/>
      <sz val="12"/>
      <color theme="1"/>
      <name val="Arial"/>
      <family val="2"/>
    </font>
    <font>
      <u/>
      <sz val="12"/>
      <color theme="10"/>
      <name val="Arial"/>
      <family val="2"/>
    </font>
    <font>
      <b/>
      <sz val="12"/>
      <color rgb="FF0070C0"/>
      <name val="Arial"/>
      <family val="2"/>
    </font>
    <font>
      <u/>
      <sz val="12"/>
      <color rgb="FF0000FF"/>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solid">
        <fgColor rgb="FF8DB4E2"/>
        <bgColor indexed="64"/>
      </patternFill>
    </fill>
    <fill>
      <patternFill patternType="solid">
        <fgColor rgb="FF1F497D"/>
        <bgColor indexed="64"/>
      </patternFill>
    </fill>
    <fill>
      <patternFill patternType="solid">
        <fgColor rgb="FF777777"/>
        <bgColor indexed="64"/>
      </patternFill>
    </fill>
    <fill>
      <patternFill patternType="solid">
        <fgColor rgb="FF122B4A"/>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diagonal/>
    </border>
    <border>
      <left style="thin">
        <color rgb="FFA6A6A6"/>
      </left>
      <right/>
      <top/>
      <bottom/>
      <diagonal/>
    </border>
    <border>
      <left style="thin">
        <color rgb="FFA6A6A6"/>
      </left>
      <right style="thin">
        <color rgb="FFA6A6A6"/>
      </right>
      <top/>
      <bottom/>
      <diagonal/>
    </border>
  </borders>
  <cellStyleXfs count="7">
    <xf numFmtId="0" fontId="0" fillId="0" borderId="0"/>
    <xf numFmtId="0" fontId="5" fillId="0" borderId="0" applyNumberFormat="0" applyFill="0" applyBorder="0" applyAlignment="0" applyProtection="0">
      <alignment vertical="top"/>
      <protection locked="0"/>
    </xf>
    <xf numFmtId="0" fontId="7" fillId="0" borderId="0"/>
    <xf numFmtId="0" fontId="7" fillId="0" borderId="0"/>
    <xf numFmtId="0" fontId="14" fillId="0" borderId="0"/>
    <xf numFmtId="0" fontId="8" fillId="0" borderId="0"/>
    <xf numFmtId="0" fontId="5" fillId="0" borderId="0" applyNumberFormat="0" applyFill="0" applyBorder="0" applyAlignment="0" applyProtection="0">
      <alignment vertical="top"/>
      <protection locked="0"/>
    </xf>
  </cellStyleXfs>
  <cellXfs count="108">
    <xf numFmtId="0" fontId="0" fillId="0" borderId="0" xfId="0"/>
    <xf numFmtId="0" fontId="8" fillId="3" borderId="0" xfId="2" applyFont="1" applyFill="1" applyAlignment="1" applyProtection="1">
      <alignment vertical="center" wrapText="1"/>
    </xf>
    <xf numFmtId="0" fontId="4" fillId="3" borderId="0" xfId="2" applyFont="1" applyFill="1" applyAlignment="1" applyProtection="1">
      <alignment vertical="center" wrapText="1"/>
    </xf>
    <xf numFmtId="0" fontId="3" fillId="3" borderId="0" xfId="1" applyFont="1" applyFill="1" applyAlignment="1" applyProtection="1">
      <alignment vertical="center" wrapText="1"/>
    </xf>
    <xf numFmtId="3" fontId="2" fillId="2" borderId="0" xfId="2" applyNumberFormat="1" applyFont="1" applyFill="1" applyAlignment="1" applyProtection="1">
      <alignment vertical="center" wrapText="1"/>
    </xf>
    <xf numFmtId="0" fontId="2" fillId="3" borderId="0" xfId="2" applyFont="1" applyFill="1" applyBorder="1" applyAlignment="1" applyProtection="1">
      <alignment horizontal="center" vertical="center" wrapText="1"/>
      <protection locked="0"/>
    </xf>
    <xf numFmtId="0" fontId="10" fillId="3" borderId="0" xfId="3" applyFont="1" applyFill="1" applyAlignment="1" applyProtection="1">
      <alignment vertical="center"/>
    </xf>
    <xf numFmtId="0" fontId="11" fillId="3" borderId="0" xfId="3" quotePrefix="1" applyFont="1" applyFill="1" applyAlignment="1" applyProtection="1">
      <alignment horizontal="left" vertical="center" wrapText="1"/>
    </xf>
    <xf numFmtId="0" fontId="11" fillId="3" borderId="0" xfId="3" applyFont="1" applyFill="1" applyAlignment="1" applyProtection="1">
      <alignment vertical="center" wrapText="1"/>
    </xf>
    <xf numFmtId="0" fontId="9" fillId="3" borderId="0" xfId="3" applyFont="1" applyFill="1" applyAlignment="1" applyProtection="1">
      <alignment horizontal="right" vertical="center"/>
    </xf>
    <xf numFmtId="0" fontId="8" fillId="3" borderId="0" xfId="0" applyFont="1" applyFill="1" applyAlignment="1" applyProtection="1">
      <alignment vertical="center"/>
    </xf>
    <xf numFmtId="0" fontId="9" fillId="2" borderId="0" xfId="2" applyFont="1" applyFill="1" applyAlignment="1" applyProtection="1">
      <alignment vertical="center"/>
    </xf>
    <xf numFmtId="3" fontId="15" fillId="3" borderId="0" xfId="2" applyNumberFormat="1" applyFont="1" applyFill="1" applyBorder="1" applyAlignment="1" applyProtection="1">
      <alignment vertical="center" wrapText="1"/>
    </xf>
    <xf numFmtId="0" fontId="18" fillId="3" borderId="0" xfId="2" applyFont="1" applyFill="1" applyAlignment="1" applyProtection="1">
      <alignment vertical="center" wrapText="1"/>
    </xf>
    <xf numFmtId="0" fontId="9" fillId="3" borderId="0" xfId="2" applyFont="1" applyFill="1" applyBorder="1" applyAlignment="1" applyProtection="1">
      <alignment vertical="center"/>
    </xf>
    <xf numFmtId="0" fontId="18" fillId="3" borderId="0" xfId="2" applyFont="1" applyFill="1" applyBorder="1" applyAlignment="1" applyProtection="1">
      <alignment vertical="center" wrapText="1"/>
    </xf>
    <xf numFmtId="0" fontId="18" fillId="2" borderId="0" xfId="2" applyFont="1" applyFill="1" applyBorder="1" applyAlignment="1" applyProtection="1">
      <alignment vertical="center" wrapText="1"/>
    </xf>
    <xf numFmtId="3" fontId="8" fillId="2" borderId="0" xfId="2" applyNumberFormat="1" applyFont="1" applyFill="1" applyAlignment="1" applyProtection="1">
      <alignment vertical="center" wrapText="1"/>
    </xf>
    <xf numFmtId="3" fontId="18" fillId="2" borderId="0" xfId="2" applyNumberFormat="1" applyFont="1" applyFill="1" applyBorder="1" applyAlignment="1" applyProtection="1">
      <alignment horizontal="center" vertical="center" wrapText="1"/>
    </xf>
    <xf numFmtId="0" fontId="8" fillId="2" borderId="0" xfId="2" applyFont="1" applyFill="1" applyAlignment="1" applyProtection="1">
      <alignment vertical="center" wrapText="1"/>
    </xf>
    <xf numFmtId="0" fontId="13" fillId="3" borderId="0" xfId="2" quotePrefix="1" applyFont="1" applyFill="1" applyAlignment="1" applyProtection="1">
      <alignment horizontal="left" vertical="center" wrapText="1"/>
    </xf>
    <xf numFmtId="3" fontId="8" fillId="3" borderId="0" xfId="2" applyNumberFormat="1" applyFont="1" applyFill="1" applyAlignment="1" applyProtection="1">
      <alignment vertical="center" wrapText="1"/>
    </xf>
    <xf numFmtId="0" fontId="8" fillId="3" borderId="0" xfId="2" applyFont="1" applyFill="1" applyAlignment="1" applyProtection="1">
      <alignment vertical="center"/>
    </xf>
    <xf numFmtId="0" fontId="9" fillId="3" borderId="0" xfId="2" quotePrefix="1" applyFont="1" applyFill="1" applyAlignment="1" applyProtection="1">
      <alignment horizontal="left" vertical="center" wrapText="1"/>
    </xf>
    <xf numFmtId="3" fontId="8" fillId="3" borderId="0" xfId="2" applyNumberFormat="1" applyFont="1" applyFill="1" applyBorder="1" applyAlignment="1" applyProtection="1">
      <alignment vertical="center" wrapText="1"/>
    </xf>
    <xf numFmtId="0" fontId="9" fillId="3" borderId="0" xfId="2" applyFont="1" applyFill="1" applyAlignment="1" applyProtection="1">
      <alignment vertical="center"/>
    </xf>
    <xf numFmtId="3" fontId="15" fillId="2" borderId="0" xfId="2" quotePrefix="1" applyNumberFormat="1" applyFont="1" applyFill="1" applyAlignment="1" applyProtection="1">
      <alignment horizontal="left" vertical="center"/>
    </xf>
    <xf numFmtId="3" fontId="22" fillId="3" borderId="0" xfId="2" applyNumberFormat="1" applyFont="1" applyFill="1" applyBorder="1" applyAlignment="1" applyProtection="1">
      <alignment vertical="center" wrapText="1"/>
    </xf>
    <xf numFmtId="3" fontId="21" fillId="2" borderId="0" xfId="2" applyNumberFormat="1" applyFont="1" applyFill="1" applyBorder="1" applyAlignment="1" applyProtection="1">
      <alignment vertical="center" wrapText="1"/>
    </xf>
    <xf numFmtId="0" fontId="16" fillId="2" borderId="0" xfId="0" applyFont="1" applyFill="1" applyAlignment="1" applyProtection="1">
      <alignment vertical="center"/>
    </xf>
    <xf numFmtId="0" fontId="14" fillId="2" borderId="0" xfId="0" applyFont="1" applyFill="1" applyAlignment="1" applyProtection="1">
      <alignment horizontal="center" vertical="center" wrapText="1"/>
    </xf>
    <xf numFmtId="0" fontId="1" fillId="2" borderId="0" xfId="0" applyFont="1" applyFill="1" applyAlignment="1" applyProtection="1">
      <alignment vertical="center"/>
    </xf>
    <xf numFmtId="0" fontId="16" fillId="2" borderId="0" xfId="0" applyFont="1" applyFill="1" applyAlignment="1" applyProtection="1">
      <alignment vertical="top"/>
    </xf>
    <xf numFmtId="0" fontId="19" fillId="2" borderId="0" xfId="0" applyFont="1" applyFill="1" applyAlignment="1" applyProtection="1">
      <alignment vertical="center"/>
    </xf>
    <xf numFmtId="0" fontId="14" fillId="2" borderId="0" xfId="0" applyFont="1" applyFill="1" applyAlignment="1" applyProtection="1">
      <alignment vertical="center"/>
    </xf>
    <xf numFmtId="0" fontId="14" fillId="2" borderId="2" xfId="0" applyFont="1" applyFill="1" applyBorder="1" applyAlignment="1" applyProtection="1">
      <alignment vertical="center"/>
    </xf>
    <xf numFmtId="3" fontId="12" fillId="7" borderId="2" xfId="0" applyNumberFormat="1" applyFont="1" applyFill="1" applyBorder="1" applyAlignment="1" applyProtection="1">
      <alignment vertical="center"/>
    </xf>
    <xf numFmtId="3" fontId="14" fillId="2" borderId="0" xfId="0" applyNumberFormat="1" applyFont="1" applyFill="1" applyAlignment="1" applyProtection="1">
      <alignment vertical="center"/>
    </xf>
    <xf numFmtId="3" fontId="14" fillId="7" borderId="2" xfId="0" applyNumberFormat="1" applyFont="1" applyFill="1" applyBorder="1" applyAlignment="1" applyProtection="1">
      <alignment vertical="center"/>
    </xf>
    <xf numFmtId="3" fontId="12" fillId="6" borderId="2" xfId="0" applyNumberFormat="1" applyFont="1" applyFill="1" applyBorder="1" applyAlignment="1" applyProtection="1">
      <alignment vertical="center"/>
    </xf>
    <xf numFmtId="0" fontId="12" fillId="6" borderId="2" xfId="0" applyFont="1" applyFill="1" applyBorder="1" applyAlignment="1" applyProtection="1">
      <alignment vertical="center"/>
    </xf>
    <xf numFmtId="0" fontId="12" fillId="8" borderId="2" xfId="0" applyFont="1" applyFill="1" applyBorder="1" applyAlignment="1" applyProtection="1">
      <alignment vertical="center"/>
    </xf>
    <xf numFmtId="3" fontId="12" fillId="8" borderId="2" xfId="0" applyNumberFormat="1" applyFont="1" applyFill="1" applyBorder="1" applyAlignment="1" applyProtection="1">
      <alignment vertical="center"/>
    </xf>
    <xf numFmtId="3" fontId="20" fillId="4" borderId="2" xfId="0" applyNumberFormat="1" applyFont="1" applyFill="1" applyBorder="1" applyAlignment="1" applyProtection="1">
      <alignment vertical="center"/>
    </xf>
    <xf numFmtId="0" fontId="14" fillId="4" borderId="2" xfId="0" applyFont="1" applyFill="1" applyBorder="1" applyAlignment="1" applyProtection="1">
      <alignment vertical="center"/>
    </xf>
    <xf numFmtId="3" fontId="14" fillId="4" borderId="2" xfId="0" applyNumberFormat="1" applyFont="1" applyFill="1" applyBorder="1" applyAlignment="1" applyProtection="1">
      <alignment horizontal="right" vertical="center"/>
    </xf>
    <xf numFmtId="0" fontId="8" fillId="3" borderId="8" xfId="2" applyFont="1" applyFill="1" applyBorder="1" applyAlignment="1" applyProtection="1">
      <alignment vertical="top" wrapText="1"/>
    </xf>
    <xf numFmtId="0" fontId="8" fillId="3" borderId="0" xfId="2" applyFont="1" applyFill="1" applyBorder="1" applyAlignment="1" applyProtection="1">
      <alignment vertical="top" wrapText="1"/>
    </xf>
    <xf numFmtId="0" fontId="1" fillId="2" borderId="0" xfId="0" applyFont="1" applyFill="1" applyBorder="1" applyAlignment="1" applyProtection="1">
      <alignment vertical="center"/>
    </xf>
    <xf numFmtId="3" fontId="14" fillId="2" borderId="2" xfId="0" applyNumberFormat="1" applyFont="1" applyFill="1" applyBorder="1" applyAlignment="1" applyProtection="1">
      <alignment vertical="center"/>
      <protection locked="0"/>
    </xf>
    <xf numFmtId="3" fontId="16" fillId="5" borderId="2" xfId="0" applyNumberFormat="1" applyFont="1" applyFill="1" applyBorder="1" applyAlignment="1" applyProtection="1">
      <alignment vertical="center"/>
    </xf>
    <xf numFmtId="3" fontId="17" fillId="4" borderId="2" xfId="0" applyNumberFormat="1" applyFont="1" applyFill="1" applyBorder="1" applyAlignment="1" applyProtection="1">
      <alignment horizontal="center" vertical="center"/>
    </xf>
    <xf numFmtId="3" fontId="16" fillId="7" borderId="2" xfId="0" applyNumberFormat="1" applyFont="1" applyFill="1" applyBorder="1" applyAlignment="1" applyProtection="1">
      <alignment vertical="center"/>
    </xf>
    <xf numFmtId="3" fontId="17" fillId="4" borderId="2" xfId="0" applyNumberFormat="1" applyFont="1" applyFill="1" applyBorder="1" applyAlignment="1" applyProtection="1">
      <alignment vertical="center"/>
    </xf>
    <xf numFmtId="0" fontId="17" fillId="4" borderId="2" xfId="0" applyFont="1" applyFill="1" applyBorder="1" applyAlignment="1" applyProtection="1">
      <alignment horizontal="center" vertical="center"/>
    </xf>
    <xf numFmtId="0" fontId="14" fillId="2" borderId="0" xfId="0" applyFont="1" applyFill="1" applyBorder="1" applyAlignment="1" applyProtection="1">
      <alignment vertical="center"/>
    </xf>
    <xf numFmtId="0" fontId="14" fillId="2" borderId="7" xfId="0" applyFont="1" applyFill="1" applyBorder="1" applyAlignment="1" applyProtection="1">
      <alignment horizontal="center" vertical="center" wrapText="1"/>
    </xf>
    <xf numFmtId="0" fontId="16" fillId="5" borderId="7" xfId="0" applyFont="1" applyFill="1" applyBorder="1" applyAlignment="1" applyProtection="1">
      <alignment horizontal="center" vertical="center" wrapText="1"/>
    </xf>
    <xf numFmtId="3" fontId="17" fillId="7" borderId="2" xfId="0" applyNumberFormat="1" applyFont="1" applyFill="1" applyBorder="1" applyAlignment="1" applyProtection="1">
      <alignment vertical="center"/>
    </xf>
    <xf numFmtId="0" fontId="14" fillId="2" borderId="3" xfId="0" applyFont="1" applyFill="1" applyBorder="1" applyAlignment="1" applyProtection="1">
      <alignment vertical="center"/>
    </xf>
    <xf numFmtId="3" fontId="14" fillId="2" borderId="0" xfId="0" applyNumberFormat="1" applyFont="1" applyFill="1" applyBorder="1" applyAlignment="1" applyProtection="1">
      <alignment vertical="center"/>
    </xf>
    <xf numFmtId="3" fontId="16" fillId="2" borderId="0" xfId="0" applyNumberFormat="1" applyFont="1" applyFill="1" applyBorder="1" applyAlignment="1" applyProtection="1">
      <alignment vertical="center"/>
    </xf>
    <xf numFmtId="3" fontId="12" fillId="2" borderId="0" xfId="0" applyNumberFormat="1" applyFont="1" applyFill="1" applyBorder="1" applyAlignment="1" applyProtection="1">
      <alignment vertical="center"/>
    </xf>
    <xf numFmtId="0" fontId="8" fillId="2" borderId="1" xfId="0" applyFont="1" applyFill="1" applyBorder="1" applyAlignment="1" applyProtection="1">
      <alignment vertical="center"/>
    </xf>
    <xf numFmtId="0" fontId="14" fillId="2" borderId="7" xfId="0" applyFont="1" applyFill="1" applyBorder="1" applyAlignment="1" applyProtection="1">
      <alignment horizontal="center" vertical="center" wrapText="1"/>
    </xf>
    <xf numFmtId="0" fontId="16" fillId="5" borderId="7" xfId="0" applyFont="1" applyFill="1" applyBorder="1" applyAlignment="1" applyProtection="1">
      <alignment horizontal="center" vertical="center" wrapText="1"/>
    </xf>
    <xf numFmtId="0" fontId="23" fillId="2" borderId="0" xfId="0" applyFont="1" applyFill="1" applyAlignment="1">
      <alignment vertical="center"/>
    </xf>
    <xf numFmtId="0" fontId="0" fillId="2" borderId="0" xfId="0" applyFill="1"/>
    <xf numFmtId="0" fontId="24" fillId="2" borderId="0" xfId="0"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xf numFmtId="0" fontId="28" fillId="2" borderId="0" xfId="0" applyFont="1" applyFill="1" applyAlignment="1">
      <alignment vertical="center"/>
    </xf>
    <xf numFmtId="0" fontId="24" fillId="2" borderId="0" xfId="0" applyFont="1" applyFill="1" applyBorder="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6" fillId="2" borderId="0" xfId="6" applyFont="1" applyFill="1" applyBorder="1" applyAlignment="1" applyProtection="1">
      <alignment vertical="center"/>
    </xf>
    <xf numFmtId="0" fontId="24" fillId="2" borderId="0" xfId="0" quotePrefix="1" applyFont="1" applyFill="1" applyBorder="1" applyAlignment="1">
      <alignment vertical="center"/>
    </xf>
    <xf numFmtId="0" fontId="6" fillId="2" borderId="0" xfId="1" applyFont="1" applyFill="1" applyAlignment="1" applyProtection="1">
      <alignment vertical="center"/>
    </xf>
    <xf numFmtId="0" fontId="2" fillId="2" borderId="0" xfId="0" applyFont="1" applyFill="1" applyBorder="1" applyAlignment="1">
      <alignment vertical="center"/>
    </xf>
    <xf numFmtId="0" fontId="32" fillId="2" borderId="0" xfId="1" applyFont="1" applyFill="1" applyAlignment="1" applyProtection="1">
      <alignment vertical="center"/>
    </xf>
    <xf numFmtId="0" fontId="32" fillId="2" borderId="0" xfId="6" applyFont="1" applyFill="1" applyAlignment="1" applyProtection="1">
      <alignment vertical="center"/>
    </xf>
    <xf numFmtId="0" fontId="24" fillId="2" borderId="0" xfId="0" quotePrefix="1" applyFont="1" applyFill="1" applyBorder="1" applyAlignment="1">
      <alignment horizontal="left" vertical="center"/>
    </xf>
    <xf numFmtId="0" fontId="24" fillId="2" borderId="0" xfId="0" quotePrefix="1" applyFont="1" applyFill="1" applyAlignment="1">
      <alignment vertical="center"/>
    </xf>
    <xf numFmtId="0" fontId="6" fillId="2" borderId="0" xfId="1" applyFont="1" applyFill="1" applyAlignment="1" applyProtection="1">
      <alignment horizontal="left" vertical="center"/>
    </xf>
    <xf numFmtId="0" fontId="8" fillId="3" borderId="2" xfId="2" applyFont="1" applyFill="1" applyBorder="1" applyAlignment="1" applyProtection="1">
      <alignment horizontal="left" vertical="top" wrapText="1"/>
      <protection locked="0"/>
    </xf>
    <xf numFmtId="0" fontId="14" fillId="2" borderId="7"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6" fillId="5" borderId="7"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2" fillId="6" borderId="7" xfId="0" applyFont="1" applyFill="1" applyBorder="1" applyAlignment="1" applyProtection="1">
      <alignment horizontal="center" vertical="center" wrapText="1"/>
    </xf>
    <xf numFmtId="0" fontId="12" fillId="6" borderId="9"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6" fillId="3" borderId="0" xfId="1" applyFont="1" applyFill="1" applyAlignment="1" applyProtection="1">
      <alignment horizontal="center" vertical="center"/>
    </xf>
    <xf numFmtId="0" fontId="2" fillId="2" borderId="0" xfId="2" applyFont="1" applyFill="1" applyBorder="1" applyAlignment="1" applyProtection="1">
      <alignment horizontal="right" vertical="center"/>
    </xf>
    <xf numFmtId="0" fontId="2" fillId="3" borderId="0" xfId="2" applyFont="1" applyFill="1" applyBorder="1" applyAlignment="1" applyProtection="1">
      <alignment horizontal="right" vertical="center" wrapText="1"/>
    </xf>
    <xf numFmtId="0" fontId="33" fillId="2" borderId="0" xfId="0" applyFont="1" applyFill="1" applyAlignment="1">
      <alignment vertical="center"/>
    </xf>
    <xf numFmtId="0" fontId="2" fillId="2" borderId="0" xfId="0" applyFont="1" applyFill="1" applyAlignment="1">
      <alignment vertical="center"/>
    </xf>
    <xf numFmtId="0" fontId="34" fillId="2" borderId="0" xfId="1" applyFont="1" applyFill="1" applyAlignment="1" applyProtection="1">
      <alignment vertical="center"/>
    </xf>
  </cellXfs>
  <cellStyles count="7">
    <cellStyle name="Hyperlink" xfId="1" builtinId="8"/>
    <cellStyle name="Hyperlink 2" xfId="6" xr:uid="{00000000-0005-0000-0000-000001000000}"/>
    <cellStyle name="Normal" xfId="0" builtinId="0"/>
    <cellStyle name="Normal 3" xfId="5" xr:uid="{00000000-0005-0000-0000-000003000000}"/>
    <cellStyle name="Normal 3 2 2 2" xfId="4" xr:uid="{00000000-0005-0000-0000-000004000000}"/>
    <cellStyle name="Normal_A3366421" xfId="2" xr:uid="{00000000-0005-0000-0000-000005000000}"/>
    <cellStyle name="Style 1" xfId="3" xr:uid="{00000000-0005-0000-0000-000006000000}"/>
  </cellStyles>
  <dxfs count="329">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777777"/>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s>
  <tableStyles count="0" defaultTableStyle="TableStyleMedium2" defaultPivotStyle="PivotStyleLight16"/>
  <colors>
    <mruColors>
      <color rgb="FF183C5C"/>
      <color rgb="FFD9D9D9"/>
      <color rgb="FF777777"/>
      <color rgb="FF8DB4E2"/>
      <color rgb="FF1F497D"/>
      <color rgb="FFFF3232"/>
      <color rgb="FFA6A6A6"/>
      <color rgb="FF122B4A"/>
      <color rgb="FFC3C3C3"/>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fstats@gov.scot" TargetMode="External"/><Relationship Id="rId2" Type="http://schemas.openxmlformats.org/officeDocument/2006/relationships/hyperlink" Target="http://www.gov.scot/publications/local-financial-return/" TargetMode="External"/><Relationship Id="rId1" Type="http://schemas.openxmlformats.org/officeDocument/2006/relationships/hyperlink" Target="https://www.gov.scot/collections/local-government-finance-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ov.scot/publications/local-financial-retur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183C5C"/>
  </sheetPr>
  <dimension ref="A1:E59"/>
  <sheetViews>
    <sheetView tabSelected="1" workbookViewId="0"/>
  </sheetViews>
  <sheetFormatPr defaultColWidth="9.1796875" defaultRowHeight="15.5"/>
  <cols>
    <col min="1" max="1" width="4.7265625" style="68" customWidth="1"/>
    <col min="2" max="2" width="38.1796875" style="68" customWidth="1"/>
    <col min="3" max="3" width="3.81640625" style="68" customWidth="1"/>
    <col min="4" max="4" width="58.453125" style="68" customWidth="1"/>
    <col min="5" max="5" width="48.54296875" style="68" customWidth="1"/>
    <col min="6" max="16384" width="9.1796875" style="68"/>
  </cols>
  <sheetData>
    <row r="1" spans="1:5" ht="25">
      <c r="A1" s="66" t="s">
        <v>95</v>
      </c>
      <c r="B1" s="67"/>
      <c r="C1" s="67"/>
      <c r="D1" s="67"/>
      <c r="E1" s="67"/>
    </row>
    <row r="2" spans="1:5" ht="23">
      <c r="A2" s="69" t="s">
        <v>131</v>
      </c>
      <c r="B2" s="67"/>
      <c r="C2" s="67"/>
      <c r="D2" s="67"/>
      <c r="E2" s="67"/>
    </row>
    <row r="3" spans="1:5" ht="17.5">
      <c r="A3" s="70" t="s">
        <v>139</v>
      </c>
      <c r="B3" s="71"/>
      <c r="C3" s="67"/>
      <c r="D3" s="67"/>
      <c r="E3" s="67"/>
    </row>
    <row r="4" spans="1:5">
      <c r="A4" s="72"/>
      <c r="B4" s="73"/>
      <c r="C4" s="73"/>
      <c r="D4" s="73"/>
      <c r="E4" s="73"/>
    </row>
    <row r="5" spans="1:5" ht="18">
      <c r="A5" s="74" t="s">
        <v>96</v>
      </c>
      <c r="B5" s="75"/>
      <c r="C5" s="75"/>
      <c r="D5" s="75"/>
      <c r="E5" s="75"/>
    </row>
    <row r="6" spans="1:5">
      <c r="A6" s="73" t="s">
        <v>97</v>
      </c>
      <c r="B6" s="73"/>
      <c r="C6" s="73"/>
      <c r="D6" s="73"/>
      <c r="E6" s="73"/>
    </row>
    <row r="7" spans="1:5">
      <c r="A7" s="73" t="s">
        <v>98</v>
      </c>
      <c r="B7" s="73"/>
      <c r="C7" s="73"/>
      <c r="D7" s="73"/>
      <c r="E7" s="73"/>
    </row>
    <row r="8" spans="1:5">
      <c r="A8" s="73" t="s">
        <v>99</v>
      </c>
      <c r="B8" s="73"/>
      <c r="C8" s="73"/>
      <c r="D8" s="73"/>
      <c r="E8" s="73"/>
    </row>
    <row r="9" spans="1:5" ht="10" customHeight="1">
      <c r="A9" s="73"/>
      <c r="B9" s="73"/>
      <c r="C9" s="73"/>
      <c r="D9" s="73"/>
      <c r="E9" s="76"/>
    </row>
    <row r="10" spans="1:5">
      <c r="A10" s="73" t="s">
        <v>100</v>
      </c>
      <c r="B10" s="73"/>
      <c r="C10" s="73"/>
      <c r="D10" s="73"/>
      <c r="E10" s="76"/>
    </row>
    <row r="11" spans="1:5">
      <c r="A11" s="77" t="s">
        <v>133</v>
      </c>
      <c r="B11" s="73"/>
      <c r="C11" s="73"/>
      <c r="D11" s="73"/>
      <c r="E11" s="76"/>
    </row>
    <row r="12" spans="1:5">
      <c r="A12" s="73" t="s">
        <v>101</v>
      </c>
      <c r="B12" s="73"/>
      <c r="C12" s="73"/>
      <c r="D12" s="73"/>
      <c r="E12" s="76"/>
    </row>
    <row r="13" spans="1:5" ht="10" customHeight="1">
      <c r="A13" s="73"/>
      <c r="B13" s="73"/>
      <c r="C13" s="73"/>
      <c r="D13" s="73"/>
      <c r="E13" s="73"/>
    </row>
    <row r="14" spans="1:5">
      <c r="A14" s="73" t="s">
        <v>132</v>
      </c>
      <c r="B14" s="73"/>
      <c r="C14" s="73"/>
      <c r="D14" s="73"/>
      <c r="E14" s="76"/>
    </row>
    <row r="15" spans="1:5" ht="10" customHeight="1">
      <c r="A15" s="73"/>
      <c r="B15" s="73"/>
      <c r="C15" s="73"/>
      <c r="D15" s="73"/>
      <c r="E15" s="76"/>
    </row>
    <row r="16" spans="1:5">
      <c r="A16" s="73" t="s">
        <v>102</v>
      </c>
      <c r="B16" s="73"/>
      <c r="C16" s="73"/>
      <c r="D16" s="73"/>
      <c r="E16" s="78" t="s">
        <v>103</v>
      </c>
    </row>
    <row r="17" spans="1:5" ht="10" customHeight="1">
      <c r="A17" s="73"/>
      <c r="B17" s="73"/>
      <c r="C17" s="73"/>
      <c r="D17" s="73"/>
      <c r="E17" s="73"/>
    </row>
    <row r="18" spans="1:5">
      <c r="A18" s="73" t="s">
        <v>104</v>
      </c>
      <c r="B18" s="73"/>
      <c r="C18" s="73"/>
      <c r="D18" s="84" t="s">
        <v>105</v>
      </c>
      <c r="E18" s="84"/>
    </row>
    <row r="19" spans="1:5" ht="18" customHeight="1">
      <c r="A19" s="72"/>
      <c r="B19" s="73"/>
      <c r="C19" s="73"/>
      <c r="D19" s="73"/>
      <c r="E19" s="73"/>
    </row>
    <row r="20" spans="1:5" ht="18" customHeight="1">
      <c r="A20" s="74" t="s">
        <v>106</v>
      </c>
      <c r="B20" s="75"/>
      <c r="C20" s="75"/>
      <c r="D20" s="75"/>
      <c r="E20" s="75"/>
    </row>
    <row r="21" spans="1:5">
      <c r="A21" s="73" t="s">
        <v>107</v>
      </c>
      <c r="B21" s="73"/>
      <c r="C21" s="73"/>
      <c r="D21" s="73"/>
      <c r="E21" s="73"/>
    </row>
    <row r="22" spans="1:5">
      <c r="A22" s="73"/>
      <c r="B22" s="77" t="s">
        <v>108</v>
      </c>
      <c r="C22" s="73"/>
      <c r="D22" s="73"/>
      <c r="E22" s="73"/>
    </row>
    <row r="23" spans="1:5">
      <c r="A23" s="73"/>
      <c r="B23" s="77" t="s">
        <v>109</v>
      </c>
      <c r="C23" s="73"/>
      <c r="D23" s="73"/>
      <c r="E23" s="73"/>
    </row>
    <row r="24" spans="1:5">
      <c r="A24" s="73"/>
      <c r="B24" s="77" t="s">
        <v>110</v>
      </c>
      <c r="C24" s="73"/>
      <c r="D24" s="73"/>
      <c r="E24" s="73"/>
    </row>
    <row r="25" spans="1:5" ht="10" customHeight="1">
      <c r="A25" s="73"/>
      <c r="B25" s="73"/>
      <c r="C25" s="73"/>
      <c r="D25" s="73"/>
      <c r="E25" s="76"/>
    </row>
    <row r="26" spans="1:5">
      <c r="A26" s="73" t="s">
        <v>111</v>
      </c>
      <c r="B26" s="73"/>
      <c r="C26" s="73"/>
      <c r="D26" s="73"/>
      <c r="E26" s="73"/>
    </row>
    <row r="27" spans="1:5">
      <c r="A27" s="73" t="s">
        <v>112</v>
      </c>
      <c r="B27" s="73"/>
      <c r="C27" s="73"/>
      <c r="D27" s="73"/>
      <c r="E27" s="73"/>
    </row>
    <row r="28" spans="1:5">
      <c r="A28" s="73" t="s">
        <v>113</v>
      </c>
      <c r="B28" s="73"/>
      <c r="C28" s="73"/>
      <c r="D28" s="73"/>
      <c r="E28" s="73"/>
    </row>
    <row r="29" spans="1:5" ht="10" customHeight="1">
      <c r="A29" s="73"/>
      <c r="B29" s="73"/>
      <c r="C29" s="73"/>
      <c r="D29" s="73"/>
      <c r="E29" s="76"/>
    </row>
    <row r="30" spans="1:5">
      <c r="A30" s="79" t="s">
        <v>114</v>
      </c>
      <c r="B30" s="73"/>
      <c r="C30" s="73"/>
      <c r="D30" s="73"/>
      <c r="E30" s="73"/>
    </row>
    <row r="31" spans="1:5">
      <c r="A31" s="79" t="s">
        <v>115</v>
      </c>
      <c r="B31" s="73"/>
      <c r="C31" s="73"/>
      <c r="D31" s="73"/>
      <c r="E31" s="73"/>
    </row>
    <row r="32" spans="1:5">
      <c r="A32" s="79" t="s">
        <v>116</v>
      </c>
      <c r="B32" s="73"/>
      <c r="C32" s="73"/>
      <c r="D32" s="73"/>
      <c r="E32" s="73"/>
    </row>
    <row r="33" spans="1:5" ht="10" customHeight="1">
      <c r="A33" s="73"/>
      <c r="B33" s="73"/>
      <c r="C33" s="73"/>
      <c r="D33" s="73"/>
      <c r="E33" s="76"/>
    </row>
    <row r="34" spans="1:5">
      <c r="A34" s="73" t="s">
        <v>117</v>
      </c>
      <c r="B34" s="73"/>
      <c r="C34" s="73"/>
      <c r="D34" s="73"/>
      <c r="E34" s="73"/>
    </row>
    <row r="35" spans="1:5" ht="18" customHeight="1">
      <c r="A35" s="72"/>
      <c r="B35" s="73"/>
      <c r="C35" s="73"/>
      <c r="D35" s="73"/>
      <c r="E35" s="73"/>
    </row>
    <row r="36" spans="1:5" ht="18" customHeight="1">
      <c r="A36" s="74" t="s">
        <v>118</v>
      </c>
      <c r="B36" s="75"/>
      <c r="C36" s="75"/>
      <c r="D36" s="75"/>
      <c r="E36" s="75"/>
    </row>
    <row r="37" spans="1:5">
      <c r="A37" s="79" t="s">
        <v>119</v>
      </c>
      <c r="B37" s="79"/>
      <c r="C37" s="79"/>
      <c r="D37" s="79"/>
      <c r="E37" s="79"/>
    </row>
    <row r="38" spans="1:5" ht="10" customHeight="1">
      <c r="A38" s="73"/>
      <c r="B38" s="73"/>
      <c r="C38" s="73"/>
      <c r="D38" s="73"/>
      <c r="E38" s="76"/>
    </row>
    <row r="39" spans="1:5">
      <c r="A39" s="73" t="s">
        <v>120</v>
      </c>
      <c r="B39" s="77"/>
      <c r="C39" s="73"/>
      <c r="D39" s="73"/>
      <c r="E39" s="73"/>
    </row>
    <row r="40" spans="1:5">
      <c r="A40" s="73" t="s">
        <v>121</v>
      </c>
      <c r="B40" s="77"/>
      <c r="C40" s="73"/>
      <c r="D40" s="73"/>
      <c r="E40" s="73"/>
    </row>
    <row r="41" spans="1:5" ht="18" customHeight="1">
      <c r="A41" s="72"/>
      <c r="B41" s="73"/>
      <c r="C41" s="73"/>
      <c r="D41" s="73"/>
      <c r="E41" s="73"/>
    </row>
    <row r="42" spans="1:5" ht="18">
      <c r="A42" s="74" t="s">
        <v>122</v>
      </c>
      <c r="B42" s="75"/>
      <c r="C42" s="75"/>
      <c r="D42" s="75"/>
      <c r="E42" s="75"/>
    </row>
    <row r="43" spans="1:5">
      <c r="A43" s="68" t="s">
        <v>123</v>
      </c>
      <c r="B43" s="67"/>
      <c r="C43" s="80"/>
    </row>
    <row r="44" spans="1:5">
      <c r="A44" s="68" t="s">
        <v>124</v>
      </c>
      <c r="B44" s="67"/>
      <c r="C44" s="80"/>
    </row>
    <row r="45" spans="1:5" ht="10" customHeight="1">
      <c r="A45" s="73"/>
      <c r="B45" s="73"/>
      <c r="C45" s="73"/>
      <c r="D45" s="73"/>
      <c r="E45" s="76"/>
    </row>
    <row r="46" spans="1:5">
      <c r="A46" s="68" t="s">
        <v>125</v>
      </c>
      <c r="B46" s="67"/>
      <c r="C46" s="81"/>
    </row>
    <row r="47" spans="1:5">
      <c r="A47" s="68" t="s">
        <v>126</v>
      </c>
      <c r="B47" s="67"/>
      <c r="C47" s="81"/>
    </row>
    <row r="48" spans="1:5">
      <c r="A48" s="68" t="s">
        <v>127</v>
      </c>
      <c r="B48" s="67"/>
      <c r="C48" s="81"/>
    </row>
    <row r="49" spans="1:5" ht="10" customHeight="1">
      <c r="A49" s="73"/>
      <c r="B49" s="73"/>
      <c r="C49" s="73"/>
      <c r="D49" s="73"/>
      <c r="E49" s="73"/>
    </row>
    <row r="50" spans="1:5">
      <c r="A50" s="73" t="s">
        <v>134</v>
      </c>
      <c r="B50" s="73"/>
      <c r="C50" s="73"/>
      <c r="D50" s="73"/>
      <c r="E50" s="73"/>
    </row>
    <row r="51" spans="1:5">
      <c r="A51" s="73"/>
      <c r="B51" s="77" t="s">
        <v>136</v>
      </c>
      <c r="C51" s="73"/>
      <c r="D51" s="73"/>
      <c r="E51" s="73"/>
    </row>
    <row r="52" spans="1:5">
      <c r="A52" s="73"/>
      <c r="B52" s="82" t="s">
        <v>135</v>
      </c>
      <c r="C52" s="73"/>
      <c r="D52" s="73"/>
      <c r="E52" s="73"/>
    </row>
    <row r="53" spans="1:5">
      <c r="A53" s="73"/>
      <c r="B53" s="77" t="s">
        <v>137</v>
      </c>
      <c r="C53" s="73"/>
      <c r="D53" s="73"/>
      <c r="E53" s="73"/>
    </row>
    <row r="54" spans="1:5">
      <c r="A54" s="73"/>
      <c r="B54" s="77" t="s">
        <v>138</v>
      </c>
      <c r="C54" s="73"/>
      <c r="D54" s="73"/>
      <c r="E54" s="73"/>
    </row>
    <row r="55" spans="1:5" ht="18" customHeight="1">
      <c r="A55" s="72"/>
      <c r="B55" s="83" t="s">
        <v>140</v>
      </c>
      <c r="E55" s="73"/>
    </row>
    <row r="56" spans="1:5" ht="17.5">
      <c r="A56" s="83"/>
      <c r="B56" s="83" t="s">
        <v>141</v>
      </c>
      <c r="C56" s="83"/>
      <c r="D56" s="83"/>
      <c r="E56" s="75"/>
    </row>
    <row r="57" spans="1:5">
      <c r="A57" s="83"/>
      <c r="B57" s="83"/>
      <c r="C57" s="83"/>
      <c r="D57" s="83"/>
    </row>
    <row r="58" spans="1:5" ht="18">
      <c r="A58" s="74" t="s">
        <v>128</v>
      </c>
      <c r="B58" s="75"/>
      <c r="C58" s="75"/>
      <c r="D58" s="75"/>
    </row>
    <row r="59" spans="1:5">
      <c r="A59" s="68" t="s">
        <v>129</v>
      </c>
      <c r="B59" s="67"/>
      <c r="C59" s="78" t="s">
        <v>130</v>
      </c>
    </row>
  </sheetData>
  <mergeCells count="1">
    <mergeCell ref="D18:E18"/>
  </mergeCells>
  <hyperlinks>
    <hyperlink ref="D18" r:id="rId1" location="scottishlocalgovernmentfinancialstatistics" xr:uid="{00000000-0004-0000-0100-000001000000}"/>
    <hyperlink ref="E16" r:id="rId2" xr:uid="{00000000-0004-0000-0100-000002000000}"/>
    <hyperlink ref="C59" r:id="rId3" xr:uid="{3DB53ACE-C42B-417F-8981-1B52DEECDF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16</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23</v>
      </c>
      <c r="D9" s="49">
        <v>68</v>
      </c>
      <c r="E9" s="49">
        <v>114</v>
      </c>
      <c r="F9" s="50">
        <f>SUM(D9:E9)</f>
        <v>182</v>
      </c>
      <c r="G9" s="49">
        <v>53</v>
      </c>
      <c r="H9" s="50">
        <f>SUM(C9,F9:G9)</f>
        <v>258</v>
      </c>
      <c r="I9" s="49">
        <v>1</v>
      </c>
      <c r="J9" s="49">
        <v>15</v>
      </c>
      <c r="K9" s="50">
        <f>SUM(I9:J9)</f>
        <v>16</v>
      </c>
      <c r="L9" s="49">
        <v>4</v>
      </c>
      <c r="M9" s="49">
        <v>6</v>
      </c>
      <c r="N9" s="49">
        <v>21</v>
      </c>
      <c r="O9" s="49">
        <v>5</v>
      </c>
      <c r="P9" s="50">
        <f>SUM(M9:O9)</f>
        <v>32</v>
      </c>
      <c r="Q9" s="49">
        <v>0</v>
      </c>
      <c r="R9" s="39">
        <f>SUM(H9,K9:L9,P9:Q9)</f>
        <v>310</v>
      </c>
      <c r="S9" s="37"/>
      <c r="T9" s="53">
        <v>310</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161</v>
      </c>
      <c r="D12" s="49">
        <v>983</v>
      </c>
      <c r="E12" s="49">
        <v>1482</v>
      </c>
      <c r="F12" s="50">
        <f>SUM(D12:E12)</f>
        <v>2465</v>
      </c>
      <c r="G12" s="49">
        <v>760</v>
      </c>
      <c r="H12" s="50">
        <f>SUM(C12,F12:G12)</f>
        <v>3386</v>
      </c>
      <c r="I12" s="49">
        <v>26</v>
      </c>
      <c r="J12" s="49">
        <v>220</v>
      </c>
      <c r="K12" s="50">
        <f>SUM(I12:J12)</f>
        <v>246</v>
      </c>
      <c r="L12" s="49">
        <v>52</v>
      </c>
      <c r="M12" s="49">
        <v>78</v>
      </c>
      <c r="N12" s="49">
        <v>295</v>
      </c>
      <c r="O12" s="49">
        <v>80</v>
      </c>
      <c r="P12" s="50">
        <f>SUM(M12:O12)</f>
        <v>453</v>
      </c>
      <c r="Q12" s="49">
        <v>0</v>
      </c>
      <c r="R12" s="39">
        <f>SUM(H12,K12:L12,P12:Q12)</f>
        <v>4137</v>
      </c>
      <c r="S12" s="37"/>
      <c r="T12" s="53">
        <f>T13-SUM(T9:T11)</f>
        <v>4137</v>
      </c>
      <c r="U12" s="53">
        <f>T12-R12</f>
        <v>0</v>
      </c>
    </row>
    <row r="13" spans="2:24" s="34" customFormat="1" ht="16" customHeight="1">
      <c r="B13" s="40" t="s">
        <v>5</v>
      </c>
      <c r="C13" s="39">
        <f t="shared" ref="C13:L13" si="0">SUM(C9,C11:C12)</f>
        <v>184</v>
      </c>
      <c r="D13" s="39">
        <f t="shared" si="0"/>
        <v>1051</v>
      </c>
      <c r="E13" s="39">
        <f t="shared" si="0"/>
        <v>1596</v>
      </c>
      <c r="F13" s="39">
        <f t="shared" si="0"/>
        <v>2647</v>
      </c>
      <c r="G13" s="39">
        <f t="shared" si="0"/>
        <v>813</v>
      </c>
      <c r="H13" s="39">
        <f t="shared" si="0"/>
        <v>3644</v>
      </c>
      <c r="I13" s="39">
        <f t="shared" si="0"/>
        <v>27</v>
      </c>
      <c r="J13" s="39">
        <f t="shared" si="0"/>
        <v>235</v>
      </c>
      <c r="K13" s="39">
        <f t="shared" si="0"/>
        <v>262</v>
      </c>
      <c r="L13" s="39">
        <f t="shared" si="0"/>
        <v>56</v>
      </c>
      <c r="M13" s="39">
        <f>SUM(M9:M12)</f>
        <v>84</v>
      </c>
      <c r="N13" s="39">
        <f>SUM(N9:N12)</f>
        <v>316</v>
      </c>
      <c r="O13" s="39">
        <f>SUM(O9:O12)</f>
        <v>85</v>
      </c>
      <c r="P13" s="39">
        <f>SUM(P9:P12)</f>
        <v>485</v>
      </c>
      <c r="Q13" s="39">
        <f>SUM(Q9,Q11:Q12)</f>
        <v>0</v>
      </c>
      <c r="R13" s="39">
        <f>SUM(R9:R12)</f>
        <v>4447</v>
      </c>
      <c r="S13" s="37"/>
      <c r="T13" s="43">
        <v>4447</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184</v>
      </c>
      <c r="D15" s="39">
        <f t="shared" si="1"/>
        <v>1040</v>
      </c>
      <c r="E15" s="39">
        <f t="shared" si="1"/>
        <v>1585</v>
      </c>
      <c r="F15" s="39">
        <f t="shared" si="1"/>
        <v>2625</v>
      </c>
      <c r="G15" s="39">
        <f t="shared" si="1"/>
        <v>805</v>
      </c>
      <c r="H15" s="39">
        <f t="shared" si="1"/>
        <v>3614</v>
      </c>
      <c r="I15" s="39">
        <f t="shared" si="1"/>
        <v>27</v>
      </c>
      <c r="J15" s="39">
        <f t="shared" si="1"/>
        <v>235</v>
      </c>
      <c r="K15" s="39">
        <f t="shared" si="1"/>
        <v>262</v>
      </c>
      <c r="L15" s="39">
        <f t="shared" si="1"/>
        <v>56</v>
      </c>
      <c r="M15" s="39">
        <f>M13+M18+M19</f>
        <v>84</v>
      </c>
      <c r="N15" s="39">
        <f>N13+N18+N19</f>
        <v>316</v>
      </c>
      <c r="O15" s="39">
        <f>O13+O18+O19</f>
        <v>85</v>
      </c>
      <c r="P15" s="39">
        <f>P13+P18+P19</f>
        <v>485</v>
      </c>
      <c r="Q15" s="39">
        <f>Q13+Q18</f>
        <v>0</v>
      </c>
      <c r="R15" s="39">
        <f>R13+R18+R19</f>
        <v>4417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-11</v>
      </c>
      <c r="E18" s="49">
        <v>-11</v>
      </c>
      <c r="F18" s="50">
        <f>SUM(D18:E18)</f>
        <v>-22</v>
      </c>
      <c r="G18" s="49">
        <v>-8</v>
      </c>
      <c r="H18" s="50">
        <f>SUM(C18,F18:G18)</f>
        <v>-30</v>
      </c>
      <c r="I18" s="49">
        <v>0</v>
      </c>
      <c r="J18" s="49">
        <v>0</v>
      </c>
      <c r="K18" s="50">
        <f>SUM(I18:J18)</f>
        <v>0</v>
      </c>
      <c r="L18" s="49">
        <v>0</v>
      </c>
      <c r="M18" s="49">
        <v>0</v>
      </c>
      <c r="N18" s="49">
        <v>0</v>
      </c>
      <c r="O18" s="49">
        <v>0</v>
      </c>
      <c r="P18" s="50">
        <f>SUM(M18:O18)</f>
        <v>0</v>
      </c>
      <c r="Q18" s="49">
        <v>0</v>
      </c>
      <c r="R18" s="39">
        <f>SUM(H18,K18:L18,P18:Q18)</f>
        <v>-30</v>
      </c>
      <c r="S18" s="37"/>
      <c r="T18" s="53">
        <v>-30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-48</v>
      </c>
      <c r="D21" s="49">
        <v>-711</v>
      </c>
      <c r="E21" s="49">
        <v>-669</v>
      </c>
      <c r="F21" s="50">
        <f>SUM(D21:E21)</f>
        <v>-1380</v>
      </c>
      <c r="G21" s="49">
        <v>-511</v>
      </c>
      <c r="H21" s="50">
        <f>SUM(C21,F21:G21)</f>
        <v>-1939</v>
      </c>
      <c r="I21" s="49">
        <v>0</v>
      </c>
      <c r="J21" s="49">
        <v>-116</v>
      </c>
      <c r="K21" s="50">
        <f>SUM(I21:J21)</f>
        <v>-116</v>
      </c>
      <c r="L21" s="49">
        <v>-38</v>
      </c>
      <c r="M21" s="49">
        <v>-11</v>
      </c>
      <c r="N21" s="49">
        <v>-11</v>
      </c>
      <c r="O21" s="49">
        <v>-28</v>
      </c>
      <c r="P21" s="50">
        <f>SUM(M21:O21)</f>
        <v>-50</v>
      </c>
      <c r="Q21" s="49">
        <v>0</v>
      </c>
      <c r="R21" s="39">
        <f>SUM(H21,K21:L21,P21:Q21)</f>
        <v>-2143</v>
      </c>
      <c r="S21" s="37"/>
      <c r="T21" s="53">
        <f>T22-SUM(T18:T20)</f>
        <v>-2143</v>
      </c>
      <c r="U21" s="53">
        <f>T21-R21</f>
        <v>0</v>
      </c>
    </row>
    <row r="22" spans="2:22" s="34" customFormat="1" ht="16" customHeight="1">
      <c r="B22" s="40" t="s">
        <v>8</v>
      </c>
      <c r="C22" s="39">
        <f t="shared" ref="C22:L22" si="2">SUM(C18,C20:C21)</f>
        <v>-48</v>
      </c>
      <c r="D22" s="39">
        <f t="shared" si="2"/>
        <v>-722</v>
      </c>
      <c r="E22" s="39">
        <f t="shared" si="2"/>
        <v>-680</v>
      </c>
      <c r="F22" s="39">
        <f t="shared" si="2"/>
        <v>-1402</v>
      </c>
      <c r="G22" s="39">
        <f t="shared" si="2"/>
        <v>-519</v>
      </c>
      <c r="H22" s="39">
        <f t="shared" si="2"/>
        <v>-1969</v>
      </c>
      <c r="I22" s="39">
        <f t="shared" si="2"/>
        <v>0</v>
      </c>
      <c r="J22" s="39">
        <f t="shared" si="2"/>
        <v>-116</v>
      </c>
      <c r="K22" s="39">
        <f t="shared" si="2"/>
        <v>-116</v>
      </c>
      <c r="L22" s="39">
        <f t="shared" si="2"/>
        <v>-38</v>
      </c>
      <c r="M22" s="39">
        <f>SUM(M18:M21)</f>
        <v>-11</v>
      </c>
      <c r="N22" s="39">
        <f>SUM(N18:N21)</f>
        <v>-11</v>
      </c>
      <c r="O22" s="39">
        <f>SUM(O18:O21)</f>
        <v>-28</v>
      </c>
      <c r="P22" s="39">
        <f>SUM(P18:P21)</f>
        <v>-50</v>
      </c>
      <c r="Q22" s="39">
        <f>SUM(Q18,Q20:Q21)</f>
        <v>0</v>
      </c>
      <c r="R22" s="39">
        <f>SUM(R18:R21)</f>
        <v>-2173</v>
      </c>
      <c r="S22" s="37"/>
      <c r="T22" s="43">
        <v>-2173</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-48</v>
      </c>
      <c r="D24" s="39">
        <f t="shared" si="3"/>
        <v>-711</v>
      </c>
      <c r="E24" s="39">
        <f t="shared" si="3"/>
        <v>-669</v>
      </c>
      <c r="F24" s="39">
        <f t="shared" si="3"/>
        <v>-1380</v>
      </c>
      <c r="G24" s="39">
        <f t="shared" si="3"/>
        <v>-511</v>
      </c>
      <c r="H24" s="39">
        <f t="shared" si="3"/>
        <v>-1939</v>
      </c>
      <c r="I24" s="39">
        <f t="shared" si="3"/>
        <v>0</v>
      </c>
      <c r="J24" s="39">
        <f t="shared" si="3"/>
        <v>-116</v>
      </c>
      <c r="K24" s="39">
        <f t="shared" si="3"/>
        <v>-116</v>
      </c>
      <c r="L24" s="39">
        <f t="shared" si="3"/>
        <v>-38</v>
      </c>
      <c r="M24" s="39">
        <f>M22-M18-M19</f>
        <v>-11</v>
      </c>
      <c r="N24" s="39">
        <f>N22-N18-N19</f>
        <v>-11</v>
      </c>
      <c r="O24" s="39">
        <f>O22-O18-O19</f>
        <v>-28</v>
      </c>
      <c r="P24" s="39">
        <f>P22-P18-P19</f>
        <v>-50</v>
      </c>
      <c r="Q24" s="39">
        <f>Q22-Q18</f>
        <v>0</v>
      </c>
      <c r="R24" s="39">
        <f>R22-R18-R19</f>
        <v>-2143</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136</v>
      </c>
      <c r="D26" s="42">
        <f t="shared" si="4"/>
        <v>329</v>
      </c>
      <c r="E26" s="42">
        <f t="shared" si="4"/>
        <v>916</v>
      </c>
      <c r="F26" s="42">
        <f t="shared" si="4"/>
        <v>1245</v>
      </c>
      <c r="G26" s="42">
        <f t="shared" si="4"/>
        <v>294</v>
      </c>
      <c r="H26" s="42">
        <f t="shared" si="4"/>
        <v>1675</v>
      </c>
      <c r="I26" s="42">
        <f t="shared" si="4"/>
        <v>27</v>
      </c>
      <c r="J26" s="42">
        <f t="shared" si="4"/>
        <v>119</v>
      </c>
      <c r="K26" s="42">
        <f t="shared" si="4"/>
        <v>146</v>
      </c>
      <c r="L26" s="42">
        <f t="shared" si="4"/>
        <v>18</v>
      </c>
      <c r="M26" s="42">
        <f t="shared" si="4"/>
        <v>73</v>
      </c>
      <c r="N26" s="42">
        <f t="shared" si="4"/>
        <v>305</v>
      </c>
      <c r="O26" s="42">
        <f t="shared" si="4"/>
        <v>57</v>
      </c>
      <c r="P26" s="42">
        <f t="shared" si="4"/>
        <v>435</v>
      </c>
      <c r="Q26" s="42">
        <f t="shared" si="4"/>
        <v>0</v>
      </c>
      <c r="R26" s="42">
        <f t="shared" si="4"/>
        <v>2274</v>
      </c>
      <c r="S26" s="37"/>
      <c r="T26" s="43">
        <v>2274</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230</v>
      </c>
      <c r="D29" s="45">
        <v>1006</v>
      </c>
      <c r="E29" s="45">
        <v>1600</v>
      </c>
      <c r="F29" s="45">
        <v>2606</v>
      </c>
      <c r="G29" s="45">
        <v>770</v>
      </c>
      <c r="H29" s="45">
        <v>3606</v>
      </c>
      <c r="I29" s="45">
        <v>28</v>
      </c>
      <c r="J29" s="45">
        <v>185</v>
      </c>
      <c r="K29" s="45">
        <v>213</v>
      </c>
      <c r="L29" s="45">
        <v>43</v>
      </c>
      <c r="M29" s="45">
        <v>60</v>
      </c>
      <c r="N29" s="45">
        <v>366</v>
      </c>
      <c r="O29" s="45">
        <v>71</v>
      </c>
      <c r="P29" s="45">
        <v>497</v>
      </c>
      <c r="Q29" s="45">
        <v>0</v>
      </c>
      <c r="R29" s="45">
        <v>4359</v>
      </c>
      <c r="S29" s="37"/>
      <c r="T29" s="37"/>
      <c r="U29" s="37"/>
    </row>
    <row r="30" spans="2:22" s="34" customFormat="1" ht="16" customHeight="1">
      <c r="B30" s="44" t="s">
        <v>91</v>
      </c>
      <c r="C30" s="45">
        <v>-37</v>
      </c>
      <c r="D30" s="45">
        <v>-557</v>
      </c>
      <c r="E30" s="45">
        <v>-553</v>
      </c>
      <c r="F30" s="45">
        <v>-1110</v>
      </c>
      <c r="G30" s="45">
        <v>-416</v>
      </c>
      <c r="H30" s="45">
        <v>-1563</v>
      </c>
      <c r="I30" s="45">
        <v>0</v>
      </c>
      <c r="J30" s="45">
        <v>-89</v>
      </c>
      <c r="K30" s="45">
        <v>-89</v>
      </c>
      <c r="L30" s="45">
        <v>-33</v>
      </c>
      <c r="M30" s="45">
        <v>-7</v>
      </c>
      <c r="N30" s="45">
        <v>-64</v>
      </c>
      <c r="O30" s="45">
        <v>-26</v>
      </c>
      <c r="P30" s="45">
        <v>-97</v>
      </c>
      <c r="Q30" s="45">
        <v>0</v>
      </c>
      <c r="R30" s="45">
        <v>-1782</v>
      </c>
      <c r="S30" s="37"/>
      <c r="T30" s="37"/>
      <c r="U30" s="37"/>
    </row>
    <row r="31" spans="2:22" s="34" customFormat="1" ht="16" customHeight="1">
      <c r="B31" s="44" t="s">
        <v>92</v>
      </c>
      <c r="C31" s="45">
        <v>193</v>
      </c>
      <c r="D31" s="45">
        <v>449</v>
      </c>
      <c r="E31" s="45">
        <v>1047</v>
      </c>
      <c r="F31" s="45">
        <v>1496</v>
      </c>
      <c r="G31" s="45">
        <v>354</v>
      </c>
      <c r="H31" s="45">
        <v>2043</v>
      </c>
      <c r="I31" s="45">
        <v>28</v>
      </c>
      <c r="J31" s="45">
        <v>96</v>
      </c>
      <c r="K31" s="45">
        <v>124</v>
      </c>
      <c r="L31" s="45">
        <v>10</v>
      </c>
      <c r="M31" s="45">
        <v>53</v>
      </c>
      <c r="N31" s="45">
        <v>302</v>
      </c>
      <c r="O31" s="45">
        <v>45</v>
      </c>
      <c r="P31" s="45">
        <v>400</v>
      </c>
      <c r="Q31" s="45">
        <v>0</v>
      </c>
      <c r="R31" s="45">
        <v>2577</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173</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71" priority="2">
      <formula>$E$3&lt;&gt;0</formula>
    </cfRule>
  </conditionalFormatting>
  <conditionalFormatting sqref="C29:R29">
    <cfRule type="expression" dxfId="270" priority="5">
      <formula>AND(ABS(C13-C29)&gt;500, ABS((C13-C29)/C29)&gt;0.1)</formula>
    </cfRule>
  </conditionalFormatting>
  <conditionalFormatting sqref="C30:R30">
    <cfRule type="expression" dxfId="269" priority="6">
      <formula>AND(ABS(C22-C30)&gt;500, ABS((C22-C30)/C30)&gt;0.1)</formula>
    </cfRule>
  </conditionalFormatting>
  <conditionalFormatting sqref="C31:R31">
    <cfRule type="expression" dxfId="268" priority="7">
      <formula>AND(ABS(C26-C31)&gt;500, ABS((C26-C31)/C31)&gt;0.1)</formula>
    </cfRule>
  </conditionalFormatting>
  <conditionalFormatting sqref="T9:U13 T18:U22 T26:U26">
    <cfRule type="expression" dxfId="267" priority="4">
      <formula>$U9&lt;&gt;0</formula>
    </cfRule>
  </conditionalFormatting>
  <conditionalFormatting sqref="T5:U7">
    <cfRule type="expression" dxfId="266" priority="3">
      <formula>SUM($U$9:$U$26)&lt;&gt;0</formula>
    </cfRule>
  </conditionalFormatting>
  <conditionalFormatting sqref="T36 N42 Q42">
    <cfRule type="cellIs" dxfId="26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6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9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900-000001000000}">
      <formula1>0</formula1>
    </dataValidation>
    <dataValidation type="list" allowBlank="1" showInputMessage="1" showErrorMessage="1" sqref="H3" xr:uid="{00000000-0002-0000-0900-000002000000}">
      <formula1>#REF!</formula1>
    </dataValidation>
  </dataValidations>
  <pageMargins left="0.7" right="0.7" top="0.75" bottom="0.75" header="0.3" footer="0.3"/>
  <pageSetup paperSize="9" scale="4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17</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15</v>
      </c>
      <c r="E9" s="49">
        <v>125</v>
      </c>
      <c r="F9" s="50">
        <f>SUM(D9:E9)</f>
        <v>140</v>
      </c>
      <c r="G9" s="49">
        <v>11</v>
      </c>
      <c r="H9" s="50">
        <f>SUM(C9,F9:G9)</f>
        <v>151</v>
      </c>
      <c r="I9" s="49">
        <v>36</v>
      </c>
      <c r="J9" s="49">
        <v>166</v>
      </c>
      <c r="K9" s="50">
        <f>SUM(I9:J9)</f>
        <v>202</v>
      </c>
      <c r="L9" s="49">
        <v>3</v>
      </c>
      <c r="M9" s="49">
        <v>0</v>
      </c>
      <c r="N9" s="49">
        <v>8</v>
      </c>
      <c r="O9" s="49">
        <v>109</v>
      </c>
      <c r="P9" s="50">
        <f>SUM(M9:O9)</f>
        <v>117</v>
      </c>
      <c r="Q9" s="49">
        <v>0</v>
      </c>
      <c r="R9" s="39">
        <f>SUM(H9,K9:L9,P9:Q9)</f>
        <v>473</v>
      </c>
      <c r="S9" s="37"/>
      <c r="T9" s="53">
        <v>473</v>
      </c>
      <c r="U9" s="53">
        <f>T9-R9</f>
        <v>0</v>
      </c>
    </row>
    <row r="10" spans="2:24" s="34" customFormat="1" ht="16" customHeight="1">
      <c r="B10" s="35" t="s">
        <v>89</v>
      </c>
      <c r="C10" s="38"/>
      <c r="D10" s="38"/>
      <c r="E10" s="38"/>
      <c r="F10" s="38"/>
      <c r="G10" s="38"/>
      <c r="H10" s="38"/>
      <c r="I10" s="38"/>
      <c r="J10" s="38"/>
      <c r="K10" s="38"/>
      <c r="L10" s="38"/>
      <c r="M10" s="49">
        <v>0</v>
      </c>
      <c r="N10" s="49">
        <v>3104</v>
      </c>
      <c r="O10" s="49">
        <v>0</v>
      </c>
      <c r="P10" s="50">
        <f>SUM(M10:O10)</f>
        <v>3104</v>
      </c>
      <c r="Q10" s="38"/>
      <c r="R10" s="39">
        <f>SUM(H10,K10:L10,P10:Q10)</f>
        <v>3104</v>
      </c>
      <c r="S10" s="37"/>
      <c r="T10" s="53">
        <v>3104</v>
      </c>
      <c r="U10" s="53">
        <f>T10-R10</f>
        <v>0</v>
      </c>
    </row>
    <row r="11" spans="2:24" s="34" customFormat="1" ht="16" customHeight="1">
      <c r="B11" s="35" t="s">
        <v>85</v>
      </c>
      <c r="C11" s="49">
        <v>0</v>
      </c>
      <c r="D11" s="49">
        <v>0</v>
      </c>
      <c r="E11" s="49">
        <v>-9044</v>
      </c>
      <c r="F11" s="50">
        <f>SUM(D11:E11)</f>
        <v>-9044</v>
      </c>
      <c r="G11" s="49">
        <v>0</v>
      </c>
      <c r="H11" s="50">
        <f>SUM(C11,F11:G11)</f>
        <v>-9044</v>
      </c>
      <c r="I11" s="49">
        <v>0</v>
      </c>
      <c r="J11" s="49">
        <v>-43</v>
      </c>
      <c r="K11" s="50">
        <f>SUM(I11:J11)</f>
        <v>-43</v>
      </c>
      <c r="L11" s="49">
        <v>0</v>
      </c>
      <c r="M11" s="49">
        <v>0</v>
      </c>
      <c r="N11" s="49">
        <v>0</v>
      </c>
      <c r="O11" s="49">
        <v>-257</v>
      </c>
      <c r="P11" s="50">
        <f>SUM(M11:O11)</f>
        <v>-257</v>
      </c>
      <c r="Q11" s="49">
        <v>0</v>
      </c>
      <c r="R11" s="39">
        <f>SUM(H11,K11:L11,P11:Q11)</f>
        <v>-9344</v>
      </c>
      <c r="S11" s="37"/>
      <c r="T11" s="53">
        <v>-9344</v>
      </c>
      <c r="U11" s="53">
        <f>T11-R11</f>
        <v>0</v>
      </c>
    </row>
    <row r="12" spans="2:24" s="34" customFormat="1" ht="16" customHeight="1">
      <c r="B12" s="35" t="s">
        <v>86</v>
      </c>
      <c r="C12" s="49">
        <v>0</v>
      </c>
      <c r="D12" s="49">
        <v>1571</v>
      </c>
      <c r="E12" s="49">
        <v>12829</v>
      </c>
      <c r="F12" s="50">
        <f>SUM(D12:E12)</f>
        <v>14400</v>
      </c>
      <c r="G12" s="49">
        <v>575</v>
      </c>
      <c r="H12" s="50">
        <f>SUM(C12,F12:G12)</f>
        <v>14975</v>
      </c>
      <c r="I12" s="49">
        <v>233</v>
      </c>
      <c r="J12" s="49">
        <v>1342</v>
      </c>
      <c r="K12" s="50">
        <f>SUM(I12:J12)</f>
        <v>1575</v>
      </c>
      <c r="L12" s="49">
        <v>197</v>
      </c>
      <c r="M12" s="49">
        <v>0</v>
      </c>
      <c r="N12" s="49">
        <v>360</v>
      </c>
      <c r="O12" s="49">
        <v>1161</v>
      </c>
      <c r="P12" s="50">
        <f>SUM(M12:O12)</f>
        <v>1521</v>
      </c>
      <c r="Q12" s="49">
        <v>0</v>
      </c>
      <c r="R12" s="39">
        <f>SUM(H12,K12:L12,P12:Q12)</f>
        <v>18268</v>
      </c>
      <c r="S12" s="37"/>
      <c r="T12" s="53">
        <f>T13-SUM(T9:T11)</f>
        <v>18268</v>
      </c>
      <c r="U12" s="53">
        <f>T12-R12</f>
        <v>0</v>
      </c>
    </row>
    <row r="13" spans="2:24" s="34" customFormat="1" ht="16" customHeight="1">
      <c r="B13" s="40" t="s">
        <v>5</v>
      </c>
      <c r="C13" s="39">
        <f t="shared" ref="C13:L13" si="0">SUM(C9,C11:C12)</f>
        <v>0</v>
      </c>
      <c r="D13" s="39">
        <f t="shared" si="0"/>
        <v>1586</v>
      </c>
      <c r="E13" s="39">
        <f t="shared" si="0"/>
        <v>3910</v>
      </c>
      <c r="F13" s="39">
        <f t="shared" si="0"/>
        <v>5496</v>
      </c>
      <c r="G13" s="39">
        <f t="shared" si="0"/>
        <v>586</v>
      </c>
      <c r="H13" s="39">
        <f t="shared" si="0"/>
        <v>6082</v>
      </c>
      <c r="I13" s="39">
        <f t="shared" si="0"/>
        <v>269</v>
      </c>
      <c r="J13" s="39">
        <f t="shared" si="0"/>
        <v>1465</v>
      </c>
      <c r="K13" s="39">
        <f t="shared" si="0"/>
        <v>1734</v>
      </c>
      <c r="L13" s="39">
        <f t="shared" si="0"/>
        <v>200</v>
      </c>
      <c r="M13" s="39">
        <f>SUM(M9:M12)</f>
        <v>0</v>
      </c>
      <c r="N13" s="39">
        <f>SUM(N9:N12)</f>
        <v>3472</v>
      </c>
      <c r="O13" s="39">
        <f>SUM(O9:O12)</f>
        <v>1013</v>
      </c>
      <c r="P13" s="39">
        <f>SUM(P9:P12)</f>
        <v>4485</v>
      </c>
      <c r="Q13" s="39">
        <f>SUM(Q9,Q11:Q12)</f>
        <v>0</v>
      </c>
      <c r="R13" s="39">
        <f>SUM(R9:R12)</f>
        <v>12501</v>
      </c>
      <c r="S13" s="37"/>
      <c r="T13" s="43">
        <v>12501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1586</v>
      </c>
      <c r="E15" s="39">
        <f t="shared" si="1"/>
        <v>3910</v>
      </c>
      <c r="F15" s="39">
        <f t="shared" si="1"/>
        <v>5496</v>
      </c>
      <c r="G15" s="39">
        <f t="shared" si="1"/>
        <v>586</v>
      </c>
      <c r="H15" s="39">
        <f t="shared" si="1"/>
        <v>6082</v>
      </c>
      <c r="I15" s="39">
        <f t="shared" si="1"/>
        <v>269</v>
      </c>
      <c r="J15" s="39">
        <f t="shared" si="1"/>
        <v>1465</v>
      </c>
      <c r="K15" s="39">
        <f t="shared" si="1"/>
        <v>1734</v>
      </c>
      <c r="L15" s="39">
        <f t="shared" si="1"/>
        <v>200</v>
      </c>
      <c r="M15" s="39">
        <f>M13+M18+M19</f>
        <v>0</v>
      </c>
      <c r="N15" s="39">
        <f>N13+N18+N19</f>
        <v>3472</v>
      </c>
      <c r="O15" s="39">
        <f>O13+O18+O19</f>
        <v>1013</v>
      </c>
      <c r="P15" s="39">
        <f>P13+P18+P19</f>
        <v>4485</v>
      </c>
      <c r="Q15" s="39">
        <f>Q13+Q18</f>
        <v>0</v>
      </c>
      <c r="R15" s="39">
        <f>R13+R18+R19</f>
        <v>12501</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-832</v>
      </c>
      <c r="F21" s="50">
        <f>SUM(D21:E21)</f>
        <v>-832</v>
      </c>
      <c r="G21" s="49">
        <v>0</v>
      </c>
      <c r="H21" s="50">
        <f>SUM(C21,F21:G21)</f>
        <v>-832</v>
      </c>
      <c r="I21" s="49">
        <v>0</v>
      </c>
      <c r="J21" s="49">
        <v>-696</v>
      </c>
      <c r="K21" s="50">
        <f>SUM(I21:J21)</f>
        <v>-696</v>
      </c>
      <c r="L21" s="49">
        <v>-8</v>
      </c>
      <c r="M21" s="49">
        <v>0</v>
      </c>
      <c r="N21" s="49">
        <v>-140</v>
      </c>
      <c r="O21" s="49">
        <v>-540</v>
      </c>
      <c r="P21" s="50">
        <f>SUM(M21:O21)</f>
        <v>-680</v>
      </c>
      <c r="Q21" s="49">
        <v>0</v>
      </c>
      <c r="R21" s="39">
        <f>SUM(H21,K21:L21,P21:Q21)</f>
        <v>-2216</v>
      </c>
      <c r="S21" s="37"/>
      <c r="T21" s="53">
        <f>T22-SUM(T18:T20)</f>
        <v>-2216</v>
      </c>
      <c r="U21" s="53">
        <f>T21-R21</f>
        <v>0</v>
      </c>
    </row>
    <row r="22" spans="2:22" s="34" customFormat="1" ht="16" customHeight="1">
      <c r="B22" s="40" t="s">
        <v>8</v>
      </c>
      <c r="C22" s="39">
        <f t="shared" ref="C22:L22" si="2">SUM(C18,C20:C21)</f>
        <v>0</v>
      </c>
      <c r="D22" s="39">
        <f t="shared" si="2"/>
        <v>0</v>
      </c>
      <c r="E22" s="39">
        <f t="shared" si="2"/>
        <v>-832</v>
      </c>
      <c r="F22" s="39">
        <f t="shared" si="2"/>
        <v>-832</v>
      </c>
      <c r="G22" s="39">
        <f t="shared" si="2"/>
        <v>0</v>
      </c>
      <c r="H22" s="39">
        <f t="shared" si="2"/>
        <v>-832</v>
      </c>
      <c r="I22" s="39">
        <f t="shared" si="2"/>
        <v>0</v>
      </c>
      <c r="J22" s="39">
        <f t="shared" si="2"/>
        <v>-696</v>
      </c>
      <c r="K22" s="39">
        <f t="shared" si="2"/>
        <v>-696</v>
      </c>
      <c r="L22" s="39">
        <f t="shared" si="2"/>
        <v>-8</v>
      </c>
      <c r="M22" s="39">
        <f>SUM(M18:M21)</f>
        <v>0</v>
      </c>
      <c r="N22" s="39">
        <f>SUM(N18:N21)</f>
        <v>-140</v>
      </c>
      <c r="O22" s="39">
        <f>SUM(O18:O21)</f>
        <v>-540</v>
      </c>
      <c r="P22" s="39">
        <f>SUM(P18:P21)</f>
        <v>-680</v>
      </c>
      <c r="Q22" s="39">
        <f>SUM(Q18,Q20:Q21)</f>
        <v>0</v>
      </c>
      <c r="R22" s="39">
        <f>SUM(R18:R21)</f>
        <v>-2216</v>
      </c>
      <c r="S22" s="37"/>
      <c r="T22" s="43">
        <v>-2216</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-832</v>
      </c>
      <c r="F24" s="39">
        <f t="shared" si="3"/>
        <v>-832</v>
      </c>
      <c r="G24" s="39">
        <f t="shared" si="3"/>
        <v>0</v>
      </c>
      <c r="H24" s="39">
        <f t="shared" si="3"/>
        <v>-832</v>
      </c>
      <c r="I24" s="39">
        <f t="shared" si="3"/>
        <v>0</v>
      </c>
      <c r="J24" s="39">
        <f t="shared" si="3"/>
        <v>-696</v>
      </c>
      <c r="K24" s="39">
        <f t="shared" si="3"/>
        <v>-696</v>
      </c>
      <c r="L24" s="39">
        <f t="shared" si="3"/>
        <v>-8</v>
      </c>
      <c r="M24" s="39">
        <f>M22-M18-M19</f>
        <v>0</v>
      </c>
      <c r="N24" s="39">
        <f>N22-N18-N19</f>
        <v>-140</v>
      </c>
      <c r="O24" s="39">
        <f>O22-O18-O19</f>
        <v>-540</v>
      </c>
      <c r="P24" s="39">
        <f>P22-P18-P19</f>
        <v>-680</v>
      </c>
      <c r="Q24" s="39">
        <f>Q22-Q18</f>
        <v>0</v>
      </c>
      <c r="R24" s="39">
        <f>R22-R18-R19</f>
        <v>-2216</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1586</v>
      </c>
      <c r="E26" s="42">
        <f t="shared" si="4"/>
        <v>3078</v>
      </c>
      <c r="F26" s="42">
        <f t="shared" si="4"/>
        <v>4664</v>
      </c>
      <c r="G26" s="42">
        <f t="shared" si="4"/>
        <v>586</v>
      </c>
      <c r="H26" s="42">
        <f t="shared" si="4"/>
        <v>5250</v>
      </c>
      <c r="I26" s="42">
        <f t="shared" si="4"/>
        <v>269</v>
      </c>
      <c r="J26" s="42">
        <f t="shared" si="4"/>
        <v>769</v>
      </c>
      <c r="K26" s="42">
        <f t="shared" si="4"/>
        <v>1038</v>
      </c>
      <c r="L26" s="42">
        <f t="shared" si="4"/>
        <v>192</v>
      </c>
      <c r="M26" s="42">
        <f t="shared" si="4"/>
        <v>0</v>
      </c>
      <c r="N26" s="42">
        <f t="shared" si="4"/>
        <v>3332</v>
      </c>
      <c r="O26" s="42">
        <f t="shared" si="4"/>
        <v>473</v>
      </c>
      <c r="P26" s="42">
        <f t="shared" si="4"/>
        <v>3805</v>
      </c>
      <c r="Q26" s="42">
        <f t="shared" si="4"/>
        <v>0</v>
      </c>
      <c r="R26" s="42">
        <f t="shared" si="4"/>
        <v>10285</v>
      </c>
      <c r="S26" s="37"/>
      <c r="T26" s="43">
        <v>10285</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1515</v>
      </c>
      <c r="E29" s="45">
        <v>5518</v>
      </c>
      <c r="F29" s="45">
        <v>7033</v>
      </c>
      <c r="G29" s="45">
        <v>672</v>
      </c>
      <c r="H29" s="45">
        <v>7705</v>
      </c>
      <c r="I29" s="45">
        <v>263</v>
      </c>
      <c r="J29" s="45">
        <v>1280</v>
      </c>
      <c r="K29" s="45">
        <v>1543</v>
      </c>
      <c r="L29" s="45">
        <v>200</v>
      </c>
      <c r="M29" s="45">
        <v>0</v>
      </c>
      <c r="N29" s="45">
        <v>3433</v>
      </c>
      <c r="O29" s="45">
        <v>894</v>
      </c>
      <c r="P29" s="45">
        <v>4327</v>
      </c>
      <c r="Q29" s="45">
        <v>0</v>
      </c>
      <c r="R29" s="45">
        <v>13775</v>
      </c>
      <c r="S29" s="37"/>
      <c r="T29" s="37"/>
      <c r="U29" s="37"/>
    </row>
    <row r="30" spans="2:22" s="34" customFormat="1" ht="16" customHeight="1">
      <c r="B30" s="44" t="s">
        <v>91</v>
      </c>
      <c r="C30" s="45">
        <v>0</v>
      </c>
      <c r="D30" s="45">
        <v>-1</v>
      </c>
      <c r="E30" s="45">
        <v>1590</v>
      </c>
      <c r="F30" s="45">
        <v>1589</v>
      </c>
      <c r="G30" s="45">
        <v>0</v>
      </c>
      <c r="H30" s="45">
        <v>1589</v>
      </c>
      <c r="I30" s="45">
        <v>0</v>
      </c>
      <c r="J30" s="45">
        <v>-290</v>
      </c>
      <c r="K30" s="45">
        <v>-290</v>
      </c>
      <c r="L30" s="45">
        <v>-11</v>
      </c>
      <c r="M30" s="45">
        <v>0</v>
      </c>
      <c r="N30" s="45">
        <v>-129</v>
      </c>
      <c r="O30" s="45">
        <v>-438</v>
      </c>
      <c r="P30" s="45">
        <v>-567</v>
      </c>
      <c r="Q30" s="45">
        <v>0</v>
      </c>
      <c r="R30" s="45">
        <v>721</v>
      </c>
      <c r="S30" s="37"/>
      <c r="T30" s="37"/>
      <c r="U30" s="37"/>
    </row>
    <row r="31" spans="2:22" s="34" customFormat="1" ht="16" customHeight="1">
      <c r="B31" s="44" t="s">
        <v>92</v>
      </c>
      <c r="C31" s="45">
        <v>0</v>
      </c>
      <c r="D31" s="45">
        <v>1514</v>
      </c>
      <c r="E31" s="45">
        <v>7108</v>
      </c>
      <c r="F31" s="45">
        <v>8622</v>
      </c>
      <c r="G31" s="45">
        <v>672</v>
      </c>
      <c r="H31" s="45">
        <v>9294</v>
      </c>
      <c r="I31" s="45">
        <v>263</v>
      </c>
      <c r="J31" s="45">
        <v>990</v>
      </c>
      <c r="K31" s="45">
        <v>1253</v>
      </c>
      <c r="L31" s="45">
        <v>189</v>
      </c>
      <c r="M31" s="45">
        <v>0</v>
      </c>
      <c r="N31" s="45">
        <v>3304</v>
      </c>
      <c r="O31" s="45">
        <v>456</v>
      </c>
      <c r="P31" s="45">
        <v>3760</v>
      </c>
      <c r="Q31" s="45">
        <v>0</v>
      </c>
      <c r="R31" s="45">
        <v>14496</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3140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147</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63" priority="2">
      <formula>$E$3&lt;&gt;0</formula>
    </cfRule>
  </conditionalFormatting>
  <conditionalFormatting sqref="C29:R29">
    <cfRule type="expression" dxfId="262" priority="5">
      <formula>AND(ABS(C13-C29)&gt;500, ABS((C13-C29)/C29)&gt;0.1)</formula>
    </cfRule>
  </conditionalFormatting>
  <conditionalFormatting sqref="C30:R30">
    <cfRule type="expression" dxfId="261" priority="6">
      <formula>AND(ABS(C22-C30)&gt;500, ABS((C22-C30)/C30)&gt;0.1)</formula>
    </cfRule>
  </conditionalFormatting>
  <conditionalFormatting sqref="C31:R31">
    <cfRule type="expression" dxfId="260" priority="7">
      <formula>AND(ABS(C26-C31)&gt;500, ABS((C26-C31)/C31)&gt;0.1)</formula>
    </cfRule>
  </conditionalFormatting>
  <conditionalFormatting sqref="T9:U13 T18:U22 T26:U26">
    <cfRule type="expression" dxfId="259" priority="4">
      <formula>$U9&lt;&gt;0</formula>
    </cfRule>
  </conditionalFormatting>
  <conditionalFormatting sqref="T5:U7">
    <cfRule type="expression" dxfId="258" priority="3">
      <formula>SUM($U$9:$U$26)&lt;&gt;0</formula>
    </cfRule>
  </conditionalFormatting>
  <conditionalFormatting sqref="T36 N42 Q42">
    <cfRule type="cellIs" dxfId="25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5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A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A00-000001000000}">
      <formula1>0</formula1>
    </dataValidation>
    <dataValidation type="list" allowBlank="1" showInputMessage="1" showErrorMessage="1" sqref="H3" xr:uid="{00000000-0002-0000-0A00-000002000000}">
      <formula1>#REF!</formula1>
    </dataValidation>
  </dataValidations>
  <pageMargins left="0.7" right="0.7" top="0.75" bottom="0.75" header="0.3" footer="0.3"/>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18</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13</v>
      </c>
      <c r="E9" s="49">
        <v>62</v>
      </c>
      <c r="F9" s="50">
        <f>SUM(D9:E9)</f>
        <v>75</v>
      </c>
      <c r="G9" s="49">
        <v>22</v>
      </c>
      <c r="H9" s="50">
        <f>SUM(C9,F9:G9)</f>
        <v>97</v>
      </c>
      <c r="I9" s="49">
        <v>0</v>
      </c>
      <c r="J9" s="49">
        <v>156</v>
      </c>
      <c r="K9" s="50">
        <f>SUM(I9:J9)</f>
        <v>156</v>
      </c>
      <c r="L9" s="49">
        <v>204</v>
      </c>
      <c r="M9" s="49">
        <v>6</v>
      </c>
      <c r="N9" s="49">
        <v>20</v>
      </c>
      <c r="O9" s="49">
        <v>14</v>
      </c>
      <c r="P9" s="50">
        <f>SUM(M9:O9)</f>
        <v>40</v>
      </c>
      <c r="Q9" s="49">
        <v>0</v>
      </c>
      <c r="R9" s="39">
        <f>SUM(H9,K9:L9,P9:Q9)</f>
        <v>497</v>
      </c>
      <c r="S9" s="37"/>
      <c r="T9" s="53">
        <v>497</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1510</v>
      </c>
      <c r="E12" s="49">
        <v>1656</v>
      </c>
      <c r="F12" s="50">
        <f>SUM(D12:E12)</f>
        <v>3166</v>
      </c>
      <c r="G12" s="49">
        <v>990</v>
      </c>
      <c r="H12" s="50">
        <f>SUM(C12,F12:G12)</f>
        <v>4156</v>
      </c>
      <c r="I12" s="49">
        <v>0</v>
      </c>
      <c r="J12" s="49">
        <v>4349</v>
      </c>
      <c r="K12" s="50">
        <f>SUM(I12:J12)</f>
        <v>4349</v>
      </c>
      <c r="L12" s="49">
        <v>2624</v>
      </c>
      <c r="M12" s="49">
        <v>108</v>
      </c>
      <c r="N12" s="49">
        <v>611</v>
      </c>
      <c r="O12" s="49">
        <v>330</v>
      </c>
      <c r="P12" s="50">
        <f>SUM(M12:O12)</f>
        <v>1049</v>
      </c>
      <c r="Q12" s="49">
        <v>0</v>
      </c>
      <c r="R12" s="39">
        <f>SUM(H12,K12:L12,P12:Q12)</f>
        <v>12178</v>
      </c>
      <c r="S12" s="37"/>
      <c r="T12" s="53">
        <f>T13-SUM(T9:T11)</f>
        <v>12178</v>
      </c>
      <c r="U12" s="53">
        <f>T12-R12</f>
        <v>0</v>
      </c>
    </row>
    <row r="13" spans="2:24" s="34" customFormat="1" ht="16" customHeight="1">
      <c r="B13" s="40" t="s">
        <v>5</v>
      </c>
      <c r="C13" s="39">
        <f t="shared" ref="C13:L13" si="0">SUM(C9,C11:C12)</f>
        <v>0</v>
      </c>
      <c r="D13" s="39">
        <f t="shared" si="0"/>
        <v>1523</v>
      </c>
      <c r="E13" s="39">
        <f t="shared" si="0"/>
        <v>1718</v>
      </c>
      <c r="F13" s="39">
        <f t="shared" si="0"/>
        <v>3241</v>
      </c>
      <c r="G13" s="39">
        <f t="shared" si="0"/>
        <v>1012</v>
      </c>
      <c r="H13" s="39">
        <f t="shared" si="0"/>
        <v>4253</v>
      </c>
      <c r="I13" s="39">
        <f t="shared" si="0"/>
        <v>0</v>
      </c>
      <c r="J13" s="39">
        <f t="shared" si="0"/>
        <v>4505</v>
      </c>
      <c r="K13" s="39">
        <f t="shared" si="0"/>
        <v>4505</v>
      </c>
      <c r="L13" s="39">
        <f t="shared" si="0"/>
        <v>2828</v>
      </c>
      <c r="M13" s="39">
        <f>SUM(M9:M12)</f>
        <v>114</v>
      </c>
      <c r="N13" s="39">
        <f>SUM(N9:N12)</f>
        <v>631</v>
      </c>
      <c r="O13" s="39">
        <f>SUM(O9:O12)</f>
        <v>344</v>
      </c>
      <c r="P13" s="39">
        <f>SUM(P9:P12)</f>
        <v>1089</v>
      </c>
      <c r="Q13" s="39">
        <f>SUM(Q9,Q11:Q12)</f>
        <v>0</v>
      </c>
      <c r="R13" s="39">
        <f>SUM(R9:R12)</f>
        <v>12675</v>
      </c>
      <c r="S13" s="37"/>
      <c r="T13" s="43">
        <v>12675</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1523</v>
      </c>
      <c r="E15" s="39">
        <f t="shared" si="1"/>
        <v>1718</v>
      </c>
      <c r="F15" s="39">
        <f t="shared" si="1"/>
        <v>3241</v>
      </c>
      <c r="G15" s="39">
        <f t="shared" si="1"/>
        <v>1012</v>
      </c>
      <c r="H15" s="39">
        <f t="shared" si="1"/>
        <v>4253</v>
      </c>
      <c r="I15" s="39">
        <f t="shared" si="1"/>
        <v>0</v>
      </c>
      <c r="J15" s="39">
        <f t="shared" si="1"/>
        <v>4505</v>
      </c>
      <c r="K15" s="39">
        <f t="shared" si="1"/>
        <v>4505</v>
      </c>
      <c r="L15" s="39">
        <f t="shared" si="1"/>
        <v>2828</v>
      </c>
      <c r="M15" s="39">
        <f>M13+M18+M19</f>
        <v>114</v>
      </c>
      <c r="N15" s="39">
        <f>N13+N18+N19</f>
        <v>631</v>
      </c>
      <c r="O15" s="39">
        <f>O13+O18+O19</f>
        <v>344</v>
      </c>
      <c r="P15" s="39">
        <f>P13+P18+P19</f>
        <v>1089</v>
      </c>
      <c r="Q15" s="39">
        <f>Q13+Q18</f>
        <v>0</v>
      </c>
      <c r="R15" s="39">
        <f>R13+R18+R19</f>
        <v>12675</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-302</v>
      </c>
      <c r="F21" s="50">
        <f>SUM(D21:E21)</f>
        <v>-302</v>
      </c>
      <c r="G21" s="49">
        <v>-64</v>
      </c>
      <c r="H21" s="50">
        <f>SUM(C21,F21:G21)</f>
        <v>-366</v>
      </c>
      <c r="I21" s="49">
        <v>0</v>
      </c>
      <c r="J21" s="49">
        <v>-1464</v>
      </c>
      <c r="K21" s="50">
        <f>SUM(I21:J21)</f>
        <v>-1464</v>
      </c>
      <c r="L21" s="49">
        <v>-5252</v>
      </c>
      <c r="M21" s="49">
        <v>-78</v>
      </c>
      <c r="N21" s="49">
        <v>-261</v>
      </c>
      <c r="O21" s="49">
        <v>-182</v>
      </c>
      <c r="P21" s="50">
        <f>SUM(M21:O21)</f>
        <v>-521</v>
      </c>
      <c r="Q21" s="49">
        <v>0</v>
      </c>
      <c r="R21" s="39">
        <f>SUM(H21,K21:L21,P21:Q21)</f>
        <v>-7603</v>
      </c>
      <c r="S21" s="37"/>
      <c r="T21" s="53">
        <f>T22-SUM(T18:T20)</f>
        <v>-7603</v>
      </c>
      <c r="U21" s="53">
        <f>T21-R21</f>
        <v>0</v>
      </c>
    </row>
    <row r="22" spans="2:22" s="34" customFormat="1" ht="16" customHeight="1">
      <c r="B22" s="40" t="s">
        <v>8</v>
      </c>
      <c r="C22" s="39">
        <f t="shared" ref="C22:L22" si="2">SUM(C18,C20:C21)</f>
        <v>0</v>
      </c>
      <c r="D22" s="39">
        <f t="shared" si="2"/>
        <v>0</v>
      </c>
      <c r="E22" s="39">
        <f t="shared" si="2"/>
        <v>-302</v>
      </c>
      <c r="F22" s="39">
        <f t="shared" si="2"/>
        <v>-302</v>
      </c>
      <c r="G22" s="39">
        <f t="shared" si="2"/>
        <v>-64</v>
      </c>
      <c r="H22" s="39">
        <f t="shared" si="2"/>
        <v>-366</v>
      </c>
      <c r="I22" s="39">
        <f t="shared" si="2"/>
        <v>0</v>
      </c>
      <c r="J22" s="39">
        <f t="shared" si="2"/>
        <v>-1464</v>
      </c>
      <c r="K22" s="39">
        <f t="shared" si="2"/>
        <v>-1464</v>
      </c>
      <c r="L22" s="39">
        <f t="shared" si="2"/>
        <v>-5252</v>
      </c>
      <c r="M22" s="39">
        <f>SUM(M18:M21)</f>
        <v>-78</v>
      </c>
      <c r="N22" s="39">
        <f>SUM(N18:N21)</f>
        <v>-261</v>
      </c>
      <c r="O22" s="39">
        <f>SUM(O18:O21)</f>
        <v>-182</v>
      </c>
      <c r="P22" s="39">
        <f>SUM(P18:P21)</f>
        <v>-521</v>
      </c>
      <c r="Q22" s="39">
        <f>SUM(Q18,Q20:Q21)</f>
        <v>0</v>
      </c>
      <c r="R22" s="39">
        <f>SUM(R18:R21)</f>
        <v>-7603</v>
      </c>
      <c r="S22" s="37"/>
      <c r="T22" s="43">
        <v>-7603</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-302</v>
      </c>
      <c r="F24" s="39">
        <f t="shared" si="3"/>
        <v>-302</v>
      </c>
      <c r="G24" s="39">
        <f t="shared" si="3"/>
        <v>-64</v>
      </c>
      <c r="H24" s="39">
        <f t="shared" si="3"/>
        <v>-366</v>
      </c>
      <c r="I24" s="39">
        <f t="shared" si="3"/>
        <v>0</v>
      </c>
      <c r="J24" s="39">
        <f t="shared" si="3"/>
        <v>-1464</v>
      </c>
      <c r="K24" s="39">
        <f t="shared" si="3"/>
        <v>-1464</v>
      </c>
      <c r="L24" s="39">
        <f t="shared" si="3"/>
        <v>-5252</v>
      </c>
      <c r="M24" s="39">
        <f>M22-M18-M19</f>
        <v>-78</v>
      </c>
      <c r="N24" s="39">
        <f>N22-N18-N19</f>
        <v>-261</v>
      </c>
      <c r="O24" s="39">
        <f>O22-O18-O19</f>
        <v>-182</v>
      </c>
      <c r="P24" s="39">
        <f>P22-P18-P19</f>
        <v>-521</v>
      </c>
      <c r="Q24" s="39">
        <f>Q22-Q18</f>
        <v>0</v>
      </c>
      <c r="R24" s="39">
        <f>R22-R18-R19</f>
        <v>-7603</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1523</v>
      </c>
      <c r="E26" s="42">
        <f t="shared" si="4"/>
        <v>1416</v>
      </c>
      <c r="F26" s="42">
        <f t="shared" si="4"/>
        <v>2939</v>
      </c>
      <c r="G26" s="42">
        <f t="shared" si="4"/>
        <v>948</v>
      </c>
      <c r="H26" s="42">
        <f t="shared" si="4"/>
        <v>3887</v>
      </c>
      <c r="I26" s="42">
        <f t="shared" si="4"/>
        <v>0</v>
      </c>
      <c r="J26" s="42">
        <f t="shared" si="4"/>
        <v>3041</v>
      </c>
      <c r="K26" s="42">
        <f t="shared" si="4"/>
        <v>3041</v>
      </c>
      <c r="L26" s="42">
        <f t="shared" si="4"/>
        <v>-2424</v>
      </c>
      <c r="M26" s="42">
        <f t="shared" si="4"/>
        <v>36</v>
      </c>
      <c r="N26" s="42">
        <f t="shared" si="4"/>
        <v>370</v>
      </c>
      <c r="O26" s="42">
        <f t="shared" si="4"/>
        <v>162</v>
      </c>
      <c r="P26" s="42">
        <f t="shared" si="4"/>
        <v>568</v>
      </c>
      <c r="Q26" s="42">
        <f t="shared" si="4"/>
        <v>0</v>
      </c>
      <c r="R26" s="42">
        <f t="shared" si="4"/>
        <v>5072</v>
      </c>
      <c r="S26" s="37"/>
      <c r="T26" s="43">
        <v>5072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1443</v>
      </c>
      <c r="E29" s="45">
        <v>1657</v>
      </c>
      <c r="F29" s="45">
        <v>3100</v>
      </c>
      <c r="G29" s="45">
        <v>1122</v>
      </c>
      <c r="H29" s="45">
        <v>4222</v>
      </c>
      <c r="I29" s="45">
        <v>0</v>
      </c>
      <c r="J29" s="45">
        <v>3668</v>
      </c>
      <c r="K29" s="45">
        <v>3668</v>
      </c>
      <c r="L29" s="45">
        <v>3018</v>
      </c>
      <c r="M29" s="45">
        <v>120</v>
      </c>
      <c r="N29" s="45">
        <v>713</v>
      </c>
      <c r="O29" s="45">
        <v>358</v>
      </c>
      <c r="P29" s="45">
        <v>1191</v>
      </c>
      <c r="Q29" s="45">
        <v>0</v>
      </c>
      <c r="R29" s="45">
        <v>12099</v>
      </c>
      <c r="S29" s="37"/>
      <c r="T29" s="37"/>
      <c r="U29" s="37"/>
    </row>
    <row r="30" spans="2:22" s="34" customFormat="1" ht="16" customHeight="1">
      <c r="B30" s="44" t="s">
        <v>91</v>
      </c>
      <c r="C30" s="45">
        <v>0</v>
      </c>
      <c r="D30" s="45">
        <v>0</v>
      </c>
      <c r="E30" s="45">
        <v>-315</v>
      </c>
      <c r="F30" s="45">
        <v>-315</v>
      </c>
      <c r="G30" s="45">
        <v>-59</v>
      </c>
      <c r="H30" s="45">
        <v>-374</v>
      </c>
      <c r="I30" s="45">
        <v>0</v>
      </c>
      <c r="J30" s="45">
        <v>-935</v>
      </c>
      <c r="K30" s="45">
        <v>-935</v>
      </c>
      <c r="L30" s="45">
        <v>-5140</v>
      </c>
      <c r="M30" s="45">
        <v>-77</v>
      </c>
      <c r="N30" s="45">
        <v>-256</v>
      </c>
      <c r="O30" s="45">
        <v>-179</v>
      </c>
      <c r="P30" s="45">
        <v>-512</v>
      </c>
      <c r="Q30" s="45">
        <v>0</v>
      </c>
      <c r="R30" s="45">
        <v>-6961</v>
      </c>
      <c r="S30" s="37"/>
      <c r="T30" s="37"/>
      <c r="U30" s="37"/>
    </row>
    <row r="31" spans="2:22" s="34" customFormat="1" ht="16" customHeight="1">
      <c r="B31" s="44" t="s">
        <v>92</v>
      </c>
      <c r="C31" s="45">
        <v>0</v>
      </c>
      <c r="D31" s="45">
        <v>1443</v>
      </c>
      <c r="E31" s="45">
        <v>1342</v>
      </c>
      <c r="F31" s="45">
        <v>2785</v>
      </c>
      <c r="G31" s="45">
        <v>1063</v>
      </c>
      <c r="H31" s="45">
        <v>3848</v>
      </c>
      <c r="I31" s="45">
        <v>0</v>
      </c>
      <c r="J31" s="45">
        <v>2733</v>
      </c>
      <c r="K31" s="45">
        <v>2733</v>
      </c>
      <c r="L31" s="45">
        <v>-2122</v>
      </c>
      <c r="M31" s="45">
        <v>43</v>
      </c>
      <c r="N31" s="45">
        <v>457</v>
      </c>
      <c r="O31" s="45">
        <v>179</v>
      </c>
      <c r="P31" s="45">
        <v>679</v>
      </c>
      <c r="Q31" s="45">
        <v>0</v>
      </c>
      <c r="R31" s="45">
        <v>5138</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290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148</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55" priority="2">
      <formula>$E$3&lt;&gt;0</formula>
    </cfRule>
  </conditionalFormatting>
  <conditionalFormatting sqref="C29:R29">
    <cfRule type="expression" dxfId="254" priority="5">
      <formula>AND(ABS(C13-C29)&gt;500, ABS((C13-C29)/C29)&gt;0.1)</formula>
    </cfRule>
  </conditionalFormatting>
  <conditionalFormatting sqref="C30:R30">
    <cfRule type="expression" dxfId="253" priority="6">
      <formula>AND(ABS(C22-C30)&gt;500, ABS((C22-C30)/C30)&gt;0.1)</formula>
    </cfRule>
  </conditionalFormatting>
  <conditionalFormatting sqref="C31:R31">
    <cfRule type="expression" dxfId="252" priority="7">
      <formula>AND(ABS(C26-C31)&gt;500, ABS((C26-C31)/C31)&gt;0.1)</formula>
    </cfRule>
  </conditionalFormatting>
  <conditionalFormatting sqref="T9:U13 T18:U22 T26:U26">
    <cfRule type="expression" dxfId="251" priority="4">
      <formula>$U9&lt;&gt;0</formula>
    </cfRule>
  </conditionalFormatting>
  <conditionalFormatting sqref="T5:U7">
    <cfRule type="expression" dxfId="250" priority="3">
      <formula>SUM($U$9:$U$26)&lt;&gt;0</formula>
    </cfRule>
  </conditionalFormatting>
  <conditionalFormatting sqref="T36 N42 Q42">
    <cfRule type="cellIs" dxfId="24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4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B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B00-000001000000}">
      <formula1>0</formula1>
    </dataValidation>
    <dataValidation type="list" allowBlank="1" showInputMessage="1" showErrorMessage="1" sqref="H3" xr:uid="{00000000-0002-0000-0B00-000002000000}">
      <formula1>#REF!</formula1>
    </dataValidation>
  </dataValidations>
  <pageMargins left="0.7" right="0.7" top="0.75" bottom="0.75" header="0.3" footer="0.3"/>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19</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120</v>
      </c>
      <c r="E9" s="49">
        <v>531</v>
      </c>
      <c r="F9" s="50">
        <f>SUM(D9:E9)</f>
        <v>651</v>
      </c>
      <c r="G9" s="49">
        <v>104</v>
      </c>
      <c r="H9" s="50">
        <f>SUM(C9,F9:G9)</f>
        <v>755</v>
      </c>
      <c r="I9" s="49">
        <v>0</v>
      </c>
      <c r="J9" s="49">
        <v>77</v>
      </c>
      <c r="K9" s="50">
        <f>SUM(I9:J9)</f>
        <v>77</v>
      </c>
      <c r="L9" s="49">
        <v>115</v>
      </c>
      <c r="M9" s="49">
        <v>0</v>
      </c>
      <c r="N9" s="49">
        <v>0</v>
      </c>
      <c r="O9" s="49">
        <v>10</v>
      </c>
      <c r="P9" s="50">
        <f>SUM(M9:O9)</f>
        <v>10</v>
      </c>
      <c r="Q9" s="49">
        <v>0</v>
      </c>
      <c r="R9" s="39">
        <f>SUM(H9,K9:L9,P9:Q9)</f>
        <v>957</v>
      </c>
      <c r="S9" s="37"/>
      <c r="T9" s="53">
        <v>957</v>
      </c>
      <c r="U9" s="53">
        <f>T9-R9</f>
        <v>0</v>
      </c>
    </row>
    <row r="10" spans="2:24" s="34" customFormat="1" ht="16" customHeight="1">
      <c r="B10" s="35" t="s">
        <v>89</v>
      </c>
      <c r="C10" s="38"/>
      <c r="D10" s="38"/>
      <c r="E10" s="38"/>
      <c r="F10" s="38"/>
      <c r="G10" s="38"/>
      <c r="H10" s="38"/>
      <c r="I10" s="38"/>
      <c r="J10" s="38"/>
      <c r="K10" s="38"/>
      <c r="L10" s="38"/>
      <c r="M10" s="49">
        <v>235</v>
      </c>
      <c r="N10" s="49">
        <v>1790</v>
      </c>
      <c r="O10" s="49">
        <v>168</v>
      </c>
      <c r="P10" s="50">
        <f>SUM(M10:O10)</f>
        <v>2193</v>
      </c>
      <c r="Q10" s="38"/>
      <c r="R10" s="39">
        <f>SUM(H10,K10:L10,P10:Q10)</f>
        <v>2193</v>
      </c>
      <c r="S10" s="37"/>
      <c r="T10" s="53">
        <v>2193</v>
      </c>
      <c r="U10" s="53">
        <f>T10-R10</f>
        <v>0</v>
      </c>
    </row>
    <row r="11" spans="2:24" s="34" customFormat="1" ht="16" customHeight="1">
      <c r="B11" s="35" t="s">
        <v>85</v>
      </c>
      <c r="C11" s="49">
        <v>0</v>
      </c>
      <c r="D11" s="49">
        <v>0</v>
      </c>
      <c r="E11" s="49">
        <v>-1178</v>
      </c>
      <c r="F11" s="50">
        <f>SUM(D11:E11)</f>
        <v>-1178</v>
      </c>
      <c r="G11" s="49">
        <v>-22</v>
      </c>
      <c r="H11" s="50">
        <f>SUM(C11,F11:G11)</f>
        <v>-1200</v>
      </c>
      <c r="I11" s="49">
        <v>0</v>
      </c>
      <c r="J11" s="49">
        <v>0</v>
      </c>
      <c r="K11" s="50">
        <f>SUM(I11:J11)</f>
        <v>0</v>
      </c>
      <c r="L11" s="49">
        <v>0</v>
      </c>
      <c r="M11" s="49">
        <v>0</v>
      </c>
      <c r="N11" s="49">
        <v>0</v>
      </c>
      <c r="O11" s="49">
        <v>0</v>
      </c>
      <c r="P11" s="50">
        <f>SUM(M11:O11)</f>
        <v>0</v>
      </c>
      <c r="Q11" s="49">
        <v>0</v>
      </c>
      <c r="R11" s="39">
        <f>SUM(H11,K11:L11,P11:Q11)</f>
        <v>-1200</v>
      </c>
      <c r="S11" s="37"/>
      <c r="T11" s="53">
        <v>-1200</v>
      </c>
      <c r="U11" s="53">
        <f>T11-R11</f>
        <v>0</v>
      </c>
    </row>
    <row r="12" spans="2:24" s="34" customFormat="1" ht="16" customHeight="1">
      <c r="B12" s="35" t="s">
        <v>86</v>
      </c>
      <c r="C12" s="49">
        <v>0</v>
      </c>
      <c r="D12" s="49">
        <v>1397</v>
      </c>
      <c r="E12" s="49">
        <v>10347</v>
      </c>
      <c r="F12" s="50">
        <f>SUM(D12:E12)</f>
        <v>11744</v>
      </c>
      <c r="G12" s="49">
        <v>3337</v>
      </c>
      <c r="H12" s="50">
        <f>SUM(C12,F12:G12)</f>
        <v>15081</v>
      </c>
      <c r="I12" s="49">
        <v>215</v>
      </c>
      <c r="J12" s="49">
        <v>2736</v>
      </c>
      <c r="K12" s="50">
        <f>SUM(I12:J12)</f>
        <v>2951</v>
      </c>
      <c r="L12" s="49">
        <v>1309</v>
      </c>
      <c r="M12" s="49">
        <v>0</v>
      </c>
      <c r="N12" s="49">
        <v>0</v>
      </c>
      <c r="O12" s="49">
        <v>93</v>
      </c>
      <c r="P12" s="50">
        <f>SUM(M12:O12)</f>
        <v>93</v>
      </c>
      <c r="Q12" s="49">
        <v>0</v>
      </c>
      <c r="R12" s="39">
        <f>SUM(H12,K12:L12,P12:Q12)</f>
        <v>19434</v>
      </c>
      <c r="S12" s="37"/>
      <c r="T12" s="53">
        <f>T13-SUM(T9:T11)</f>
        <v>19434</v>
      </c>
      <c r="U12" s="53">
        <f>T12-R12</f>
        <v>0</v>
      </c>
    </row>
    <row r="13" spans="2:24" s="34" customFormat="1" ht="16" customHeight="1">
      <c r="B13" s="40" t="s">
        <v>5</v>
      </c>
      <c r="C13" s="39">
        <f t="shared" ref="C13:L13" si="0">SUM(C9,C11:C12)</f>
        <v>0</v>
      </c>
      <c r="D13" s="39">
        <f t="shared" si="0"/>
        <v>1517</v>
      </c>
      <c r="E13" s="39">
        <f t="shared" si="0"/>
        <v>9700</v>
      </c>
      <c r="F13" s="39">
        <f t="shared" si="0"/>
        <v>11217</v>
      </c>
      <c r="G13" s="39">
        <f t="shared" si="0"/>
        <v>3419</v>
      </c>
      <c r="H13" s="39">
        <f t="shared" si="0"/>
        <v>14636</v>
      </c>
      <c r="I13" s="39">
        <f t="shared" si="0"/>
        <v>215</v>
      </c>
      <c r="J13" s="39">
        <f t="shared" si="0"/>
        <v>2813</v>
      </c>
      <c r="K13" s="39">
        <f t="shared" si="0"/>
        <v>3028</v>
      </c>
      <c r="L13" s="39">
        <f t="shared" si="0"/>
        <v>1424</v>
      </c>
      <c r="M13" s="39">
        <f>SUM(M9:M12)</f>
        <v>235</v>
      </c>
      <c r="N13" s="39">
        <f>SUM(N9:N12)</f>
        <v>1790</v>
      </c>
      <c r="O13" s="39">
        <f>SUM(O9:O12)</f>
        <v>271</v>
      </c>
      <c r="P13" s="39">
        <f>SUM(P9:P12)</f>
        <v>2296</v>
      </c>
      <c r="Q13" s="39">
        <f>SUM(Q9,Q11:Q12)</f>
        <v>0</v>
      </c>
      <c r="R13" s="39">
        <f>SUM(R9:R12)</f>
        <v>21384</v>
      </c>
      <c r="S13" s="37"/>
      <c r="T13" s="43">
        <v>21384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921</v>
      </c>
      <c r="E15" s="39">
        <f t="shared" si="1"/>
        <v>4797</v>
      </c>
      <c r="F15" s="39">
        <f t="shared" si="1"/>
        <v>5718</v>
      </c>
      <c r="G15" s="39">
        <f t="shared" si="1"/>
        <v>1931</v>
      </c>
      <c r="H15" s="39">
        <f t="shared" si="1"/>
        <v>7649</v>
      </c>
      <c r="I15" s="39">
        <f t="shared" si="1"/>
        <v>215</v>
      </c>
      <c r="J15" s="39">
        <f t="shared" si="1"/>
        <v>1831</v>
      </c>
      <c r="K15" s="39">
        <f t="shared" si="1"/>
        <v>2046</v>
      </c>
      <c r="L15" s="39">
        <f t="shared" si="1"/>
        <v>1029</v>
      </c>
      <c r="M15" s="39">
        <f>M13+M18+M19</f>
        <v>235</v>
      </c>
      <c r="N15" s="39">
        <f>N13+N18+N19</f>
        <v>1790</v>
      </c>
      <c r="O15" s="39">
        <f>O13+O18+O19</f>
        <v>270</v>
      </c>
      <c r="P15" s="39">
        <f>P13+P18+P19</f>
        <v>2295</v>
      </c>
      <c r="Q15" s="39">
        <f>Q13+Q18</f>
        <v>0</v>
      </c>
      <c r="R15" s="39">
        <f>R13+R18+R19</f>
        <v>13019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-596</v>
      </c>
      <c r="E18" s="49">
        <v>-4903</v>
      </c>
      <c r="F18" s="50">
        <f>SUM(D18:E18)</f>
        <v>-5499</v>
      </c>
      <c r="G18" s="49">
        <v>-1488</v>
      </c>
      <c r="H18" s="50">
        <f>SUM(C18,F18:G18)</f>
        <v>-6987</v>
      </c>
      <c r="I18" s="49">
        <v>0</v>
      </c>
      <c r="J18" s="49">
        <v>-982</v>
      </c>
      <c r="K18" s="50">
        <f>SUM(I18:J18)</f>
        <v>-982</v>
      </c>
      <c r="L18" s="49">
        <v>-395</v>
      </c>
      <c r="M18" s="49">
        <v>0</v>
      </c>
      <c r="N18" s="49">
        <v>0</v>
      </c>
      <c r="O18" s="49">
        <v>-1</v>
      </c>
      <c r="P18" s="50">
        <f>SUM(M18:O18)</f>
        <v>-1</v>
      </c>
      <c r="Q18" s="49">
        <v>0</v>
      </c>
      <c r="R18" s="39">
        <f>SUM(H18,K18:L18,P18:Q18)</f>
        <v>-8365</v>
      </c>
      <c r="S18" s="37"/>
      <c r="T18" s="53">
        <v>-8365</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-1031</v>
      </c>
      <c r="F21" s="50">
        <f>SUM(D21:E21)</f>
        <v>-1031</v>
      </c>
      <c r="G21" s="49">
        <v>-109</v>
      </c>
      <c r="H21" s="50">
        <f>SUM(C21,F21:G21)</f>
        <v>-1140</v>
      </c>
      <c r="I21" s="49">
        <v>0</v>
      </c>
      <c r="J21" s="49">
        <v>-807</v>
      </c>
      <c r="K21" s="50">
        <f>SUM(I21:J21)</f>
        <v>-807</v>
      </c>
      <c r="L21" s="49">
        <v>-1400</v>
      </c>
      <c r="M21" s="49">
        <v>0</v>
      </c>
      <c r="N21" s="49">
        <v>0</v>
      </c>
      <c r="O21" s="49">
        <v>0</v>
      </c>
      <c r="P21" s="50">
        <f>SUM(M21:O21)</f>
        <v>0</v>
      </c>
      <c r="Q21" s="49">
        <v>0</v>
      </c>
      <c r="R21" s="39">
        <f>SUM(H21,K21:L21,P21:Q21)</f>
        <v>-3347</v>
      </c>
      <c r="S21" s="37"/>
      <c r="T21" s="53">
        <f>T22-SUM(T18:T20)</f>
        <v>-3347</v>
      </c>
      <c r="U21" s="53">
        <f>T21-R21</f>
        <v>0</v>
      </c>
    </row>
    <row r="22" spans="2:22" s="34" customFormat="1" ht="16" customHeight="1">
      <c r="B22" s="40" t="s">
        <v>8</v>
      </c>
      <c r="C22" s="39">
        <f t="shared" ref="C22:L22" si="2">SUM(C18,C20:C21)</f>
        <v>0</v>
      </c>
      <c r="D22" s="39">
        <f t="shared" si="2"/>
        <v>-596</v>
      </c>
      <c r="E22" s="39">
        <f t="shared" si="2"/>
        <v>-5934</v>
      </c>
      <c r="F22" s="39">
        <f t="shared" si="2"/>
        <v>-6530</v>
      </c>
      <c r="G22" s="39">
        <f t="shared" si="2"/>
        <v>-1597</v>
      </c>
      <c r="H22" s="39">
        <f t="shared" si="2"/>
        <v>-8127</v>
      </c>
      <c r="I22" s="39">
        <f t="shared" si="2"/>
        <v>0</v>
      </c>
      <c r="J22" s="39">
        <f t="shared" si="2"/>
        <v>-1789</v>
      </c>
      <c r="K22" s="39">
        <f t="shared" si="2"/>
        <v>-1789</v>
      </c>
      <c r="L22" s="39">
        <f t="shared" si="2"/>
        <v>-1795</v>
      </c>
      <c r="M22" s="39">
        <f>SUM(M18:M21)</f>
        <v>0</v>
      </c>
      <c r="N22" s="39">
        <f>SUM(N18:N21)</f>
        <v>0</v>
      </c>
      <c r="O22" s="39">
        <f>SUM(O18:O21)</f>
        <v>-1</v>
      </c>
      <c r="P22" s="39">
        <f>SUM(P18:P21)</f>
        <v>-1</v>
      </c>
      <c r="Q22" s="39">
        <f>SUM(Q18,Q20:Q21)</f>
        <v>0</v>
      </c>
      <c r="R22" s="39">
        <f>SUM(R18:R21)</f>
        <v>-11712</v>
      </c>
      <c r="S22" s="37"/>
      <c r="T22" s="43">
        <v>-11712</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-1031</v>
      </c>
      <c r="F24" s="39">
        <f t="shared" si="3"/>
        <v>-1031</v>
      </c>
      <c r="G24" s="39">
        <f t="shared" si="3"/>
        <v>-109</v>
      </c>
      <c r="H24" s="39">
        <f t="shared" si="3"/>
        <v>-1140</v>
      </c>
      <c r="I24" s="39">
        <f t="shared" si="3"/>
        <v>0</v>
      </c>
      <c r="J24" s="39">
        <f t="shared" si="3"/>
        <v>-807</v>
      </c>
      <c r="K24" s="39">
        <f t="shared" si="3"/>
        <v>-807</v>
      </c>
      <c r="L24" s="39">
        <f t="shared" si="3"/>
        <v>-1400</v>
      </c>
      <c r="M24" s="39">
        <f>M22-M18-M19</f>
        <v>0</v>
      </c>
      <c r="N24" s="39">
        <f>N22-N18-N19</f>
        <v>0</v>
      </c>
      <c r="O24" s="39">
        <f>O22-O18-O19</f>
        <v>0</v>
      </c>
      <c r="P24" s="39">
        <f>P22-P18-P19</f>
        <v>0</v>
      </c>
      <c r="Q24" s="39">
        <f>Q22-Q18</f>
        <v>0</v>
      </c>
      <c r="R24" s="39">
        <f>R22-R18-R19</f>
        <v>-3347</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921</v>
      </c>
      <c r="E26" s="42">
        <f t="shared" si="4"/>
        <v>3766</v>
      </c>
      <c r="F26" s="42">
        <f t="shared" si="4"/>
        <v>4687</v>
      </c>
      <c r="G26" s="42">
        <f t="shared" si="4"/>
        <v>1822</v>
      </c>
      <c r="H26" s="42">
        <f t="shared" si="4"/>
        <v>6509</v>
      </c>
      <c r="I26" s="42">
        <f t="shared" si="4"/>
        <v>215</v>
      </c>
      <c r="J26" s="42">
        <f t="shared" si="4"/>
        <v>1024</v>
      </c>
      <c r="K26" s="42">
        <f t="shared" si="4"/>
        <v>1239</v>
      </c>
      <c r="L26" s="42">
        <f t="shared" si="4"/>
        <v>-371</v>
      </c>
      <c r="M26" s="42">
        <f t="shared" si="4"/>
        <v>235</v>
      </c>
      <c r="N26" s="42">
        <f t="shared" si="4"/>
        <v>1790</v>
      </c>
      <c r="O26" s="42">
        <f t="shared" si="4"/>
        <v>270</v>
      </c>
      <c r="P26" s="42">
        <f t="shared" si="4"/>
        <v>2295</v>
      </c>
      <c r="Q26" s="42">
        <f t="shared" si="4"/>
        <v>0</v>
      </c>
      <c r="R26" s="42">
        <f t="shared" si="4"/>
        <v>9672</v>
      </c>
      <c r="S26" s="37"/>
      <c r="T26" s="43">
        <v>9672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1291</v>
      </c>
      <c r="E29" s="45">
        <v>12064</v>
      </c>
      <c r="F29" s="45">
        <v>13355</v>
      </c>
      <c r="G29" s="45">
        <v>3639</v>
      </c>
      <c r="H29" s="45">
        <v>16994</v>
      </c>
      <c r="I29" s="45">
        <v>240</v>
      </c>
      <c r="J29" s="45">
        <v>2257</v>
      </c>
      <c r="K29" s="45">
        <v>2497</v>
      </c>
      <c r="L29" s="45">
        <v>1453</v>
      </c>
      <c r="M29" s="45">
        <v>233</v>
      </c>
      <c r="N29" s="45">
        <v>1701</v>
      </c>
      <c r="O29" s="45">
        <v>318</v>
      </c>
      <c r="P29" s="45">
        <v>2252</v>
      </c>
      <c r="Q29" s="45">
        <v>0</v>
      </c>
      <c r="R29" s="45">
        <v>23196</v>
      </c>
      <c r="S29" s="37"/>
      <c r="T29" s="37"/>
      <c r="U29" s="37"/>
    </row>
    <row r="30" spans="2:22" s="34" customFormat="1" ht="16" customHeight="1">
      <c r="B30" s="44" t="s">
        <v>91</v>
      </c>
      <c r="C30" s="45">
        <v>0</v>
      </c>
      <c r="D30" s="45">
        <v>-556</v>
      </c>
      <c r="E30" s="45">
        <v>-6652</v>
      </c>
      <c r="F30" s="45">
        <v>-7208</v>
      </c>
      <c r="G30" s="45">
        <v>-1729</v>
      </c>
      <c r="H30" s="45">
        <v>-8937</v>
      </c>
      <c r="I30" s="45">
        <v>0</v>
      </c>
      <c r="J30" s="45">
        <v>-1145</v>
      </c>
      <c r="K30" s="45">
        <v>-1145</v>
      </c>
      <c r="L30" s="45">
        <v>-1834</v>
      </c>
      <c r="M30" s="45">
        <v>0</v>
      </c>
      <c r="N30" s="45">
        <v>0</v>
      </c>
      <c r="O30" s="45">
        <v>0</v>
      </c>
      <c r="P30" s="45">
        <v>0</v>
      </c>
      <c r="Q30" s="45">
        <v>0</v>
      </c>
      <c r="R30" s="45">
        <v>-11916</v>
      </c>
      <c r="S30" s="37"/>
      <c r="T30" s="37"/>
      <c r="U30" s="37"/>
    </row>
    <row r="31" spans="2:22" s="34" customFormat="1" ht="16" customHeight="1">
      <c r="B31" s="44" t="s">
        <v>92</v>
      </c>
      <c r="C31" s="45">
        <v>0</v>
      </c>
      <c r="D31" s="45">
        <v>735</v>
      </c>
      <c r="E31" s="45">
        <v>5412</v>
      </c>
      <c r="F31" s="45">
        <v>6147</v>
      </c>
      <c r="G31" s="45">
        <v>1910</v>
      </c>
      <c r="H31" s="45">
        <v>8057</v>
      </c>
      <c r="I31" s="45">
        <v>240</v>
      </c>
      <c r="J31" s="45">
        <v>1112</v>
      </c>
      <c r="K31" s="45">
        <v>1352</v>
      </c>
      <c r="L31" s="45">
        <v>-381</v>
      </c>
      <c r="M31" s="45">
        <v>233</v>
      </c>
      <c r="N31" s="45">
        <v>1701</v>
      </c>
      <c r="O31" s="45">
        <v>318</v>
      </c>
      <c r="P31" s="45">
        <v>2252</v>
      </c>
      <c r="Q31" s="45">
        <v>0</v>
      </c>
      <c r="R31" s="45">
        <v>11280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44</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691</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19</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149</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47" priority="2">
      <formula>$E$3&lt;&gt;0</formula>
    </cfRule>
  </conditionalFormatting>
  <conditionalFormatting sqref="C29:R29">
    <cfRule type="expression" dxfId="246" priority="5">
      <formula>AND(ABS(C13-C29)&gt;500, ABS((C13-C29)/C29)&gt;0.1)</formula>
    </cfRule>
  </conditionalFormatting>
  <conditionalFormatting sqref="C30:R30">
    <cfRule type="expression" dxfId="245" priority="6">
      <formula>AND(ABS(C22-C30)&gt;500, ABS((C22-C30)/C30)&gt;0.1)</formula>
    </cfRule>
  </conditionalFormatting>
  <conditionalFormatting sqref="C31:R31">
    <cfRule type="expression" dxfId="244" priority="7">
      <formula>AND(ABS(C26-C31)&gt;500, ABS((C26-C31)/C31)&gt;0.1)</formula>
    </cfRule>
  </conditionalFormatting>
  <conditionalFormatting sqref="T9:U13 T18:U22 T26:U26">
    <cfRule type="expression" dxfId="243" priority="4">
      <formula>$U9&lt;&gt;0</formula>
    </cfRule>
  </conditionalFormatting>
  <conditionalFormatting sqref="T5:U7">
    <cfRule type="expression" dxfId="242" priority="3">
      <formula>SUM($U$9:$U$26)&lt;&gt;0</formula>
    </cfRule>
  </conditionalFormatting>
  <conditionalFormatting sqref="T36 N42 Q42">
    <cfRule type="cellIs" dxfId="24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4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C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C00-000001000000}">
      <formula1>0</formula1>
    </dataValidation>
    <dataValidation type="list" allowBlank="1" showInputMessage="1" showErrorMessage="1" sqref="H3" xr:uid="{00000000-0002-0000-0C00-000002000000}">
      <formula1>#REF!</formula1>
    </dataValidation>
  </dataValidations>
  <pageMargins left="0.7" right="0.7" top="0.75" bottom="0.75" header="0.3" footer="0.3"/>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20</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257</v>
      </c>
      <c r="F9" s="50">
        <f>SUM(D9:E9)</f>
        <v>257</v>
      </c>
      <c r="G9" s="49">
        <v>29</v>
      </c>
      <c r="H9" s="50">
        <f>SUM(C9,F9:G9)</f>
        <v>286</v>
      </c>
      <c r="I9" s="49">
        <v>14</v>
      </c>
      <c r="J9" s="49">
        <v>0</v>
      </c>
      <c r="K9" s="50">
        <f>SUM(I9:J9)</f>
        <v>14</v>
      </c>
      <c r="L9" s="49">
        <v>31</v>
      </c>
      <c r="M9" s="49">
        <v>0</v>
      </c>
      <c r="N9" s="49">
        <v>0</v>
      </c>
      <c r="O9" s="49">
        <v>0</v>
      </c>
      <c r="P9" s="50">
        <f>SUM(M9:O9)</f>
        <v>0</v>
      </c>
      <c r="Q9" s="49">
        <v>0</v>
      </c>
      <c r="R9" s="39">
        <f>SUM(H9,K9:L9,P9:Q9)</f>
        <v>331</v>
      </c>
      <c r="S9" s="37"/>
      <c r="T9" s="53">
        <v>331</v>
      </c>
      <c r="U9" s="53">
        <f>T9-R9</f>
        <v>0</v>
      </c>
    </row>
    <row r="10" spans="2:24" s="34" customFormat="1" ht="16" customHeight="1">
      <c r="B10" s="35" t="s">
        <v>89</v>
      </c>
      <c r="C10" s="38"/>
      <c r="D10" s="38"/>
      <c r="E10" s="38"/>
      <c r="F10" s="38"/>
      <c r="G10" s="38"/>
      <c r="H10" s="38"/>
      <c r="I10" s="38"/>
      <c r="J10" s="38"/>
      <c r="K10" s="38"/>
      <c r="L10" s="38"/>
      <c r="M10" s="49">
        <v>227</v>
      </c>
      <c r="N10" s="49">
        <v>1724</v>
      </c>
      <c r="O10" s="49">
        <v>0</v>
      </c>
      <c r="P10" s="50">
        <f>SUM(M10:O10)</f>
        <v>1951</v>
      </c>
      <c r="Q10" s="38"/>
      <c r="R10" s="39">
        <f>SUM(H10,K10:L10,P10:Q10)</f>
        <v>1951</v>
      </c>
      <c r="S10" s="37"/>
      <c r="T10" s="53">
        <v>1951</v>
      </c>
      <c r="U10" s="53">
        <f>T10-R10</f>
        <v>0</v>
      </c>
    </row>
    <row r="11" spans="2:24" s="34" customFormat="1" ht="16" customHeight="1">
      <c r="B11" s="35" t="s">
        <v>85</v>
      </c>
      <c r="C11" s="49">
        <v>0</v>
      </c>
      <c r="D11" s="49">
        <v>-480</v>
      </c>
      <c r="E11" s="49">
        <v>-920</v>
      </c>
      <c r="F11" s="50">
        <f>SUM(D11:E11)</f>
        <v>-1400</v>
      </c>
      <c r="G11" s="49">
        <v>-208</v>
      </c>
      <c r="H11" s="50">
        <f>SUM(C11,F11:G11)</f>
        <v>-1608</v>
      </c>
      <c r="I11" s="49">
        <v>0</v>
      </c>
      <c r="J11" s="49">
        <v>-65</v>
      </c>
      <c r="K11" s="50">
        <f>SUM(I11:J11)</f>
        <v>-65</v>
      </c>
      <c r="L11" s="49">
        <v>0</v>
      </c>
      <c r="M11" s="49">
        <v>0</v>
      </c>
      <c r="N11" s="49">
        <v>0</v>
      </c>
      <c r="O11" s="49">
        <v>0</v>
      </c>
      <c r="P11" s="50">
        <f>SUM(M11:O11)</f>
        <v>0</v>
      </c>
      <c r="Q11" s="49">
        <v>0</v>
      </c>
      <c r="R11" s="39">
        <f>SUM(H11,K11:L11,P11:Q11)</f>
        <v>-1673</v>
      </c>
      <c r="S11" s="37"/>
      <c r="T11" s="53">
        <v>-1673</v>
      </c>
      <c r="U11" s="53">
        <f>T11-R11</f>
        <v>0</v>
      </c>
    </row>
    <row r="12" spans="2:24" s="34" customFormat="1" ht="16" customHeight="1">
      <c r="B12" s="35" t="s">
        <v>86</v>
      </c>
      <c r="C12" s="49">
        <v>0</v>
      </c>
      <c r="D12" s="49">
        <v>1217</v>
      </c>
      <c r="E12" s="49">
        <v>3113</v>
      </c>
      <c r="F12" s="50">
        <f>SUM(D12:E12)</f>
        <v>4330</v>
      </c>
      <c r="G12" s="49">
        <v>1095</v>
      </c>
      <c r="H12" s="50">
        <f>SUM(C12,F12:G12)</f>
        <v>5425</v>
      </c>
      <c r="I12" s="49">
        <v>371</v>
      </c>
      <c r="J12" s="49">
        <v>1272</v>
      </c>
      <c r="K12" s="50">
        <f>SUM(I12:J12)</f>
        <v>1643</v>
      </c>
      <c r="L12" s="49">
        <v>372</v>
      </c>
      <c r="M12" s="49">
        <v>0</v>
      </c>
      <c r="N12" s="49">
        <v>0</v>
      </c>
      <c r="O12" s="49">
        <v>0</v>
      </c>
      <c r="P12" s="50">
        <f>SUM(M12:O12)</f>
        <v>0</v>
      </c>
      <c r="Q12" s="49">
        <v>0</v>
      </c>
      <c r="R12" s="39">
        <f>SUM(H12,K12:L12,P12:Q12)</f>
        <v>7440</v>
      </c>
      <c r="S12" s="37"/>
      <c r="T12" s="53">
        <f>T13-SUM(T9:T11)</f>
        <v>7440</v>
      </c>
      <c r="U12" s="53">
        <f>T12-R12</f>
        <v>0</v>
      </c>
    </row>
    <row r="13" spans="2:24" s="34" customFormat="1" ht="16" customHeight="1">
      <c r="B13" s="40" t="s">
        <v>5</v>
      </c>
      <c r="C13" s="39">
        <f t="shared" ref="C13:L13" si="0">SUM(C9,C11:C12)</f>
        <v>0</v>
      </c>
      <c r="D13" s="39">
        <f t="shared" si="0"/>
        <v>737</v>
      </c>
      <c r="E13" s="39">
        <f t="shared" si="0"/>
        <v>2450</v>
      </c>
      <c r="F13" s="39">
        <f t="shared" si="0"/>
        <v>3187</v>
      </c>
      <c r="G13" s="39">
        <f t="shared" si="0"/>
        <v>916</v>
      </c>
      <c r="H13" s="39">
        <f t="shared" si="0"/>
        <v>4103</v>
      </c>
      <c r="I13" s="39">
        <f t="shared" si="0"/>
        <v>385</v>
      </c>
      <c r="J13" s="39">
        <f t="shared" si="0"/>
        <v>1207</v>
      </c>
      <c r="K13" s="39">
        <f t="shared" si="0"/>
        <v>1592</v>
      </c>
      <c r="L13" s="39">
        <f t="shared" si="0"/>
        <v>403</v>
      </c>
      <c r="M13" s="39">
        <f>SUM(M9:M12)</f>
        <v>227</v>
      </c>
      <c r="N13" s="39">
        <f>SUM(N9:N12)</f>
        <v>1724</v>
      </c>
      <c r="O13" s="39">
        <f>SUM(O9:O12)</f>
        <v>0</v>
      </c>
      <c r="P13" s="39">
        <f>SUM(P9:P12)</f>
        <v>1951</v>
      </c>
      <c r="Q13" s="39">
        <f>SUM(Q9,Q11:Q12)</f>
        <v>0</v>
      </c>
      <c r="R13" s="39">
        <f>SUM(R9:R12)</f>
        <v>8049</v>
      </c>
      <c r="S13" s="37"/>
      <c r="T13" s="43">
        <v>8049</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737</v>
      </c>
      <c r="E15" s="39">
        <f t="shared" si="1"/>
        <v>2450</v>
      </c>
      <c r="F15" s="39">
        <f t="shared" si="1"/>
        <v>3187</v>
      </c>
      <c r="G15" s="39">
        <f t="shared" si="1"/>
        <v>916</v>
      </c>
      <c r="H15" s="39">
        <f t="shared" si="1"/>
        <v>4103</v>
      </c>
      <c r="I15" s="39">
        <f t="shared" si="1"/>
        <v>385</v>
      </c>
      <c r="J15" s="39">
        <f t="shared" si="1"/>
        <v>1207</v>
      </c>
      <c r="K15" s="39">
        <f t="shared" si="1"/>
        <v>1592</v>
      </c>
      <c r="L15" s="39">
        <f t="shared" si="1"/>
        <v>403</v>
      </c>
      <c r="M15" s="39">
        <f>M13+M18+M19</f>
        <v>227</v>
      </c>
      <c r="N15" s="39">
        <f>N13+N18+N19</f>
        <v>1724</v>
      </c>
      <c r="O15" s="39">
        <f>O13+O18+O19</f>
        <v>0</v>
      </c>
      <c r="P15" s="39">
        <f>P13+P18+P19</f>
        <v>1951</v>
      </c>
      <c r="Q15" s="39">
        <f>Q13+Q18</f>
        <v>0</v>
      </c>
      <c r="R15" s="39">
        <f>R13+R18+R19</f>
        <v>8049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-4</v>
      </c>
      <c r="E21" s="49">
        <v>-8</v>
      </c>
      <c r="F21" s="50">
        <f>SUM(D21:E21)</f>
        <v>-12</v>
      </c>
      <c r="G21" s="49">
        <v>-2</v>
      </c>
      <c r="H21" s="50">
        <f>SUM(C21,F21:G21)</f>
        <v>-14</v>
      </c>
      <c r="I21" s="49">
        <v>0</v>
      </c>
      <c r="J21" s="49">
        <v>-258</v>
      </c>
      <c r="K21" s="50">
        <f>SUM(I21:J21)</f>
        <v>-258</v>
      </c>
      <c r="L21" s="49">
        <v>-579</v>
      </c>
      <c r="M21" s="49">
        <v>0</v>
      </c>
      <c r="N21" s="49">
        <v>0</v>
      </c>
      <c r="O21" s="49">
        <v>0</v>
      </c>
      <c r="P21" s="50">
        <f>SUM(M21:O21)</f>
        <v>0</v>
      </c>
      <c r="Q21" s="49">
        <v>0</v>
      </c>
      <c r="R21" s="39">
        <f>SUM(H21,K21:L21,P21:Q21)</f>
        <v>-851</v>
      </c>
      <c r="S21" s="37"/>
      <c r="T21" s="53">
        <f>T22-SUM(T18:T20)</f>
        <v>-851</v>
      </c>
      <c r="U21" s="53">
        <f>T21-R21</f>
        <v>0</v>
      </c>
    </row>
    <row r="22" spans="2:22" s="34" customFormat="1" ht="16" customHeight="1">
      <c r="B22" s="40" t="s">
        <v>8</v>
      </c>
      <c r="C22" s="39">
        <f t="shared" ref="C22:L22" si="2">SUM(C18,C20:C21)</f>
        <v>0</v>
      </c>
      <c r="D22" s="39">
        <f t="shared" si="2"/>
        <v>-4</v>
      </c>
      <c r="E22" s="39">
        <f t="shared" si="2"/>
        <v>-8</v>
      </c>
      <c r="F22" s="39">
        <f t="shared" si="2"/>
        <v>-12</v>
      </c>
      <c r="G22" s="39">
        <f t="shared" si="2"/>
        <v>-2</v>
      </c>
      <c r="H22" s="39">
        <f t="shared" si="2"/>
        <v>-14</v>
      </c>
      <c r="I22" s="39">
        <f t="shared" si="2"/>
        <v>0</v>
      </c>
      <c r="J22" s="39">
        <f t="shared" si="2"/>
        <v>-258</v>
      </c>
      <c r="K22" s="39">
        <f t="shared" si="2"/>
        <v>-258</v>
      </c>
      <c r="L22" s="39">
        <f t="shared" si="2"/>
        <v>-579</v>
      </c>
      <c r="M22" s="39">
        <f>SUM(M18:M21)</f>
        <v>0</v>
      </c>
      <c r="N22" s="39">
        <f>SUM(N18:N21)</f>
        <v>0</v>
      </c>
      <c r="O22" s="39">
        <f>SUM(O18:O21)</f>
        <v>0</v>
      </c>
      <c r="P22" s="39">
        <f>SUM(P18:P21)</f>
        <v>0</v>
      </c>
      <c r="Q22" s="39">
        <f>SUM(Q18,Q20:Q21)</f>
        <v>0</v>
      </c>
      <c r="R22" s="39">
        <f>SUM(R18:R21)</f>
        <v>-851</v>
      </c>
      <c r="S22" s="37"/>
      <c r="T22" s="43">
        <v>-851</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-4</v>
      </c>
      <c r="E24" s="39">
        <f t="shared" si="3"/>
        <v>-8</v>
      </c>
      <c r="F24" s="39">
        <f t="shared" si="3"/>
        <v>-12</v>
      </c>
      <c r="G24" s="39">
        <f t="shared" si="3"/>
        <v>-2</v>
      </c>
      <c r="H24" s="39">
        <f t="shared" si="3"/>
        <v>-14</v>
      </c>
      <c r="I24" s="39">
        <f t="shared" si="3"/>
        <v>0</v>
      </c>
      <c r="J24" s="39">
        <f t="shared" si="3"/>
        <v>-258</v>
      </c>
      <c r="K24" s="39">
        <f t="shared" si="3"/>
        <v>-258</v>
      </c>
      <c r="L24" s="39">
        <f t="shared" si="3"/>
        <v>-579</v>
      </c>
      <c r="M24" s="39">
        <f>M22-M18-M19</f>
        <v>0</v>
      </c>
      <c r="N24" s="39">
        <f>N22-N18-N19</f>
        <v>0</v>
      </c>
      <c r="O24" s="39">
        <f>O22-O18-O19</f>
        <v>0</v>
      </c>
      <c r="P24" s="39">
        <f>P22-P18-P19</f>
        <v>0</v>
      </c>
      <c r="Q24" s="39">
        <f>Q22-Q18</f>
        <v>0</v>
      </c>
      <c r="R24" s="39">
        <f>R22-R18-R19</f>
        <v>-851</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733</v>
      </c>
      <c r="E26" s="42">
        <f t="shared" si="4"/>
        <v>2442</v>
      </c>
      <c r="F26" s="42">
        <f t="shared" si="4"/>
        <v>3175</v>
      </c>
      <c r="G26" s="42">
        <f t="shared" si="4"/>
        <v>914</v>
      </c>
      <c r="H26" s="42">
        <f t="shared" si="4"/>
        <v>4089</v>
      </c>
      <c r="I26" s="42">
        <f t="shared" si="4"/>
        <v>385</v>
      </c>
      <c r="J26" s="42">
        <f t="shared" si="4"/>
        <v>949</v>
      </c>
      <c r="K26" s="42">
        <f t="shared" si="4"/>
        <v>1334</v>
      </c>
      <c r="L26" s="42">
        <f t="shared" si="4"/>
        <v>-176</v>
      </c>
      <c r="M26" s="42">
        <f t="shared" si="4"/>
        <v>227</v>
      </c>
      <c r="N26" s="42">
        <f t="shared" si="4"/>
        <v>1724</v>
      </c>
      <c r="O26" s="42">
        <f t="shared" si="4"/>
        <v>0</v>
      </c>
      <c r="P26" s="42">
        <f t="shared" si="4"/>
        <v>1951</v>
      </c>
      <c r="Q26" s="42">
        <f t="shared" si="4"/>
        <v>0</v>
      </c>
      <c r="R26" s="42">
        <f t="shared" si="4"/>
        <v>7198</v>
      </c>
      <c r="S26" s="37"/>
      <c r="T26" s="43">
        <v>7198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442</v>
      </c>
      <c r="E29" s="45">
        <v>2737</v>
      </c>
      <c r="F29" s="45">
        <v>3179</v>
      </c>
      <c r="G29" s="45">
        <v>729</v>
      </c>
      <c r="H29" s="45">
        <v>3908</v>
      </c>
      <c r="I29" s="45">
        <v>411</v>
      </c>
      <c r="J29" s="45">
        <v>1072</v>
      </c>
      <c r="K29" s="45">
        <v>1483</v>
      </c>
      <c r="L29" s="45">
        <v>535</v>
      </c>
      <c r="M29" s="45">
        <v>210</v>
      </c>
      <c r="N29" s="45">
        <v>1818</v>
      </c>
      <c r="O29" s="45">
        <v>0</v>
      </c>
      <c r="P29" s="45">
        <v>2028</v>
      </c>
      <c r="Q29" s="45">
        <v>0</v>
      </c>
      <c r="R29" s="45">
        <v>7954</v>
      </c>
      <c r="S29" s="37"/>
      <c r="T29" s="37"/>
      <c r="U29" s="37"/>
    </row>
    <row r="30" spans="2:22" s="34" customFormat="1" ht="16" customHeight="1">
      <c r="B30" s="44" t="s">
        <v>91</v>
      </c>
      <c r="C30" s="45">
        <v>0</v>
      </c>
      <c r="D30" s="45">
        <v>-15</v>
      </c>
      <c r="E30" s="45">
        <v>-32</v>
      </c>
      <c r="F30" s="45">
        <v>-47</v>
      </c>
      <c r="G30" s="45">
        <v>-4</v>
      </c>
      <c r="H30" s="45">
        <v>-51</v>
      </c>
      <c r="I30" s="45">
        <v>-10</v>
      </c>
      <c r="J30" s="45">
        <v>-133</v>
      </c>
      <c r="K30" s="45">
        <v>-143</v>
      </c>
      <c r="L30" s="45">
        <v>-617</v>
      </c>
      <c r="M30" s="45">
        <v>0</v>
      </c>
      <c r="N30" s="45">
        <v>0</v>
      </c>
      <c r="O30" s="45">
        <v>0</v>
      </c>
      <c r="P30" s="45">
        <v>0</v>
      </c>
      <c r="Q30" s="45">
        <v>0</v>
      </c>
      <c r="R30" s="45">
        <v>-811</v>
      </c>
      <c r="S30" s="37"/>
      <c r="T30" s="37"/>
      <c r="U30" s="37"/>
    </row>
    <row r="31" spans="2:22" s="34" customFormat="1" ht="16" customHeight="1">
      <c r="B31" s="44" t="s">
        <v>92</v>
      </c>
      <c r="C31" s="45">
        <v>0</v>
      </c>
      <c r="D31" s="45">
        <v>427</v>
      </c>
      <c r="E31" s="45">
        <v>2705</v>
      </c>
      <c r="F31" s="45">
        <v>3132</v>
      </c>
      <c r="G31" s="45">
        <v>725</v>
      </c>
      <c r="H31" s="45">
        <v>3857</v>
      </c>
      <c r="I31" s="45">
        <v>401</v>
      </c>
      <c r="J31" s="45">
        <v>939</v>
      </c>
      <c r="K31" s="45">
        <v>1340</v>
      </c>
      <c r="L31" s="45">
        <v>-82</v>
      </c>
      <c r="M31" s="45">
        <v>210</v>
      </c>
      <c r="N31" s="45">
        <v>1818</v>
      </c>
      <c r="O31" s="45">
        <v>0</v>
      </c>
      <c r="P31" s="45">
        <v>2028</v>
      </c>
      <c r="Q31" s="45">
        <v>0</v>
      </c>
      <c r="R31" s="45">
        <v>7143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657</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17</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39" priority="2">
      <formula>$E$3&lt;&gt;0</formula>
    </cfRule>
  </conditionalFormatting>
  <conditionalFormatting sqref="C29:R29">
    <cfRule type="expression" dxfId="238" priority="5">
      <formula>AND(ABS(C13-C29)&gt;500, ABS((C13-C29)/C29)&gt;0.1)</formula>
    </cfRule>
  </conditionalFormatting>
  <conditionalFormatting sqref="C30:R30">
    <cfRule type="expression" dxfId="237" priority="6">
      <formula>AND(ABS(C22-C30)&gt;500, ABS((C22-C30)/C30)&gt;0.1)</formula>
    </cfRule>
  </conditionalFormatting>
  <conditionalFormatting sqref="C31:R31">
    <cfRule type="expression" dxfId="236" priority="7">
      <formula>AND(ABS(C26-C31)&gt;500, ABS((C26-C31)/C31)&gt;0.1)</formula>
    </cfRule>
  </conditionalFormatting>
  <conditionalFormatting sqref="T9:U13 T18:U22 T26:U26">
    <cfRule type="expression" dxfId="235" priority="4">
      <formula>$U9&lt;&gt;0</formula>
    </cfRule>
  </conditionalFormatting>
  <conditionalFormatting sqref="T5:U7">
    <cfRule type="expression" dxfId="234" priority="3">
      <formula>SUM($U$9:$U$26)&lt;&gt;0</formula>
    </cfRule>
  </conditionalFormatting>
  <conditionalFormatting sqref="T36 N42 Q42">
    <cfRule type="cellIs" dxfId="23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3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D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D00-000001000000}">
      <formula1>0</formula1>
    </dataValidation>
    <dataValidation type="list" allowBlank="1" showInputMessage="1" showErrorMessage="1" sqref="H3" xr:uid="{00000000-0002-0000-0D00-000002000000}">
      <formula1>#REF!</formula1>
    </dataValidation>
  </dataValidations>
  <pageMargins left="0.7" right="0.7" top="0.75" bottom="0.75" header="0.3" footer="0.3"/>
  <pageSetup paperSize="9" scale="4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21</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170</v>
      </c>
      <c r="F9" s="50">
        <f>SUM(D9:E9)</f>
        <v>170</v>
      </c>
      <c r="G9" s="49">
        <v>0</v>
      </c>
      <c r="H9" s="50">
        <f>SUM(C9,F9:G9)</f>
        <v>170</v>
      </c>
      <c r="I9" s="49">
        <v>0</v>
      </c>
      <c r="J9" s="49">
        <v>501</v>
      </c>
      <c r="K9" s="50">
        <f>SUM(I9:J9)</f>
        <v>501</v>
      </c>
      <c r="L9" s="49">
        <v>0</v>
      </c>
      <c r="M9" s="49">
        <v>0</v>
      </c>
      <c r="N9" s="49">
        <v>0</v>
      </c>
      <c r="O9" s="49">
        <v>0</v>
      </c>
      <c r="P9" s="50">
        <f>SUM(M9:O9)</f>
        <v>0</v>
      </c>
      <c r="Q9" s="49">
        <v>0</v>
      </c>
      <c r="R9" s="39">
        <f>SUM(H9,K9:L9,P9:Q9)</f>
        <v>671</v>
      </c>
      <c r="S9" s="37"/>
      <c r="T9" s="53">
        <v>671</v>
      </c>
      <c r="U9" s="53">
        <f>T9-R9</f>
        <v>0</v>
      </c>
    </row>
    <row r="10" spans="2:24" s="34" customFormat="1" ht="16" customHeight="1">
      <c r="B10" s="35" t="s">
        <v>89</v>
      </c>
      <c r="C10" s="38"/>
      <c r="D10" s="38"/>
      <c r="E10" s="38"/>
      <c r="F10" s="38"/>
      <c r="G10" s="38"/>
      <c r="H10" s="38"/>
      <c r="I10" s="38"/>
      <c r="J10" s="38"/>
      <c r="K10" s="38"/>
      <c r="L10" s="38"/>
      <c r="M10" s="49">
        <v>0</v>
      </c>
      <c r="N10" s="49">
        <v>12</v>
      </c>
      <c r="O10" s="49">
        <v>0</v>
      </c>
      <c r="P10" s="50">
        <f>SUM(M10:O10)</f>
        <v>12</v>
      </c>
      <c r="Q10" s="38"/>
      <c r="R10" s="39">
        <f>SUM(H10,K10:L10,P10:Q10)</f>
        <v>12</v>
      </c>
      <c r="S10" s="37"/>
      <c r="T10" s="53">
        <v>12</v>
      </c>
      <c r="U10" s="53">
        <f>T10-R10</f>
        <v>0</v>
      </c>
    </row>
    <row r="11" spans="2:24" s="34" customFormat="1" ht="16" customHeight="1">
      <c r="B11" s="35" t="s">
        <v>85</v>
      </c>
      <c r="C11" s="49">
        <v>0</v>
      </c>
      <c r="D11" s="49">
        <v>0</v>
      </c>
      <c r="E11" s="49">
        <v>-7275</v>
      </c>
      <c r="F11" s="50">
        <f>SUM(D11:E11)</f>
        <v>-7275</v>
      </c>
      <c r="G11" s="49">
        <v>0</v>
      </c>
      <c r="H11" s="50">
        <f>SUM(C11,F11:G11)</f>
        <v>-7275</v>
      </c>
      <c r="I11" s="49">
        <v>0</v>
      </c>
      <c r="J11" s="49">
        <v>-276</v>
      </c>
      <c r="K11" s="50">
        <f>SUM(I11:J11)</f>
        <v>-276</v>
      </c>
      <c r="L11" s="49">
        <v>-55</v>
      </c>
      <c r="M11" s="49">
        <v>0</v>
      </c>
      <c r="N11" s="49">
        <v>0</v>
      </c>
      <c r="O11" s="49">
        <v>0</v>
      </c>
      <c r="P11" s="50">
        <f>SUM(M11:O11)</f>
        <v>0</v>
      </c>
      <c r="Q11" s="49">
        <v>0</v>
      </c>
      <c r="R11" s="39">
        <f>SUM(H11,K11:L11,P11:Q11)</f>
        <v>-7606</v>
      </c>
      <c r="S11" s="37"/>
      <c r="T11" s="53">
        <v>-7606</v>
      </c>
      <c r="U11" s="53">
        <f>T11-R11</f>
        <v>0</v>
      </c>
    </row>
    <row r="12" spans="2:24" s="34" customFormat="1" ht="16" customHeight="1">
      <c r="B12" s="35" t="s">
        <v>86</v>
      </c>
      <c r="C12" s="49">
        <v>0</v>
      </c>
      <c r="D12" s="49">
        <v>1381</v>
      </c>
      <c r="E12" s="49">
        <v>8306</v>
      </c>
      <c r="F12" s="50">
        <f>SUM(D12:E12)</f>
        <v>9687</v>
      </c>
      <c r="G12" s="49">
        <v>1647</v>
      </c>
      <c r="H12" s="50">
        <f>SUM(C12,F12:G12)</f>
        <v>11334</v>
      </c>
      <c r="I12" s="49">
        <v>267</v>
      </c>
      <c r="J12" s="49">
        <v>175</v>
      </c>
      <c r="K12" s="50">
        <f>SUM(I12:J12)</f>
        <v>442</v>
      </c>
      <c r="L12" s="49">
        <v>535</v>
      </c>
      <c r="M12" s="49">
        <v>0</v>
      </c>
      <c r="N12" s="49">
        <v>1181</v>
      </c>
      <c r="O12" s="49">
        <v>229</v>
      </c>
      <c r="P12" s="50">
        <f>SUM(M12:O12)</f>
        <v>1410</v>
      </c>
      <c r="Q12" s="49">
        <v>0</v>
      </c>
      <c r="R12" s="39">
        <f>SUM(H12,K12:L12,P12:Q12)</f>
        <v>13721</v>
      </c>
      <c r="S12" s="37"/>
      <c r="T12" s="53">
        <f>T13-SUM(T9:T11)</f>
        <v>13721</v>
      </c>
      <c r="U12" s="53">
        <f>T12-R12</f>
        <v>0</v>
      </c>
    </row>
    <row r="13" spans="2:24" s="34" customFormat="1" ht="16" customHeight="1">
      <c r="B13" s="40" t="s">
        <v>5</v>
      </c>
      <c r="C13" s="39">
        <f t="shared" ref="C13:L13" si="0">SUM(C9,C11:C12)</f>
        <v>0</v>
      </c>
      <c r="D13" s="39">
        <f t="shared" si="0"/>
        <v>1381</v>
      </c>
      <c r="E13" s="39">
        <f t="shared" si="0"/>
        <v>1201</v>
      </c>
      <c r="F13" s="39">
        <f t="shared" si="0"/>
        <v>2582</v>
      </c>
      <c r="G13" s="39">
        <f t="shared" si="0"/>
        <v>1647</v>
      </c>
      <c r="H13" s="39">
        <f t="shared" si="0"/>
        <v>4229</v>
      </c>
      <c r="I13" s="39">
        <f t="shared" si="0"/>
        <v>267</v>
      </c>
      <c r="J13" s="39">
        <f t="shared" si="0"/>
        <v>400</v>
      </c>
      <c r="K13" s="39">
        <f t="shared" si="0"/>
        <v>667</v>
      </c>
      <c r="L13" s="39">
        <f t="shared" si="0"/>
        <v>480</v>
      </c>
      <c r="M13" s="39">
        <f>SUM(M9:M12)</f>
        <v>0</v>
      </c>
      <c r="N13" s="39">
        <f>SUM(N9:N12)</f>
        <v>1193</v>
      </c>
      <c r="O13" s="39">
        <f>SUM(O9:O12)</f>
        <v>229</v>
      </c>
      <c r="P13" s="39">
        <f>SUM(P9:P12)</f>
        <v>1422</v>
      </c>
      <c r="Q13" s="39">
        <f>SUM(Q9,Q11:Q12)</f>
        <v>0</v>
      </c>
      <c r="R13" s="39">
        <f>SUM(R9:R12)</f>
        <v>6798</v>
      </c>
      <c r="S13" s="37"/>
      <c r="T13" s="43">
        <v>6798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1381</v>
      </c>
      <c r="E15" s="39">
        <f t="shared" si="1"/>
        <v>1201</v>
      </c>
      <c r="F15" s="39">
        <f t="shared" si="1"/>
        <v>2582</v>
      </c>
      <c r="G15" s="39">
        <f t="shared" si="1"/>
        <v>1647</v>
      </c>
      <c r="H15" s="39">
        <f t="shared" si="1"/>
        <v>4229</v>
      </c>
      <c r="I15" s="39">
        <f t="shared" si="1"/>
        <v>267</v>
      </c>
      <c r="J15" s="39">
        <f t="shared" si="1"/>
        <v>400</v>
      </c>
      <c r="K15" s="39">
        <f t="shared" si="1"/>
        <v>667</v>
      </c>
      <c r="L15" s="39">
        <f t="shared" si="1"/>
        <v>480</v>
      </c>
      <c r="M15" s="39">
        <f>M13+M18+M19</f>
        <v>0</v>
      </c>
      <c r="N15" s="39">
        <f>N13+N18+N19</f>
        <v>1193</v>
      </c>
      <c r="O15" s="39">
        <f>O13+O18+O19</f>
        <v>229</v>
      </c>
      <c r="P15" s="39">
        <f>P13+P18+P19</f>
        <v>1422</v>
      </c>
      <c r="Q15" s="39">
        <f>Q13+Q18</f>
        <v>0</v>
      </c>
      <c r="R15" s="39">
        <f>R13+R18+R19</f>
        <v>6798</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-468</v>
      </c>
      <c r="F21" s="50">
        <f>SUM(D21:E21)</f>
        <v>-468</v>
      </c>
      <c r="G21" s="49">
        <v>-1</v>
      </c>
      <c r="H21" s="50">
        <f>SUM(C21,F21:G21)</f>
        <v>-469</v>
      </c>
      <c r="I21" s="49">
        <v>0</v>
      </c>
      <c r="J21" s="49">
        <v>-45</v>
      </c>
      <c r="K21" s="50">
        <f>SUM(I21:J21)</f>
        <v>-45</v>
      </c>
      <c r="L21" s="49">
        <v>-501</v>
      </c>
      <c r="M21" s="49">
        <v>0</v>
      </c>
      <c r="N21" s="49">
        <v>0</v>
      </c>
      <c r="O21" s="49">
        <v>-12</v>
      </c>
      <c r="P21" s="50">
        <f>SUM(M21:O21)</f>
        <v>-12</v>
      </c>
      <c r="Q21" s="49">
        <v>0</v>
      </c>
      <c r="R21" s="39">
        <f>SUM(H21,K21:L21,P21:Q21)</f>
        <v>-1027</v>
      </c>
      <c r="S21" s="37"/>
      <c r="T21" s="53">
        <f>T22-SUM(T18:T20)</f>
        <v>-1027</v>
      </c>
      <c r="U21" s="53">
        <f>T21-R21</f>
        <v>0</v>
      </c>
    </row>
    <row r="22" spans="2:22" s="34" customFormat="1" ht="16" customHeight="1">
      <c r="B22" s="40" t="s">
        <v>8</v>
      </c>
      <c r="C22" s="39">
        <f t="shared" ref="C22:L22" si="2">SUM(C18,C20:C21)</f>
        <v>0</v>
      </c>
      <c r="D22" s="39">
        <f t="shared" si="2"/>
        <v>0</v>
      </c>
      <c r="E22" s="39">
        <f t="shared" si="2"/>
        <v>-468</v>
      </c>
      <c r="F22" s="39">
        <f t="shared" si="2"/>
        <v>-468</v>
      </c>
      <c r="G22" s="39">
        <f t="shared" si="2"/>
        <v>-1</v>
      </c>
      <c r="H22" s="39">
        <f t="shared" si="2"/>
        <v>-469</v>
      </c>
      <c r="I22" s="39">
        <f t="shared" si="2"/>
        <v>0</v>
      </c>
      <c r="J22" s="39">
        <f t="shared" si="2"/>
        <v>-45</v>
      </c>
      <c r="K22" s="39">
        <f t="shared" si="2"/>
        <v>-45</v>
      </c>
      <c r="L22" s="39">
        <f t="shared" si="2"/>
        <v>-501</v>
      </c>
      <c r="M22" s="39">
        <f>SUM(M18:M21)</f>
        <v>0</v>
      </c>
      <c r="N22" s="39">
        <f>SUM(N18:N21)</f>
        <v>0</v>
      </c>
      <c r="O22" s="39">
        <f>SUM(O18:O21)</f>
        <v>-12</v>
      </c>
      <c r="P22" s="39">
        <f>SUM(P18:P21)</f>
        <v>-12</v>
      </c>
      <c r="Q22" s="39">
        <f>SUM(Q18,Q20:Q21)</f>
        <v>0</v>
      </c>
      <c r="R22" s="39">
        <f>SUM(R18:R21)</f>
        <v>-1027</v>
      </c>
      <c r="S22" s="37"/>
      <c r="T22" s="43">
        <v>-1027</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-468</v>
      </c>
      <c r="F24" s="39">
        <f t="shared" si="3"/>
        <v>-468</v>
      </c>
      <c r="G24" s="39">
        <f t="shared" si="3"/>
        <v>-1</v>
      </c>
      <c r="H24" s="39">
        <f t="shared" si="3"/>
        <v>-469</v>
      </c>
      <c r="I24" s="39">
        <f t="shared" si="3"/>
        <v>0</v>
      </c>
      <c r="J24" s="39">
        <f t="shared" si="3"/>
        <v>-45</v>
      </c>
      <c r="K24" s="39">
        <f t="shared" si="3"/>
        <v>-45</v>
      </c>
      <c r="L24" s="39">
        <f t="shared" si="3"/>
        <v>-501</v>
      </c>
      <c r="M24" s="39">
        <f>M22-M18-M19</f>
        <v>0</v>
      </c>
      <c r="N24" s="39">
        <f>N22-N18-N19</f>
        <v>0</v>
      </c>
      <c r="O24" s="39">
        <f>O22-O18-O19</f>
        <v>-12</v>
      </c>
      <c r="P24" s="39">
        <f>P22-P18-P19</f>
        <v>-12</v>
      </c>
      <c r="Q24" s="39">
        <f>Q22-Q18</f>
        <v>0</v>
      </c>
      <c r="R24" s="39">
        <f>R22-R18-R19</f>
        <v>-1027</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1381</v>
      </c>
      <c r="E26" s="42">
        <f t="shared" si="4"/>
        <v>733</v>
      </c>
      <c r="F26" s="42">
        <f t="shared" si="4"/>
        <v>2114</v>
      </c>
      <c r="G26" s="42">
        <f t="shared" si="4"/>
        <v>1646</v>
      </c>
      <c r="H26" s="42">
        <f t="shared" si="4"/>
        <v>3760</v>
      </c>
      <c r="I26" s="42">
        <f t="shared" si="4"/>
        <v>267</v>
      </c>
      <c r="J26" s="42">
        <f t="shared" si="4"/>
        <v>355</v>
      </c>
      <c r="K26" s="42">
        <f t="shared" si="4"/>
        <v>622</v>
      </c>
      <c r="L26" s="42">
        <f t="shared" si="4"/>
        <v>-21</v>
      </c>
      <c r="M26" s="42">
        <f t="shared" si="4"/>
        <v>0</v>
      </c>
      <c r="N26" s="42">
        <f t="shared" si="4"/>
        <v>1193</v>
      </c>
      <c r="O26" s="42">
        <f t="shared" si="4"/>
        <v>217</v>
      </c>
      <c r="P26" s="42">
        <f t="shared" si="4"/>
        <v>1410</v>
      </c>
      <c r="Q26" s="42">
        <f t="shared" si="4"/>
        <v>0</v>
      </c>
      <c r="R26" s="42">
        <f t="shared" si="4"/>
        <v>5771</v>
      </c>
      <c r="S26" s="37"/>
      <c r="T26" s="43">
        <v>5771</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1295</v>
      </c>
      <c r="E29" s="45">
        <v>1319</v>
      </c>
      <c r="F29" s="45">
        <v>2614</v>
      </c>
      <c r="G29" s="45">
        <v>1374</v>
      </c>
      <c r="H29" s="45">
        <v>3988</v>
      </c>
      <c r="I29" s="45">
        <v>261</v>
      </c>
      <c r="J29" s="45">
        <v>407</v>
      </c>
      <c r="K29" s="45">
        <v>668</v>
      </c>
      <c r="L29" s="45">
        <v>483</v>
      </c>
      <c r="M29" s="45">
        <v>92</v>
      </c>
      <c r="N29" s="45">
        <v>979</v>
      </c>
      <c r="O29" s="45">
        <v>185</v>
      </c>
      <c r="P29" s="45">
        <v>1256</v>
      </c>
      <c r="Q29" s="45">
        <v>0</v>
      </c>
      <c r="R29" s="45">
        <v>6395</v>
      </c>
      <c r="S29" s="37"/>
      <c r="T29" s="37"/>
      <c r="U29" s="37"/>
    </row>
    <row r="30" spans="2:22" s="34" customFormat="1" ht="16" customHeight="1">
      <c r="B30" s="44" t="s">
        <v>91</v>
      </c>
      <c r="C30" s="45">
        <v>0</v>
      </c>
      <c r="D30" s="45">
        <v>0</v>
      </c>
      <c r="E30" s="45">
        <v>-355</v>
      </c>
      <c r="F30" s="45">
        <v>-355</v>
      </c>
      <c r="G30" s="45">
        <v>-2</v>
      </c>
      <c r="H30" s="45">
        <v>-357</v>
      </c>
      <c r="I30" s="45">
        <v>0</v>
      </c>
      <c r="J30" s="45">
        <v>0</v>
      </c>
      <c r="K30" s="45">
        <v>0</v>
      </c>
      <c r="L30" s="45">
        <v>-482</v>
      </c>
      <c r="M30" s="45">
        <v>0</v>
      </c>
      <c r="N30" s="45">
        <v>0</v>
      </c>
      <c r="O30" s="45">
        <v>-25</v>
      </c>
      <c r="P30" s="45">
        <v>-25</v>
      </c>
      <c r="Q30" s="45">
        <v>0</v>
      </c>
      <c r="R30" s="45">
        <v>-864</v>
      </c>
      <c r="S30" s="37"/>
      <c r="T30" s="37"/>
      <c r="U30" s="37"/>
    </row>
    <row r="31" spans="2:22" s="34" customFormat="1" ht="16" customHeight="1">
      <c r="B31" s="44" t="s">
        <v>92</v>
      </c>
      <c r="C31" s="45">
        <v>0</v>
      </c>
      <c r="D31" s="45">
        <v>1295</v>
      </c>
      <c r="E31" s="45">
        <v>964</v>
      </c>
      <c r="F31" s="45">
        <v>2259</v>
      </c>
      <c r="G31" s="45">
        <v>1372</v>
      </c>
      <c r="H31" s="45">
        <v>3631</v>
      </c>
      <c r="I31" s="45">
        <v>261</v>
      </c>
      <c r="J31" s="45">
        <v>407</v>
      </c>
      <c r="K31" s="45">
        <v>668</v>
      </c>
      <c r="L31" s="45">
        <v>1</v>
      </c>
      <c r="M31" s="45">
        <v>92</v>
      </c>
      <c r="N31" s="45">
        <v>979</v>
      </c>
      <c r="O31" s="45">
        <v>160</v>
      </c>
      <c r="P31" s="45">
        <v>1231</v>
      </c>
      <c r="Q31" s="45">
        <v>0</v>
      </c>
      <c r="R31" s="45">
        <v>5531</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1181</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31" priority="2">
      <formula>$E$3&lt;&gt;0</formula>
    </cfRule>
  </conditionalFormatting>
  <conditionalFormatting sqref="C29:R29">
    <cfRule type="expression" dxfId="230" priority="5">
      <formula>AND(ABS(C13-C29)&gt;500, ABS((C13-C29)/C29)&gt;0.1)</formula>
    </cfRule>
  </conditionalFormatting>
  <conditionalFormatting sqref="C30:R30">
    <cfRule type="expression" dxfId="229" priority="6">
      <formula>AND(ABS(C22-C30)&gt;500, ABS((C22-C30)/C30)&gt;0.1)</formula>
    </cfRule>
  </conditionalFormatting>
  <conditionalFormatting sqref="C31:R31">
    <cfRule type="expression" dxfId="228" priority="7">
      <formula>AND(ABS(C26-C31)&gt;500, ABS((C26-C31)/C31)&gt;0.1)</formula>
    </cfRule>
  </conditionalFormatting>
  <conditionalFormatting sqref="T9:U13 T18:U22 T26:U26">
    <cfRule type="expression" dxfId="227" priority="4">
      <formula>$U9&lt;&gt;0</formula>
    </cfRule>
  </conditionalFormatting>
  <conditionalFormatting sqref="T5:U7">
    <cfRule type="expression" dxfId="226" priority="3">
      <formula>SUM($U$9:$U$26)&lt;&gt;0</formula>
    </cfRule>
  </conditionalFormatting>
  <conditionalFormatting sqref="T36 N42 Q42">
    <cfRule type="cellIs" dxfId="22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2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E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E00-000001000000}">
      <formula1>0</formula1>
    </dataValidation>
    <dataValidation type="list" allowBlank="1" showInputMessage="1" showErrorMessage="1" sqref="H3" xr:uid="{00000000-0002-0000-0E00-000002000000}">
      <formula1>#REF!</formula1>
    </dataValidation>
  </dataValidations>
  <pageMargins left="0.7" right="0.7" top="0.75" bottom="0.75" header="0.3" footer="0.3"/>
  <pageSetup paperSize="9" scale="4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22</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408</v>
      </c>
      <c r="F9" s="50">
        <f>SUM(D9:E9)</f>
        <v>408</v>
      </c>
      <c r="G9" s="49">
        <v>38</v>
      </c>
      <c r="H9" s="50">
        <f>SUM(C9,F9:G9)</f>
        <v>446</v>
      </c>
      <c r="I9" s="49">
        <v>0</v>
      </c>
      <c r="J9" s="49">
        <v>0</v>
      </c>
      <c r="K9" s="50">
        <f>SUM(I9:J9)</f>
        <v>0</v>
      </c>
      <c r="L9" s="49">
        <v>27</v>
      </c>
      <c r="M9" s="49">
        <v>0</v>
      </c>
      <c r="N9" s="49">
        <v>5</v>
      </c>
      <c r="O9" s="49">
        <v>0</v>
      </c>
      <c r="P9" s="50">
        <f>SUM(M9:O9)</f>
        <v>5</v>
      </c>
      <c r="Q9" s="49">
        <v>0</v>
      </c>
      <c r="R9" s="39">
        <f>SUM(H9,K9:L9,P9:Q9)</f>
        <v>478</v>
      </c>
      <c r="S9" s="37"/>
      <c r="T9" s="53">
        <v>478</v>
      </c>
      <c r="U9" s="53">
        <f>T9-R9</f>
        <v>0</v>
      </c>
    </row>
    <row r="10" spans="2:24" s="34" customFormat="1" ht="16" customHeight="1">
      <c r="B10" s="35" t="s">
        <v>89</v>
      </c>
      <c r="C10" s="38"/>
      <c r="D10" s="38"/>
      <c r="E10" s="38"/>
      <c r="F10" s="38"/>
      <c r="G10" s="38"/>
      <c r="H10" s="38"/>
      <c r="I10" s="38"/>
      <c r="J10" s="38"/>
      <c r="K10" s="38"/>
      <c r="L10" s="38"/>
      <c r="M10" s="49">
        <v>180</v>
      </c>
      <c r="N10" s="49">
        <v>1395</v>
      </c>
      <c r="O10" s="49">
        <v>158</v>
      </c>
      <c r="P10" s="50">
        <f>SUM(M10:O10)</f>
        <v>1733</v>
      </c>
      <c r="Q10" s="38"/>
      <c r="R10" s="39">
        <f>SUM(H10,K10:L10,P10:Q10)</f>
        <v>1733</v>
      </c>
      <c r="S10" s="37"/>
      <c r="T10" s="53">
        <v>1733</v>
      </c>
      <c r="U10" s="53">
        <f>T10-R10</f>
        <v>0</v>
      </c>
    </row>
    <row r="11" spans="2:24" s="34" customFormat="1" ht="16" customHeight="1">
      <c r="B11" s="35" t="s">
        <v>85</v>
      </c>
      <c r="C11" s="49">
        <v>0</v>
      </c>
      <c r="D11" s="49">
        <v>0</v>
      </c>
      <c r="E11" s="49">
        <v>-453</v>
      </c>
      <c r="F11" s="50">
        <f>SUM(D11:E11)</f>
        <v>-453</v>
      </c>
      <c r="G11" s="49">
        <v>-16</v>
      </c>
      <c r="H11" s="50">
        <f>SUM(C11,F11:G11)</f>
        <v>-469</v>
      </c>
      <c r="I11" s="49">
        <v>0</v>
      </c>
      <c r="J11" s="49">
        <v>0</v>
      </c>
      <c r="K11" s="50">
        <f>SUM(I11:J11)</f>
        <v>0</v>
      </c>
      <c r="L11" s="49">
        <v>-11</v>
      </c>
      <c r="M11" s="49">
        <v>0</v>
      </c>
      <c r="N11" s="49">
        <v>0</v>
      </c>
      <c r="O11" s="49">
        <v>0</v>
      </c>
      <c r="P11" s="50">
        <f>SUM(M11:O11)</f>
        <v>0</v>
      </c>
      <c r="Q11" s="49">
        <v>0</v>
      </c>
      <c r="R11" s="39">
        <f>SUM(H11,K11:L11,P11:Q11)</f>
        <v>-480</v>
      </c>
      <c r="S11" s="37"/>
      <c r="T11" s="53">
        <v>-480</v>
      </c>
      <c r="U11" s="53">
        <f>T11-R11</f>
        <v>0</v>
      </c>
    </row>
    <row r="12" spans="2:24" s="34" customFormat="1" ht="16" customHeight="1">
      <c r="B12" s="35" t="s">
        <v>86</v>
      </c>
      <c r="C12" s="49">
        <v>0</v>
      </c>
      <c r="D12" s="49">
        <v>929</v>
      </c>
      <c r="E12" s="49">
        <v>7362</v>
      </c>
      <c r="F12" s="50">
        <f>SUM(D12:E12)</f>
        <v>8291</v>
      </c>
      <c r="G12" s="49">
        <v>1282</v>
      </c>
      <c r="H12" s="50">
        <f>SUM(C12,F12:G12)</f>
        <v>9573</v>
      </c>
      <c r="I12" s="49">
        <v>224</v>
      </c>
      <c r="J12" s="49">
        <v>180</v>
      </c>
      <c r="K12" s="50">
        <f>SUM(I12:J12)</f>
        <v>404</v>
      </c>
      <c r="L12" s="49">
        <v>396</v>
      </c>
      <c r="M12" s="49">
        <v>0</v>
      </c>
      <c r="N12" s="49">
        <v>0</v>
      </c>
      <c r="O12" s="49">
        <v>0</v>
      </c>
      <c r="P12" s="50">
        <f>SUM(M12:O12)</f>
        <v>0</v>
      </c>
      <c r="Q12" s="49">
        <v>0</v>
      </c>
      <c r="R12" s="39">
        <f>SUM(H12,K12:L12,P12:Q12)</f>
        <v>10373</v>
      </c>
      <c r="S12" s="37"/>
      <c r="T12" s="53">
        <f>T13-SUM(T9:T11)</f>
        <v>10373</v>
      </c>
      <c r="U12" s="53">
        <f>T12-R12</f>
        <v>0</v>
      </c>
    </row>
    <row r="13" spans="2:24" s="34" customFormat="1" ht="16" customHeight="1">
      <c r="B13" s="40" t="s">
        <v>5</v>
      </c>
      <c r="C13" s="39">
        <f t="shared" ref="C13:L13" si="0">SUM(C9,C11:C12)</f>
        <v>0</v>
      </c>
      <c r="D13" s="39">
        <f t="shared" si="0"/>
        <v>929</v>
      </c>
      <c r="E13" s="39">
        <f t="shared" si="0"/>
        <v>7317</v>
      </c>
      <c r="F13" s="39">
        <f t="shared" si="0"/>
        <v>8246</v>
      </c>
      <c r="G13" s="39">
        <f t="shared" si="0"/>
        <v>1304</v>
      </c>
      <c r="H13" s="39">
        <f t="shared" si="0"/>
        <v>9550</v>
      </c>
      <c r="I13" s="39">
        <f t="shared" si="0"/>
        <v>224</v>
      </c>
      <c r="J13" s="39">
        <f t="shared" si="0"/>
        <v>180</v>
      </c>
      <c r="K13" s="39">
        <f t="shared" si="0"/>
        <v>404</v>
      </c>
      <c r="L13" s="39">
        <f t="shared" si="0"/>
        <v>412</v>
      </c>
      <c r="M13" s="39">
        <f>SUM(M9:M12)</f>
        <v>180</v>
      </c>
      <c r="N13" s="39">
        <f>SUM(N9:N12)</f>
        <v>1400</v>
      </c>
      <c r="O13" s="39">
        <f>SUM(O9:O12)</f>
        <v>158</v>
      </c>
      <c r="P13" s="39">
        <f>SUM(P9:P12)</f>
        <v>1738</v>
      </c>
      <c r="Q13" s="39">
        <f>SUM(Q9,Q11:Q12)</f>
        <v>0</v>
      </c>
      <c r="R13" s="39">
        <f>SUM(R9:R12)</f>
        <v>12104</v>
      </c>
      <c r="S13" s="37"/>
      <c r="T13" s="43">
        <v>12104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929</v>
      </c>
      <c r="E15" s="39">
        <f t="shared" si="1"/>
        <v>7267</v>
      </c>
      <c r="F15" s="39">
        <f t="shared" si="1"/>
        <v>8196</v>
      </c>
      <c r="G15" s="39">
        <f t="shared" si="1"/>
        <v>1304</v>
      </c>
      <c r="H15" s="39">
        <f t="shared" si="1"/>
        <v>9500</v>
      </c>
      <c r="I15" s="39">
        <f t="shared" si="1"/>
        <v>224</v>
      </c>
      <c r="J15" s="39">
        <f t="shared" si="1"/>
        <v>180</v>
      </c>
      <c r="K15" s="39">
        <f t="shared" si="1"/>
        <v>404</v>
      </c>
      <c r="L15" s="39">
        <f t="shared" si="1"/>
        <v>412</v>
      </c>
      <c r="M15" s="39">
        <f>M13+M18+M19</f>
        <v>180</v>
      </c>
      <c r="N15" s="39">
        <f>N13+N18+N19</f>
        <v>1400</v>
      </c>
      <c r="O15" s="39">
        <f>O13+O18+O19</f>
        <v>158</v>
      </c>
      <c r="P15" s="39">
        <f>P13+P18+P19</f>
        <v>1738</v>
      </c>
      <c r="Q15" s="39">
        <f>Q13+Q18</f>
        <v>0</v>
      </c>
      <c r="R15" s="39">
        <f>R13+R18+R19</f>
        <v>12054</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-50</v>
      </c>
      <c r="F18" s="50">
        <f>SUM(D18:E18)</f>
        <v>-50</v>
      </c>
      <c r="G18" s="49">
        <v>0</v>
      </c>
      <c r="H18" s="50">
        <f>SUM(C18,F18:G18)</f>
        <v>-50</v>
      </c>
      <c r="I18" s="49">
        <v>0</v>
      </c>
      <c r="J18" s="49">
        <v>0</v>
      </c>
      <c r="K18" s="50">
        <f>SUM(I18:J18)</f>
        <v>0</v>
      </c>
      <c r="L18" s="49">
        <v>0</v>
      </c>
      <c r="M18" s="49">
        <v>0</v>
      </c>
      <c r="N18" s="49">
        <v>0</v>
      </c>
      <c r="O18" s="49">
        <v>0</v>
      </c>
      <c r="P18" s="50">
        <f>SUM(M18:O18)</f>
        <v>0</v>
      </c>
      <c r="Q18" s="49">
        <v>0</v>
      </c>
      <c r="R18" s="39">
        <f>SUM(H18,K18:L18,P18:Q18)</f>
        <v>-50</v>
      </c>
      <c r="S18" s="37"/>
      <c r="T18" s="53">
        <v>-50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-1548</v>
      </c>
      <c r="F21" s="50">
        <f>SUM(D21:E21)</f>
        <v>-1548</v>
      </c>
      <c r="G21" s="49">
        <v>-16</v>
      </c>
      <c r="H21" s="50">
        <f>SUM(C21,F21:G21)</f>
        <v>-1564</v>
      </c>
      <c r="I21" s="49">
        <v>0</v>
      </c>
      <c r="J21" s="49">
        <v>-74</v>
      </c>
      <c r="K21" s="50">
        <f>SUM(I21:J21)</f>
        <v>-74</v>
      </c>
      <c r="L21" s="49">
        <v>-154</v>
      </c>
      <c r="M21" s="49">
        <v>0</v>
      </c>
      <c r="N21" s="49">
        <v>0</v>
      </c>
      <c r="O21" s="49">
        <v>0</v>
      </c>
      <c r="P21" s="50">
        <f>SUM(M21:O21)</f>
        <v>0</v>
      </c>
      <c r="Q21" s="49">
        <v>0</v>
      </c>
      <c r="R21" s="39">
        <f>SUM(H21,K21:L21,P21:Q21)</f>
        <v>-1792</v>
      </c>
      <c r="S21" s="37"/>
      <c r="T21" s="53">
        <f>T22-SUM(T18:T20)</f>
        <v>-1792</v>
      </c>
      <c r="U21" s="53">
        <f>T21-R21</f>
        <v>0</v>
      </c>
    </row>
    <row r="22" spans="2:22" s="34" customFormat="1" ht="16" customHeight="1">
      <c r="B22" s="40" t="s">
        <v>8</v>
      </c>
      <c r="C22" s="39">
        <f t="shared" ref="C22:L22" si="2">SUM(C18,C20:C21)</f>
        <v>0</v>
      </c>
      <c r="D22" s="39">
        <f t="shared" si="2"/>
        <v>0</v>
      </c>
      <c r="E22" s="39">
        <f t="shared" si="2"/>
        <v>-1598</v>
      </c>
      <c r="F22" s="39">
        <f t="shared" si="2"/>
        <v>-1598</v>
      </c>
      <c r="G22" s="39">
        <f t="shared" si="2"/>
        <v>-16</v>
      </c>
      <c r="H22" s="39">
        <f t="shared" si="2"/>
        <v>-1614</v>
      </c>
      <c r="I22" s="39">
        <f t="shared" si="2"/>
        <v>0</v>
      </c>
      <c r="J22" s="39">
        <f t="shared" si="2"/>
        <v>-74</v>
      </c>
      <c r="K22" s="39">
        <f t="shared" si="2"/>
        <v>-74</v>
      </c>
      <c r="L22" s="39">
        <f t="shared" si="2"/>
        <v>-154</v>
      </c>
      <c r="M22" s="39">
        <f>SUM(M18:M21)</f>
        <v>0</v>
      </c>
      <c r="N22" s="39">
        <f>SUM(N18:N21)</f>
        <v>0</v>
      </c>
      <c r="O22" s="39">
        <f>SUM(O18:O21)</f>
        <v>0</v>
      </c>
      <c r="P22" s="39">
        <f>SUM(P18:P21)</f>
        <v>0</v>
      </c>
      <c r="Q22" s="39">
        <f>SUM(Q18,Q20:Q21)</f>
        <v>0</v>
      </c>
      <c r="R22" s="39">
        <f>SUM(R18:R21)</f>
        <v>-1842</v>
      </c>
      <c r="S22" s="37"/>
      <c r="T22" s="43">
        <v>-1842</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-1548</v>
      </c>
      <c r="F24" s="39">
        <f t="shared" si="3"/>
        <v>-1548</v>
      </c>
      <c r="G24" s="39">
        <f t="shared" si="3"/>
        <v>-16</v>
      </c>
      <c r="H24" s="39">
        <f t="shared" si="3"/>
        <v>-1564</v>
      </c>
      <c r="I24" s="39">
        <f t="shared" si="3"/>
        <v>0</v>
      </c>
      <c r="J24" s="39">
        <f t="shared" si="3"/>
        <v>-74</v>
      </c>
      <c r="K24" s="39">
        <f t="shared" si="3"/>
        <v>-74</v>
      </c>
      <c r="L24" s="39">
        <f t="shared" si="3"/>
        <v>-154</v>
      </c>
      <c r="M24" s="39">
        <f>M22-M18-M19</f>
        <v>0</v>
      </c>
      <c r="N24" s="39">
        <f>N22-N18-N19</f>
        <v>0</v>
      </c>
      <c r="O24" s="39">
        <f>O22-O18-O19</f>
        <v>0</v>
      </c>
      <c r="P24" s="39">
        <f>P22-P18-P19</f>
        <v>0</v>
      </c>
      <c r="Q24" s="39">
        <f>Q22-Q18</f>
        <v>0</v>
      </c>
      <c r="R24" s="39">
        <f>R22-R18-R19</f>
        <v>-1792</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929</v>
      </c>
      <c r="E26" s="42">
        <f t="shared" si="4"/>
        <v>5719</v>
      </c>
      <c r="F26" s="42">
        <f t="shared" si="4"/>
        <v>6648</v>
      </c>
      <c r="G26" s="42">
        <f t="shared" si="4"/>
        <v>1288</v>
      </c>
      <c r="H26" s="42">
        <f t="shared" si="4"/>
        <v>7936</v>
      </c>
      <c r="I26" s="42">
        <f t="shared" si="4"/>
        <v>224</v>
      </c>
      <c r="J26" s="42">
        <f t="shared" si="4"/>
        <v>106</v>
      </c>
      <c r="K26" s="42">
        <f t="shared" si="4"/>
        <v>330</v>
      </c>
      <c r="L26" s="42">
        <f t="shared" si="4"/>
        <v>258</v>
      </c>
      <c r="M26" s="42">
        <f t="shared" si="4"/>
        <v>180</v>
      </c>
      <c r="N26" s="42">
        <f t="shared" si="4"/>
        <v>1400</v>
      </c>
      <c r="O26" s="42">
        <f t="shared" si="4"/>
        <v>158</v>
      </c>
      <c r="P26" s="42">
        <f t="shared" si="4"/>
        <v>1738</v>
      </c>
      <c r="Q26" s="42">
        <f t="shared" si="4"/>
        <v>0</v>
      </c>
      <c r="R26" s="42">
        <f t="shared" si="4"/>
        <v>10262</v>
      </c>
      <c r="S26" s="37"/>
      <c r="T26" s="43">
        <v>10262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956</v>
      </c>
      <c r="E29" s="45">
        <v>7625</v>
      </c>
      <c r="F29" s="45">
        <v>8581</v>
      </c>
      <c r="G29" s="45">
        <v>1230</v>
      </c>
      <c r="H29" s="45">
        <v>9811</v>
      </c>
      <c r="I29" s="45">
        <v>224</v>
      </c>
      <c r="J29" s="45">
        <v>210</v>
      </c>
      <c r="K29" s="45">
        <v>434</v>
      </c>
      <c r="L29" s="45">
        <v>365</v>
      </c>
      <c r="M29" s="45">
        <v>171</v>
      </c>
      <c r="N29" s="45">
        <v>1395</v>
      </c>
      <c r="O29" s="45">
        <v>177</v>
      </c>
      <c r="P29" s="45">
        <v>1743</v>
      </c>
      <c r="Q29" s="45">
        <v>0</v>
      </c>
      <c r="R29" s="45">
        <v>12353</v>
      </c>
      <c r="S29" s="37"/>
      <c r="T29" s="37"/>
      <c r="U29" s="37"/>
    </row>
    <row r="30" spans="2:22" s="34" customFormat="1" ht="16" customHeight="1">
      <c r="B30" s="44" t="s">
        <v>91</v>
      </c>
      <c r="C30" s="45">
        <v>0</v>
      </c>
      <c r="D30" s="45">
        <v>0</v>
      </c>
      <c r="E30" s="45">
        <v>-1428</v>
      </c>
      <c r="F30" s="45">
        <v>-1428</v>
      </c>
      <c r="G30" s="45">
        <v>-24</v>
      </c>
      <c r="H30" s="45">
        <v>-1452</v>
      </c>
      <c r="I30" s="45">
        <v>0</v>
      </c>
      <c r="J30" s="45">
        <v>-107</v>
      </c>
      <c r="K30" s="45">
        <v>-107</v>
      </c>
      <c r="L30" s="45">
        <v>-201</v>
      </c>
      <c r="M30" s="45">
        <v>0</v>
      </c>
      <c r="N30" s="45">
        <v>0</v>
      </c>
      <c r="O30" s="45">
        <v>0</v>
      </c>
      <c r="P30" s="45">
        <v>0</v>
      </c>
      <c r="Q30" s="45">
        <v>0</v>
      </c>
      <c r="R30" s="45">
        <v>-1760</v>
      </c>
      <c r="S30" s="37"/>
      <c r="T30" s="37"/>
      <c r="U30" s="37"/>
    </row>
    <row r="31" spans="2:22" s="34" customFormat="1" ht="16" customHeight="1">
      <c r="B31" s="44" t="s">
        <v>92</v>
      </c>
      <c r="C31" s="45">
        <v>0</v>
      </c>
      <c r="D31" s="45">
        <v>956</v>
      </c>
      <c r="E31" s="45">
        <v>6197</v>
      </c>
      <c r="F31" s="45">
        <v>7153</v>
      </c>
      <c r="G31" s="45">
        <v>1206</v>
      </c>
      <c r="H31" s="45">
        <v>8359</v>
      </c>
      <c r="I31" s="45">
        <v>224</v>
      </c>
      <c r="J31" s="45">
        <v>103</v>
      </c>
      <c r="K31" s="45">
        <v>327</v>
      </c>
      <c r="L31" s="45">
        <v>164</v>
      </c>
      <c r="M31" s="45">
        <v>171</v>
      </c>
      <c r="N31" s="45">
        <v>1395</v>
      </c>
      <c r="O31" s="45">
        <v>177</v>
      </c>
      <c r="P31" s="45">
        <v>1743</v>
      </c>
      <c r="Q31" s="45">
        <v>0</v>
      </c>
      <c r="R31" s="45">
        <v>10593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300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539</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14</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23" priority="2">
      <formula>$E$3&lt;&gt;0</formula>
    </cfRule>
  </conditionalFormatting>
  <conditionalFormatting sqref="C29:R29">
    <cfRule type="expression" dxfId="222" priority="5">
      <formula>AND(ABS(C13-C29)&gt;500, ABS((C13-C29)/C29)&gt;0.1)</formula>
    </cfRule>
  </conditionalFormatting>
  <conditionalFormatting sqref="C30:R30">
    <cfRule type="expression" dxfId="221" priority="6">
      <formula>AND(ABS(C22-C30)&gt;500, ABS((C22-C30)/C30)&gt;0.1)</formula>
    </cfRule>
  </conditionalFormatting>
  <conditionalFormatting sqref="C31:R31">
    <cfRule type="expression" dxfId="220" priority="7">
      <formula>AND(ABS(C26-C31)&gt;500, ABS((C26-C31)/C31)&gt;0.1)</formula>
    </cfRule>
  </conditionalFormatting>
  <conditionalFormatting sqref="T9:U13 T18:U22 T26:U26">
    <cfRule type="expression" dxfId="219" priority="4">
      <formula>$U9&lt;&gt;0</formula>
    </cfRule>
  </conditionalFormatting>
  <conditionalFormatting sqref="T5:U7">
    <cfRule type="expression" dxfId="218" priority="3">
      <formula>SUM($U$9:$U$26)&lt;&gt;0</formula>
    </cfRule>
  </conditionalFormatting>
  <conditionalFormatting sqref="T36 N42 Q42">
    <cfRule type="cellIs" dxfId="21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1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F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F00-000001000000}">
      <formula1>0</formula1>
    </dataValidation>
    <dataValidation type="list" allowBlank="1" showInputMessage="1" showErrorMessage="1" sqref="H3" xr:uid="{00000000-0002-0000-0F00-000002000000}">
      <formula1>#REF!</formula1>
    </dataValidation>
  </dataValidations>
  <pageMargins left="0.7" right="0.7" top="0.75" bottom="0.75" header="0.3" footer="0.3"/>
  <pageSetup paperSize="9" scale="4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23</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28</v>
      </c>
      <c r="D9" s="49">
        <v>0</v>
      </c>
      <c r="E9" s="49">
        <v>215</v>
      </c>
      <c r="F9" s="50">
        <f>SUM(D9:E9)</f>
        <v>215</v>
      </c>
      <c r="G9" s="49">
        <v>0</v>
      </c>
      <c r="H9" s="50">
        <f>SUM(C9,F9:G9)</f>
        <v>243</v>
      </c>
      <c r="I9" s="49">
        <v>6</v>
      </c>
      <c r="J9" s="49">
        <v>174</v>
      </c>
      <c r="K9" s="50">
        <f>SUM(I9:J9)</f>
        <v>180</v>
      </c>
      <c r="L9" s="49">
        <v>0</v>
      </c>
      <c r="M9" s="49">
        <v>0</v>
      </c>
      <c r="N9" s="49">
        <v>0</v>
      </c>
      <c r="O9" s="49">
        <v>47</v>
      </c>
      <c r="P9" s="50">
        <f>SUM(M9:O9)</f>
        <v>47</v>
      </c>
      <c r="Q9" s="49">
        <v>0</v>
      </c>
      <c r="R9" s="39">
        <f>SUM(H9,K9:L9,P9:Q9)</f>
        <v>470</v>
      </c>
      <c r="S9" s="37"/>
      <c r="T9" s="53">
        <v>470</v>
      </c>
      <c r="U9" s="53">
        <f>T9-R9</f>
        <v>0</v>
      </c>
    </row>
    <row r="10" spans="2:24" s="34" customFormat="1" ht="16" customHeight="1">
      <c r="B10" s="35" t="s">
        <v>89</v>
      </c>
      <c r="C10" s="38"/>
      <c r="D10" s="38"/>
      <c r="E10" s="38"/>
      <c r="F10" s="38"/>
      <c r="G10" s="38"/>
      <c r="H10" s="38"/>
      <c r="I10" s="38"/>
      <c r="J10" s="38"/>
      <c r="K10" s="38"/>
      <c r="L10" s="38"/>
      <c r="M10" s="49">
        <v>0</v>
      </c>
      <c r="N10" s="49">
        <v>0</v>
      </c>
      <c r="O10" s="49">
        <v>19</v>
      </c>
      <c r="P10" s="50">
        <f>SUM(M10:O10)</f>
        <v>19</v>
      </c>
      <c r="Q10" s="38"/>
      <c r="R10" s="39">
        <f>SUM(H10,K10:L10,P10:Q10)</f>
        <v>19</v>
      </c>
      <c r="S10" s="37"/>
      <c r="T10" s="53">
        <v>19</v>
      </c>
      <c r="U10" s="53">
        <f>T10-R10</f>
        <v>0</v>
      </c>
    </row>
    <row r="11" spans="2:24" s="34" customFormat="1" ht="16" customHeight="1">
      <c r="B11" s="35" t="s">
        <v>85</v>
      </c>
      <c r="C11" s="49">
        <v>-1039</v>
      </c>
      <c r="D11" s="49">
        <v>0</v>
      </c>
      <c r="E11" s="49">
        <v>-10070</v>
      </c>
      <c r="F11" s="50">
        <f>SUM(D11:E11)</f>
        <v>-10070</v>
      </c>
      <c r="G11" s="49">
        <v>-895</v>
      </c>
      <c r="H11" s="50">
        <f>SUM(C11,F11:G11)</f>
        <v>-12004</v>
      </c>
      <c r="I11" s="49">
        <v>0</v>
      </c>
      <c r="J11" s="49">
        <v>-2570</v>
      </c>
      <c r="K11" s="50">
        <f>SUM(I11:J11)</f>
        <v>-2570</v>
      </c>
      <c r="L11" s="49">
        <v>0</v>
      </c>
      <c r="M11" s="49">
        <v>0</v>
      </c>
      <c r="N11" s="49">
        <v>0</v>
      </c>
      <c r="O11" s="49">
        <v>-88</v>
      </c>
      <c r="P11" s="50">
        <f>SUM(M11:O11)</f>
        <v>-88</v>
      </c>
      <c r="Q11" s="49">
        <v>0</v>
      </c>
      <c r="R11" s="39">
        <f>SUM(H11,K11:L11,P11:Q11)</f>
        <v>-14662</v>
      </c>
      <c r="S11" s="37"/>
      <c r="T11" s="53">
        <v>-14662</v>
      </c>
      <c r="U11" s="53">
        <f>T11-R11</f>
        <v>0</v>
      </c>
    </row>
    <row r="12" spans="2:24" s="34" customFormat="1" ht="16" customHeight="1">
      <c r="B12" s="35" t="s">
        <v>86</v>
      </c>
      <c r="C12" s="49">
        <v>927</v>
      </c>
      <c r="D12" s="49">
        <v>613</v>
      </c>
      <c r="E12" s="49">
        <v>12909</v>
      </c>
      <c r="F12" s="50">
        <f>SUM(D12:E12)</f>
        <v>13522</v>
      </c>
      <c r="G12" s="49">
        <v>2520</v>
      </c>
      <c r="H12" s="50">
        <f>SUM(C12,F12:G12)</f>
        <v>16969</v>
      </c>
      <c r="I12" s="49">
        <v>388</v>
      </c>
      <c r="J12" s="49">
        <v>4537</v>
      </c>
      <c r="K12" s="50">
        <f>SUM(I12:J12)</f>
        <v>4925</v>
      </c>
      <c r="L12" s="49">
        <v>430</v>
      </c>
      <c r="M12" s="49">
        <v>186</v>
      </c>
      <c r="N12" s="49">
        <v>1641</v>
      </c>
      <c r="O12" s="49">
        <v>551</v>
      </c>
      <c r="P12" s="50">
        <f>SUM(M12:O12)</f>
        <v>2378</v>
      </c>
      <c r="Q12" s="49">
        <v>0</v>
      </c>
      <c r="R12" s="39">
        <f>SUM(H12,K12:L12,P12:Q12)</f>
        <v>24702</v>
      </c>
      <c r="S12" s="37"/>
      <c r="T12" s="53">
        <f>T13-SUM(T9:T11)</f>
        <v>24702</v>
      </c>
      <c r="U12" s="53">
        <f>T12-R12</f>
        <v>0</v>
      </c>
    </row>
    <row r="13" spans="2:24" s="34" customFormat="1" ht="16" customHeight="1">
      <c r="B13" s="40" t="s">
        <v>5</v>
      </c>
      <c r="C13" s="39">
        <f t="shared" ref="C13:L13" si="0">SUM(C9,C11:C12)</f>
        <v>-84</v>
      </c>
      <c r="D13" s="39">
        <f t="shared" si="0"/>
        <v>613</v>
      </c>
      <c r="E13" s="39">
        <f t="shared" si="0"/>
        <v>3054</v>
      </c>
      <c r="F13" s="39">
        <f t="shared" si="0"/>
        <v>3667</v>
      </c>
      <c r="G13" s="39">
        <f t="shared" si="0"/>
        <v>1625</v>
      </c>
      <c r="H13" s="39">
        <f t="shared" si="0"/>
        <v>5208</v>
      </c>
      <c r="I13" s="39">
        <f t="shared" si="0"/>
        <v>394</v>
      </c>
      <c r="J13" s="39">
        <f t="shared" si="0"/>
        <v>2141</v>
      </c>
      <c r="K13" s="39">
        <f t="shared" si="0"/>
        <v>2535</v>
      </c>
      <c r="L13" s="39">
        <f t="shared" si="0"/>
        <v>430</v>
      </c>
      <c r="M13" s="39">
        <f>SUM(M9:M12)</f>
        <v>186</v>
      </c>
      <c r="N13" s="39">
        <f>SUM(N9:N12)</f>
        <v>1641</v>
      </c>
      <c r="O13" s="39">
        <f>SUM(O9:O12)</f>
        <v>529</v>
      </c>
      <c r="P13" s="39">
        <f>SUM(P9:P12)</f>
        <v>2356</v>
      </c>
      <c r="Q13" s="39">
        <f>SUM(Q9,Q11:Q12)</f>
        <v>0</v>
      </c>
      <c r="R13" s="39">
        <f>SUM(R9:R12)</f>
        <v>10529</v>
      </c>
      <c r="S13" s="37"/>
      <c r="T13" s="43">
        <v>10529</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-84</v>
      </c>
      <c r="D15" s="39">
        <f t="shared" si="1"/>
        <v>613</v>
      </c>
      <c r="E15" s="39">
        <f t="shared" si="1"/>
        <v>3028</v>
      </c>
      <c r="F15" s="39">
        <f t="shared" si="1"/>
        <v>3641</v>
      </c>
      <c r="G15" s="39">
        <f t="shared" si="1"/>
        <v>1625</v>
      </c>
      <c r="H15" s="39">
        <f t="shared" si="1"/>
        <v>5182</v>
      </c>
      <c r="I15" s="39">
        <f t="shared" si="1"/>
        <v>394</v>
      </c>
      <c r="J15" s="39">
        <f t="shared" si="1"/>
        <v>2141</v>
      </c>
      <c r="K15" s="39">
        <f t="shared" si="1"/>
        <v>2535</v>
      </c>
      <c r="L15" s="39">
        <f t="shared" si="1"/>
        <v>430</v>
      </c>
      <c r="M15" s="39">
        <f>M13+M18+M19</f>
        <v>186</v>
      </c>
      <c r="N15" s="39">
        <f>N13+N18+N19</f>
        <v>1568</v>
      </c>
      <c r="O15" s="39">
        <f>O13+O18+O19</f>
        <v>424</v>
      </c>
      <c r="P15" s="39">
        <f>P13+P18+P19</f>
        <v>2178</v>
      </c>
      <c r="Q15" s="39">
        <f>Q13+Q18</f>
        <v>0</v>
      </c>
      <c r="R15" s="39">
        <f>R13+R18+R19</f>
        <v>10325</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-26</v>
      </c>
      <c r="F18" s="50">
        <f>SUM(D18:E18)</f>
        <v>-26</v>
      </c>
      <c r="G18" s="49">
        <v>0</v>
      </c>
      <c r="H18" s="50">
        <f>SUM(C18,F18:G18)</f>
        <v>-26</v>
      </c>
      <c r="I18" s="49">
        <v>0</v>
      </c>
      <c r="J18" s="49">
        <v>0</v>
      </c>
      <c r="K18" s="50">
        <f>SUM(I18:J18)</f>
        <v>0</v>
      </c>
      <c r="L18" s="49">
        <v>0</v>
      </c>
      <c r="M18" s="49">
        <v>0</v>
      </c>
      <c r="N18" s="49">
        <v>-73</v>
      </c>
      <c r="O18" s="49">
        <v>-105</v>
      </c>
      <c r="P18" s="50">
        <f>SUM(M18:O18)</f>
        <v>-178</v>
      </c>
      <c r="Q18" s="49">
        <v>0</v>
      </c>
      <c r="R18" s="39">
        <f>SUM(H18,K18:L18,P18:Q18)</f>
        <v>-204</v>
      </c>
      <c r="S18" s="37"/>
      <c r="T18" s="53">
        <v>-204</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-131</v>
      </c>
      <c r="F21" s="50">
        <f>SUM(D21:E21)</f>
        <v>-131</v>
      </c>
      <c r="G21" s="49">
        <v>-95</v>
      </c>
      <c r="H21" s="50">
        <f>SUM(C21,F21:G21)</f>
        <v>-226</v>
      </c>
      <c r="I21" s="49">
        <v>0</v>
      </c>
      <c r="J21" s="49">
        <v>-457</v>
      </c>
      <c r="K21" s="50">
        <f>SUM(I21:J21)</f>
        <v>-457</v>
      </c>
      <c r="L21" s="49">
        <v>-772</v>
      </c>
      <c r="M21" s="49">
        <v>-66</v>
      </c>
      <c r="N21" s="49">
        <v>0</v>
      </c>
      <c r="O21" s="49">
        <v>-25</v>
      </c>
      <c r="P21" s="50">
        <f>SUM(M21:O21)</f>
        <v>-91</v>
      </c>
      <c r="Q21" s="49">
        <v>0</v>
      </c>
      <c r="R21" s="39">
        <f>SUM(H21,K21:L21,P21:Q21)</f>
        <v>-1546</v>
      </c>
      <c r="S21" s="37"/>
      <c r="T21" s="53">
        <f>T22-SUM(T18:T20)</f>
        <v>-1546</v>
      </c>
      <c r="U21" s="53">
        <f>T21-R21</f>
        <v>0</v>
      </c>
    </row>
    <row r="22" spans="2:22" s="34" customFormat="1" ht="16" customHeight="1">
      <c r="B22" s="40" t="s">
        <v>8</v>
      </c>
      <c r="C22" s="39">
        <f t="shared" ref="C22:L22" si="2">SUM(C18,C20:C21)</f>
        <v>0</v>
      </c>
      <c r="D22" s="39">
        <f t="shared" si="2"/>
        <v>0</v>
      </c>
      <c r="E22" s="39">
        <f t="shared" si="2"/>
        <v>-157</v>
      </c>
      <c r="F22" s="39">
        <f t="shared" si="2"/>
        <v>-157</v>
      </c>
      <c r="G22" s="39">
        <f t="shared" si="2"/>
        <v>-95</v>
      </c>
      <c r="H22" s="39">
        <f t="shared" si="2"/>
        <v>-252</v>
      </c>
      <c r="I22" s="39">
        <f t="shared" si="2"/>
        <v>0</v>
      </c>
      <c r="J22" s="39">
        <f t="shared" si="2"/>
        <v>-457</v>
      </c>
      <c r="K22" s="39">
        <f t="shared" si="2"/>
        <v>-457</v>
      </c>
      <c r="L22" s="39">
        <f t="shared" si="2"/>
        <v>-772</v>
      </c>
      <c r="M22" s="39">
        <f>SUM(M18:M21)</f>
        <v>-66</v>
      </c>
      <c r="N22" s="39">
        <f>SUM(N18:N21)</f>
        <v>-73</v>
      </c>
      <c r="O22" s="39">
        <f>SUM(O18:O21)</f>
        <v>-130</v>
      </c>
      <c r="P22" s="39">
        <f>SUM(P18:P21)</f>
        <v>-269</v>
      </c>
      <c r="Q22" s="39">
        <f>SUM(Q18,Q20:Q21)</f>
        <v>0</v>
      </c>
      <c r="R22" s="39">
        <f>SUM(R18:R21)</f>
        <v>-1750</v>
      </c>
      <c r="S22" s="37"/>
      <c r="T22" s="43">
        <v>-1750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-131</v>
      </c>
      <c r="F24" s="39">
        <f t="shared" si="3"/>
        <v>-131</v>
      </c>
      <c r="G24" s="39">
        <f t="shared" si="3"/>
        <v>-95</v>
      </c>
      <c r="H24" s="39">
        <f t="shared" si="3"/>
        <v>-226</v>
      </c>
      <c r="I24" s="39">
        <f t="shared" si="3"/>
        <v>0</v>
      </c>
      <c r="J24" s="39">
        <f t="shared" si="3"/>
        <v>-457</v>
      </c>
      <c r="K24" s="39">
        <f t="shared" si="3"/>
        <v>-457</v>
      </c>
      <c r="L24" s="39">
        <f t="shared" si="3"/>
        <v>-772</v>
      </c>
      <c r="M24" s="39">
        <f>M22-M18-M19</f>
        <v>-66</v>
      </c>
      <c r="N24" s="39">
        <f>N22-N18-N19</f>
        <v>0</v>
      </c>
      <c r="O24" s="39">
        <f>O22-O18-O19</f>
        <v>-25</v>
      </c>
      <c r="P24" s="39">
        <f>P22-P18-P19</f>
        <v>-91</v>
      </c>
      <c r="Q24" s="39">
        <f>Q22-Q18</f>
        <v>0</v>
      </c>
      <c r="R24" s="39">
        <f>R22-R18-R19</f>
        <v>-1546</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-84</v>
      </c>
      <c r="D26" s="42">
        <f t="shared" si="4"/>
        <v>613</v>
      </c>
      <c r="E26" s="42">
        <f t="shared" si="4"/>
        <v>2897</v>
      </c>
      <c r="F26" s="42">
        <f t="shared" si="4"/>
        <v>3510</v>
      </c>
      <c r="G26" s="42">
        <f t="shared" si="4"/>
        <v>1530</v>
      </c>
      <c r="H26" s="42">
        <f t="shared" si="4"/>
        <v>4956</v>
      </c>
      <c r="I26" s="42">
        <f t="shared" si="4"/>
        <v>394</v>
      </c>
      <c r="J26" s="42">
        <f t="shared" si="4"/>
        <v>1684</v>
      </c>
      <c r="K26" s="42">
        <f t="shared" si="4"/>
        <v>2078</v>
      </c>
      <c r="L26" s="42">
        <f t="shared" si="4"/>
        <v>-342</v>
      </c>
      <c r="M26" s="42">
        <f t="shared" si="4"/>
        <v>120</v>
      </c>
      <c r="N26" s="42">
        <f t="shared" si="4"/>
        <v>1568</v>
      </c>
      <c r="O26" s="42">
        <f t="shared" si="4"/>
        <v>399</v>
      </c>
      <c r="P26" s="42">
        <f t="shared" si="4"/>
        <v>2087</v>
      </c>
      <c r="Q26" s="42">
        <f t="shared" si="4"/>
        <v>0</v>
      </c>
      <c r="R26" s="42">
        <f t="shared" si="4"/>
        <v>8779</v>
      </c>
      <c r="S26" s="37"/>
      <c r="T26" s="43">
        <v>8779</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4</v>
      </c>
      <c r="D29" s="45">
        <v>1288</v>
      </c>
      <c r="E29" s="45">
        <v>2481</v>
      </c>
      <c r="F29" s="45">
        <v>3769</v>
      </c>
      <c r="G29" s="45">
        <v>1390</v>
      </c>
      <c r="H29" s="45">
        <v>5163</v>
      </c>
      <c r="I29" s="45">
        <v>386</v>
      </c>
      <c r="J29" s="45">
        <v>2255</v>
      </c>
      <c r="K29" s="45">
        <v>2641</v>
      </c>
      <c r="L29" s="45">
        <v>324</v>
      </c>
      <c r="M29" s="45">
        <v>195</v>
      </c>
      <c r="N29" s="45">
        <v>1752</v>
      </c>
      <c r="O29" s="45">
        <v>523</v>
      </c>
      <c r="P29" s="45">
        <v>2470</v>
      </c>
      <c r="Q29" s="45">
        <v>0</v>
      </c>
      <c r="R29" s="45">
        <v>10598</v>
      </c>
      <c r="S29" s="37"/>
      <c r="T29" s="37"/>
      <c r="U29" s="37"/>
    </row>
    <row r="30" spans="2:22" s="34" customFormat="1" ht="16" customHeight="1">
      <c r="B30" s="44" t="s">
        <v>91</v>
      </c>
      <c r="C30" s="45">
        <v>0</v>
      </c>
      <c r="D30" s="45">
        <v>0</v>
      </c>
      <c r="E30" s="45">
        <v>-374</v>
      </c>
      <c r="F30" s="45">
        <v>-374</v>
      </c>
      <c r="G30" s="45">
        <v>-68</v>
      </c>
      <c r="H30" s="45">
        <v>-442</v>
      </c>
      <c r="I30" s="45">
        <v>0</v>
      </c>
      <c r="J30" s="45">
        <v>-430</v>
      </c>
      <c r="K30" s="45">
        <v>-430</v>
      </c>
      <c r="L30" s="45">
        <v>-529</v>
      </c>
      <c r="M30" s="45">
        <v>-64</v>
      </c>
      <c r="N30" s="45">
        <v>-78</v>
      </c>
      <c r="O30" s="45">
        <v>-182</v>
      </c>
      <c r="P30" s="45">
        <v>-324</v>
      </c>
      <c r="Q30" s="45">
        <v>0</v>
      </c>
      <c r="R30" s="45">
        <v>-1725</v>
      </c>
      <c r="S30" s="37"/>
      <c r="T30" s="37"/>
      <c r="U30" s="37"/>
    </row>
    <row r="31" spans="2:22" s="34" customFormat="1" ht="16" customHeight="1">
      <c r="B31" s="44" t="s">
        <v>92</v>
      </c>
      <c r="C31" s="45">
        <v>4</v>
      </c>
      <c r="D31" s="45">
        <v>1288</v>
      </c>
      <c r="E31" s="45">
        <v>2107</v>
      </c>
      <c r="F31" s="45">
        <v>3395</v>
      </c>
      <c r="G31" s="45">
        <v>1322</v>
      </c>
      <c r="H31" s="45">
        <v>4721</v>
      </c>
      <c r="I31" s="45">
        <v>386</v>
      </c>
      <c r="J31" s="45">
        <v>1825</v>
      </c>
      <c r="K31" s="45">
        <v>2211</v>
      </c>
      <c r="L31" s="45">
        <v>-205</v>
      </c>
      <c r="M31" s="45">
        <v>131</v>
      </c>
      <c r="N31" s="45">
        <v>1674</v>
      </c>
      <c r="O31" s="45">
        <v>341</v>
      </c>
      <c r="P31" s="45">
        <v>2146</v>
      </c>
      <c r="Q31" s="45">
        <v>0</v>
      </c>
      <c r="R31" s="45">
        <v>8873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1378</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151</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15" priority="2">
      <formula>$E$3&lt;&gt;0</formula>
    </cfRule>
  </conditionalFormatting>
  <conditionalFormatting sqref="C29:R29">
    <cfRule type="expression" dxfId="214" priority="5">
      <formula>AND(ABS(C13-C29)&gt;500, ABS((C13-C29)/C29)&gt;0.1)</formula>
    </cfRule>
  </conditionalFormatting>
  <conditionalFormatting sqref="C30:R30">
    <cfRule type="expression" dxfId="213" priority="6">
      <formula>AND(ABS(C22-C30)&gt;500, ABS((C22-C30)/C30)&gt;0.1)</formula>
    </cfRule>
  </conditionalFormatting>
  <conditionalFormatting sqref="C31:R31">
    <cfRule type="expression" dxfId="212" priority="7">
      <formula>AND(ABS(C26-C31)&gt;500, ABS((C26-C31)/C31)&gt;0.1)</formula>
    </cfRule>
  </conditionalFormatting>
  <conditionalFormatting sqref="T9:U13 T18:U22 T26:U26">
    <cfRule type="expression" dxfId="211" priority="4">
      <formula>$U9&lt;&gt;0</formula>
    </cfRule>
  </conditionalFormatting>
  <conditionalFormatting sqref="T5:U7">
    <cfRule type="expression" dxfId="210" priority="3">
      <formula>SUM($U$9:$U$26)&lt;&gt;0</formula>
    </cfRule>
  </conditionalFormatting>
  <conditionalFormatting sqref="T36 N42 Q42">
    <cfRule type="cellIs" dxfId="20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0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0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000-000001000000}">
      <formula1>0</formula1>
    </dataValidation>
    <dataValidation type="list" allowBlank="1" showInputMessage="1" showErrorMessage="1" sqref="H3" xr:uid="{00000000-0002-0000-1000-000002000000}">
      <formula1>#REF!</formula1>
    </dataValidation>
  </dataValidations>
  <pageMargins left="0.7" right="0.7" top="0.75" bottom="0.75" header="0.3" footer="0.3"/>
  <pageSetup paperSize="9" scale="4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24</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6</v>
      </c>
      <c r="D9" s="49">
        <v>6</v>
      </c>
      <c r="E9" s="49">
        <v>1597</v>
      </c>
      <c r="F9" s="50">
        <f>SUM(D9:E9)</f>
        <v>1603</v>
      </c>
      <c r="G9" s="49">
        <v>85</v>
      </c>
      <c r="H9" s="50">
        <f>SUM(C9,F9:G9)</f>
        <v>1694</v>
      </c>
      <c r="I9" s="49">
        <v>0</v>
      </c>
      <c r="J9" s="49">
        <v>0</v>
      </c>
      <c r="K9" s="50">
        <f>SUM(I9:J9)</f>
        <v>0</v>
      </c>
      <c r="L9" s="49">
        <v>113</v>
      </c>
      <c r="M9" s="49">
        <v>261</v>
      </c>
      <c r="N9" s="49">
        <v>9</v>
      </c>
      <c r="O9" s="49">
        <v>62</v>
      </c>
      <c r="P9" s="50">
        <f>SUM(M9:O9)</f>
        <v>332</v>
      </c>
      <c r="Q9" s="49">
        <v>0</v>
      </c>
      <c r="R9" s="39">
        <f>SUM(H9,K9:L9,P9:Q9)</f>
        <v>2139</v>
      </c>
      <c r="S9" s="37"/>
      <c r="T9" s="53">
        <v>2139</v>
      </c>
      <c r="U9" s="53">
        <f>T9-R9</f>
        <v>0</v>
      </c>
    </row>
    <row r="10" spans="2:24" s="34" customFormat="1" ht="16" customHeight="1">
      <c r="B10" s="35" t="s">
        <v>89</v>
      </c>
      <c r="C10" s="38"/>
      <c r="D10" s="38"/>
      <c r="E10" s="38"/>
      <c r="F10" s="38"/>
      <c r="G10" s="38"/>
      <c r="H10" s="38"/>
      <c r="I10" s="38"/>
      <c r="J10" s="38"/>
      <c r="K10" s="38"/>
      <c r="L10" s="38"/>
      <c r="M10" s="49">
        <v>0</v>
      </c>
      <c r="N10" s="49">
        <v>0</v>
      </c>
      <c r="O10" s="49">
        <v>44</v>
      </c>
      <c r="P10" s="50">
        <f>SUM(M10:O10)</f>
        <v>44</v>
      </c>
      <c r="Q10" s="38"/>
      <c r="R10" s="39">
        <f>SUM(H10,K10:L10,P10:Q10)</f>
        <v>44</v>
      </c>
      <c r="S10" s="37"/>
      <c r="T10" s="53">
        <v>44</v>
      </c>
      <c r="U10" s="53">
        <f>T10-R10</f>
        <v>0</v>
      </c>
    </row>
    <row r="11" spans="2:24" s="34" customFormat="1" ht="16" customHeight="1">
      <c r="B11" s="35" t="s">
        <v>85</v>
      </c>
      <c r="C11" s="49">
        <v>-48</v>
      </c>
      <c r="D11" s="49">
        <v>-32</v>
      </c>
      <c r="E11" s="49">
        <v>-231</v>
      </c>
      <c r="F11" s="50">
        <f>SUM(D11:E11)</f>
        <v>-263</v>
      </c>
      <c r="G11" s="49">
        <v>-2</v>
      </c>
      <c r="H11" s="50">
        <f>SUM(C11,F11:G11)</f>
        <v>-313</v>
      </c>
      <c r="I11" s="49">
        <v>0</v>
      </c>
      <c r="J11" s="49">
        <v>0</v>
      </c>
      <c r="K11" s="50">
        <f>SUM(I11:J11)</f>
        <v>0</v>
      </c>
      <c r="L11" s="49">
        <v>-2</v>
      </c>
      <c r="M11" s="49">
        <v>0</v>
      </c>
      <c r="N11" s="49">
        <v>-236</v>
      </c>
      <c r="O11" s="49">
        <v>-1566</v>
      </c>
      <c r="P11" s="50">
        <f>SUM(M11:O11)</f>
        <v>-1802</v>
      </c>
      <c r="Q11" s="49">
        <v>0</v>
      </c>
      <c r="R11" s="39">
        <f>SUM(H11,K11:L11,P11:Q11)</f>
        <v>-2117</v>
      </c>
      <c r="S11" s="37"/>
      <c r="T11" s="53">
        <v>-2117</v>
      </c>
      <c r="U11" s="53">
        <f>T11-R11</f>
        <v>0</v>
      </c>
    </row>
    <row r="12" spans="2:24" s="34" customFormat="1" ht="16" customHeight="1">
      <c r="B12" s="35" t="s">
        <v>86</v>
      </c>
      <c r="C12" s="49">
        <v>27</v>
      </c>
      <c r="D12" s="49">
        <v>3941</v>
      </c>
      <c r="E12" s="49">
        <v>10070</v>
      </c>
      <c r="F12" s="50">
        <f>SUM(D12:E12)</f>
        <v>14011</v>
      </c>
      <c r="G12" s="49">
        <v>2394</v>
      </c>
      <c r="H12" s="50">
        <f>SUM(C12,F12:G12)</f>
        <v>16432</v>
      </c>
      <c r="I12" s="49">
        <v>344</v>
      </c>
      <c r="J12" s="49">
        <v>1686</v>
      </c>
      <c r="K12" s="50">
        <f>SUM(I12:J12)</f>
        <v>2030</v>
      </c>
      <c r="L12" s="49">
        <v>3161</v>
      </c>
      <c r="M12" s="49">
        <v>374</v>
      </c>
      <c r="N12" s="49">
        <v>8660</v>
      </c>
      <c r="O12" s="49">
        <v>4495</v>
      </c>
      <c r="P12" s="50">
        <f>SUM(M12:O12)</f>
        <v>13529</v>
      </c>
      <c r="Q12" s="49">
        <v>0</v>
      </c>
      <c r="R12" s="39">
        <f>SUM(H12,K12:L12,P12:Q12)</f>
        <v>35152</v>
      </c>
      <c r="S12" s="37"/>
      <c r="T12" s="53">
        <f>T13-SUM(T9:T11)</f>
        <v>35152</v>
      </c>
      <c r="U12" s="53">
        <f>T12-R12</f>
        <v>0</v>
      </c>
    </row>
    <row r="13" spans="2:24" s="34" customFormat="1" ht="16" customHeight="1">
      <c r="B13" s="40" t="s">
        <v>5</v>
      </c>
      <c r="C13" s="39">
        <f t="shared" ref="C13:L13" si="0">SUM(C9,C11:C12)</f>
        <v>-15</v>
      </c>
      <c r="D13" s="39">
        <f t="shared" si="0"/>
        <v>3915</v>
      </c>
      <c r="E13" s="39">
        <f t="shared" si="0"/>
        <v>11436</v>
      </c>
      <c r="F13" s="39">
        <f t="shared" si="0"/>
        <v>15351</v>
      </c>
      <c r="G13" s="39">
        <f t="shared" si="0"/>
        <v>2477</v>
      </c>
      <c r="H13" s="39">
        <f t="shared" si="0"/>
        <v>17813</v>
      </c>
      <c r="I13" s="39">
        <f t="shared" si="0"/>
        <v>344</v>
      </c>
      <c r="J13" s="39">
        <f t="shared" si="0"/>
        <v>1686</v>
      </c>
      <c r="K13" s="39">
        <f t="shared" si="0"/>
        <v>2030</v>
      </c>
      <c r="L13" s="39">
        <f t="shared" si="0"/>
        <v>3272</v>
      </c>
      <c r="M13" s="39">
        <f>SUM(M9:M12)</f>
        <v>635</v>
      </c>
      <c r="N13" s="39">
        <f>SUM(N9:N12)</f>
        <v>8433</v>
      </c>
      <c r="O13" s="39">
        <f>SUM(O9:O12)</f>
        <v>3035</v>
      </c>
      <c r="P13" s="39">
        <f>SUM(P9:P12)</f>
        <v>12103</v>
      </c>
      <c r="Q13" s="39">
        <f>SUM(Q9,Q11:Q12)</f>
        <v>0</v>
      </c>
      <c r="R13" s="39">
        <f>SUM(R9:R12)</f>
        <v>35218</v>
      </c>
      <c r="S13" s="37"/>
      <c r="T13" s="43">
        <v>35218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-15</v>
      </c>
      <c r="D15" s="39">
        <f t="shared" si="1"/>
        <v>3915</v>
      </c>
      <c r="E15" s="39">
        <f t="shared" si="1"/>
        <v>11436</v>
      </c>
      <c r="F15" s="39">
        <f t="shared" si="1"/>
        <v>15351</v>
      </c>
      <c r="G15" s="39">
        <f t="shared" si="1"/>
        <v>2477</v>
      </c>
      <c r="H15" s="39">
        <f t="shared" si="1"/>
        <v>17813</v>
      </c>
      <c r="I15" s="39">
        <f t="shared" si="1"/>
        <v>344</v>
      </c>
      <c r="J15" s="39">
        <f t="shared" si="1"/>
        <v>1686</v>
      </c>
      <c r="K15" s="39">
        <f t="shared" si="1"/>
        <v>2030</v>
      </c>
      <c r="L15" s="39">
        <f t="shared" si="1"/>
        <v>3272</v>
      </c>
      <c r="M15" s="39">
        <f>M13+M18+M19</f>
        <v>635</v>
      </c>
      <c r="N15" s="39">
        <f>N13+N18+N19</f>
        <v>8412</v>
      </c>
      <c r="O15" s="39">
        <f>O13+O18+O19</f>
        <v>3035</v>
      </c>
      <c r="P15" s="39">
        <f>P13+P18+P19</f>
        <v>12082</v>
      </c>
      <c r="Q15" s="39">
        <f>Q13+Q18</f>
        <v>0</v>
      </c>
      <c r="R15" s="39">
        <f>R13+R18+R19</f>
        <v>35197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-21</v>
      </c>
      <c r="O18" s="49">
        <v>0</v>
      </c>
      <c r="P18" s="50">
        <f>SUM(M18:O18)</f>
        <v>-21</v>
      </c>
      <c r="Q18" s="49">
        <v>0</v>
      </c>
      <c r="R18" s="39">
        <f>SUM(H18,K18:L18,P18:Q18)</f>
        <v>-21</v>
      </c>
      <c r="S18" s="37"/>
      <c r="T18" s="53">
        <v>-21</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-511</v>
      </c>
      <c r="F21" s="50">
        <f>SUM(D21:E21)</f>
        <v>-511</v>
      </c>
      <c r="G21" s="49">
        <v>-14</v>
      </c>
      <c r="H21" s="50">
        <f>SUM(C21,F21:G21)</f>
        <v>-525</v>
      </c>
      <c r="I21" s="49">
        <v>0</v>
      </c>
      <c r="J21" s="49">
        <v>-118</v>
      </c>
      <c r="K21" s="50">
        <f>SUM(I21:J21)</f>
        <v>-118</v>
      </c>
      <c r="L21" s="49">
        <v>-4000</v>
      </c>
      <c r="M21" s="49">
        <v>0</v>
      </c>
      <c r="N21" s="49">
        <v>-126</v>
      </c>
      <c r="O21" s="49">
        <v>-1681</v>
      </c>
      <c r="P21" s="50">
        <f>SUM(M21:O21)</f>
        <v>-1807</v>
      </c>
      <c r="Q21" s="49">
        <v>0</v>
      </c>
      <c r="R21" s="39">
        <f>SUM(H21,K21:L21,P21:Q21)</f>
        <v>-6450</v>
      </c>
      <c r="S21" s="37"/>
      <c r="T21" s="53">
        <f>T22-SUM(T18:T20)</f>
        <v>-6450</v>
      </c>
      <c r="U21" s="53">
        <f>T21-R21</f>
        <v>0</v>
      </c>
    </row>
    <row r="22" spans="2:22" s="34" customFormat="1" ht="16" customHeight="1">
      <c r="B22" s="40" t="s">
        <v>8</v>
      </c>
      <c r="C22" s="39">
        <f t="shared" ref="C22:L22" si="2">SUM(C18,C20:C21)</f>
        <v>0</v>
      </c>
      <c r="D22" s="39">
        <f t="shared" si="2"/>
        <v>0</v>
      </c>
      <c r="E22" s="39">
        <f t="shared" si="2"/>
        <v>-511</v>
      </c>
      <c r="F22" s="39">
        <f t="shared" si="2"/>
        <v>-511</v>
      </c>
      <c r="G22" s="39">
        <f t="shared" si="2"/>
        <v>-14</v>
      </c>
      <c r="H22" s="39">
        <f t="shared" si="2"/>
        <v>-525</v>
      </c>
      <c r="I22" s="39">
        <f t="shared" si="2"/>
        <v>0</v>
      </c>
      <c r="J22" s="39">
        <f t="shared" si="2"/>
        <v>-118</v>
      </c>
      <c r="K22" s="39">
        <f t="shared" si="2"/>
        <v>-118</v>
      </c>
      <c r="L22" s="39">
        <f t="shared" si="2"/>
        <v>-4000</v>
      </c>
      <c r="M22" s="39">
        <f>SUM(M18:M21)</f>
        <v>0</v>
      </c>
      <c r="N22" s="39">
        <f>SUM(N18:N21)</f>
        <v>-147</v>
      </c>
      <c r="O22" s="39">
        <f>SUM(O18:O21)</f>
        <v>-1681</v>
      </c>
      <c r="P22" s="39">
        <f>SUM(P18:P21)</f>
        <v>-1828</v>
      </c>
      <c r="Q22" s="39">
        <f>SUM(Q18,Q20:Q21)</f>
        <v>0</v>
      </c>
      <c r="R22" s="39">
        <f>SUM(R18:R21)</f>
        <v>-6471</v>
      </c>
      <c r="S22" s="37"/>
      <c r="T22" s="43">
        <v>-6471</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-511</v>
      </c>
      <c r="F24" s="39">
        <f t="shared" si="3"/>
        <v>-511</v>
      </c>
      <c r="G24" s="39">
        <f t="shared" si="3"/>
        <v>-14</v>
      </c>
      <c r="H24" s="39">
        <f t="shared" si="3"/>
        <v>-525</v>
      </c>
      <c r="I24" s="39">
        <f t="shared" si="3"/>
        <v>0</v>
      </c>
      <c r="J24" s="39">
        <f t="shared" si="3"/>
        <v>-118</v>
      </c>
      <c r="K24" s="39">
        <f t="shared" si="3"/>
        <v>-118</v>
      </c>
      <c r="L24" s="39">
        <f t="shared" si="3"/>
        <v>-4000</v>
      </c>
      <c r="M24" s="39">
        <f>M22-M18-M19</f>
        <v>0</v>
      </c>
      <c r="N24" s="39">
        <f>N22-N18-N19</f>
        <v>-126</v>
      </c>
      <c r="O24" s="39">
        <f>O22-O18-O19</f>
        <v>-1681</v>
      </c>
      <c r="P24" s="39">
        <f>P22-P18-P19</f>
        <v>-1807</v>
      </c>
      <c r="Q24" s="39">
        <f>Q22-Q18</f>
        <v>0</v>
      </c>
      <c r="R24" s="39">
        <f>R22-R18-R19</f>
        <v>-6450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-15</v>
      </c>
      <c r="D26" s="42">
        <f t="shared" si="4"/>
        <v>3915</v>
      </c>
      <c r="E26" s="42">
        <f t="shared" si="4"/>
        <v>10925</v>
      </c>
      <c r="F26" s="42">
        <f t="shared" si="4"/>
        <v>14840</v>
      </c>
      <c r="G26" s="42">
        <f t="shared" si="4"/>
        <v>2463</v>
      </c>
      <c r="H26" s="42">
        <f t="shared" si="4"/>
        <v>17288</v>
      </c>
      <c r="I26" s="42">
        <f t="shared" si="4"/>
        <v>344</v>
      </c>
      <c r="J26" s="42">
        <f t="shared" si="4"/>
        <v>1568</v>
      </c>
      <c r="K26" s="42">
        <f t="shared" si="4"/>
        <v>1912</v>
      </c>
      <c r="L26" s="42">
        <f t="shared" si="4"/>
        <v>-728</v>
      </c>
      <c r="M26" s="42">
        <f t="shared" si="4"/>
        <v>635</v>
      </c>
      <c r="N26" s="42">
        <f t="shared" si="4"/>
        <v>8286</v>
      </c>
      <c r="O26" s="42">
        <f t="shared" si="4"/>
        <v>1354</v>
      </c>
      <c r="P26" s="42">
        <f t="shared" si="4"/>
        <v>10275</v>
      </c>
      <c r="Q26" s="42">
        <f t="shared" si="4"/>
        <v>0</v>
      </c>
      <c r="R26" s="42">
        <f t="shared" si="4"/>
        <v>28747</v>
      </c>
      <c r="S26" s="37"/>
      <c r="T26" s="43">
        <v>28747</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25</v>
      </c>
      <c r="D29" s="45">
        <v>3301</v>
      </c>
      <c r="E29" s="45">
        <v>11391</v>
      </c>
      <c r="F29" s="45">
        <v>14692</v>
      </c>
      <c r="G29" s="45">
        <v>2772</v>
      </c>
      <c r="H29" s="45">
        <v>17489</v>
      </c>
      <c r="I29" s="45">
        <v>333</v>
      </c>
      <c r="J29" s="45">
        <v>1755</v>
      </c>
      <c r="K29" s="45">
        <v>2088</v>
      </c>
      <c r="L29" s="45">
        <v>3306</v>
      </c>
      <c r="M29" s="45">
        <v>380</v>
      </c>
      <c r="N29" s="45">
        <v>8301</v>
      </c>
      <c r="O29" s="45">
        <v>2992</v>
      </c>
      <c r="P29" s="45">
        <v>11673</v>
      </c>
      <c r="Q29" s="45">
        <v>0</v>
      </c>
      <c r="R29" s="45">
        <v>34556</v>
      </c>
      <c r="S29" s="37"/>
      <c r="T29" s="37"/>
      <c r="U29" s="37"/>
    </row>
    <row r="30" spans="2:22" s="34" customFormat="1" ht="16" customHeight="1">
      <c r="B30" s="44" t="s">
        <v>91</v>
      </c>
      <c r="C30" s="45">
        <v>-1</v>
      </c>
      <c r="D30" s="45">
        <v>0</v>
      </c>
      <c r="E30" s="45">
        <v>-348</v>
      </c>
      <c r="F30" s="45">
        <v>-348</v>
      </c>
      <c r="G30" s="45">
        <v>-9</v>
      </c>
      <c r="H30" s="45">
        <v>-358</v>
      </c>
      <c r="I30" s="45">
        <v>0</v>
      </c>
      <c r="J30" s="45">
        <v>-81</v>
      </c>
      <c r="K30" s="45">
        <v>-81</v>
      </c>
      <c r="L30" s="45">
        <v>-3814</v>
      </c>
      <c r="M30" s="45">
        <v>0</v>
      </c>
      <c r="N30" s="45">
        <v>-158</v>
      </c>
      <c r="O30" s="45">
        <v>-1773</v>
      </c>
      <c r="P30" s="45">
        <v>-1931</v>
      </c>
      <c r="Q30" s="45">
        <v>0</v>
      </c>
      <c r="R30" s="45">
        <v>-6184</v>
      </c>
      <c r="S30" s="37"/>
      <c r="T30" s="37"/>
      <c r="U30" s="37"/>
    </row>
    <row r="31" spans="2:22" s="34" customFormat="1" ht="16" customHeight="1">
      <c r="B31" s="44" t="s">
        <v>92</v>
      </c>
      <c r="C31" s="45">
        <v>24</v>
      </c>
      <c r="D31" s="45">
        <v>3301</v>
      </c>
      <c r="E31" s="45">
        <v>11043</v>
      </c>
      <c r="F31" s="45">
        <v>14344</v>
      </c>
      <c r="G31" s="45">
        <v>2763</v>
      </c>
      <c r="H31" s="45">
        <v>17131</v>
      </c>
      <c r="I31" s="45">
        <v>333</v>
      </c>
      <c r="J31" s="45">
        <v>1674</v>
      </c>
      <c r="K31" s="45">
        <v>2007</v>
      </c>
      <c r="L31" s="45">
        <v>-508</v>
      </c>
      <c r="M31" s="45">
        <v>380</v>
      </c>
      <c r="N31" s="45">
        <v>8143</v>
      </c>
      <c r="O31" s="45">
        <v>1219</v>
      </c>
      <c r="P31" s="45">
        <v>9742</v>
      </c>
      <c r="Q31" s="45">
        <v>0</v>
      </c>
      <c r="R31" s="45">
        <v>28372</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5273</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152</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07" priority="2">
      <formula>$E$3&lt;&gt;0</formula>
    </cfRule>
  </conditionalFormatting>
  <conditionalFormatting sqref="C29:R29">
    <cfRule type="expression" dxfId="206" priority="5">
      <formula>AND(ABS(C13-C29)&gt;500, ABS((C13-C29)/C29)&gt;0.1)</formula>
    </cfRule>
  </conditionalFormatting>
  <conditionalFormatting sqref="C30:R30">
    <cfRule type="expression" dxfId="205" priority="6">
      <formula>AND(ABS(C22-C30)&gt;500, ABS((C22-C30)/C30)&gt;0.1)</formula>
    </cfRule>
  </conditionalFormatting>
  <conditionalFormatting sqref="C31:R31">
    <cfRule type="expression" dxfId="204" priority="7">
      <formula>AND(ABS(C26-C31)&gt;500, ABS((C26-C31)/C31)&gt;0.1)</formula>
    </cfRule>
  </conditionalFormatting>
  <conditionalFormatting sqref="T9:U13 T18:U22 T26:U26">
    <cfRule type="expression" dxfId="203" priority="4">
      <formula>$U9&lt;&gt;0</formula>
    </cfRule>
  </conditionalFormatting>
  <conditionalFormatting sqref="T5:U7">
    <cfRule type="expression" dxfId="202" priority="3">
      <formula>SUM($U$9:$U$26)&lt;&gt;0</formula>
    </cfRule>
  </conditionalFormatting>
  <conditionalFormatting sqref="T36 N42 Q42">
    <cfRule type="cellIs" dxfId="20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0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1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100-000001000000}">
      <formula1>0</formula1>
    </dataValidation>
    <dataValidation type="list" allowBlank="1" showInputMessage="1" showErrorMessage="1" sqref="H3" xr:uid="{00000000-0002-0000-1100-000002000000}">
      <formula1>#REF!</formula1>
    </dataValidation>
  </dataValidations>
  <pageMargins left="0.7" right="0.7" top="0.75" bottom="0.75" header="0.3" footer="0.3"/>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25</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158</v>
      </c>
      <c r="E9" s="49">
        <v>2135.7322300000001</v>
      </c>
      <c r="F9" s="50">
        <f>SUM(D9:E9)</f>
        <v>2293.7322300000001</v>
      </c>
      <c r="G9" s="49">
        <v>794.3492</v>
      </c>
      <c r="H9" s="50">
        <f>SUM(C9,F9:G9)</f>
        <v>3088.0814300000002</v>
      </c>
      <c r="I9" s="49">
        <v>316</v>
      </c>
      <c r="J9" s="49">
        <v>691.7953</v>
      </c>
      <c r="K9" s="50">
        <f>SUM(I9:J9)</f>
        <v>1007.7953</v>
      </c>
      <c r="L9" s="49">
        <v>517.99409000000003</v>
      </c>
      <c r="M9" s="49">
        <v>0</v>
      </c>
      <c r="N9" s="49">
        <v>0</v>
      </c>
      <c r="O9" s="49">
        <v>0</v>
      </c>
      <c r="P9" s="50">
        <f>SUM(M9:O9)</f>
        <v>0</v>
      </c>
      <c r="Q9" s="49">
        <v>0</v>
      </c>
      <c r="R9" s="39">
        <f>SUM(H9,K9:L9,P9:Q9)</f>
        <v>4613.8708200000001</v>
      </c>
      <c r="S9" s="37"/>
      <c r="T9" s="53">
        <v>4613.8708200000001</v>
      </c>
      <c r="U9" s="53">
        <f>T9-R9</f>
        <v>0</v>
      </c>
    </row>
    <row r="10" spans="2:24" s="34" customFormat="1" ht="16" customHeight="1">
      <c r="B10" s="35" t="s">
        <v>89</v>
      </c>
      <c r="C10" s="38"/>
      <c r="D10" s="38"/>
      <c r="E10" s="38"/>
      <c r="F10" s="38"/>
      <c r="G10" s="38"/>
      <c r="H10" s="38"/>
      <c r="I10" s="38"/>
      <c r="J10" s="38"/>
      <c r="K10" s="38"/>
      <c r="L10" s="38"/>
      <c r="M10" s="49">
        <v>0</v>
      </c>
      <c r="N10" s="49">
        <v>9903</v>
      </c>
      <c r="O10" s="49">
        <v>0</v>
      </c>
      <c r="P10" s="50">
        <f>SUM(M10:O10)</f>
        <v>9903</v>
      </c>
      <c r="Q10" s="38"/>
      <c r="R10" s="39">
        <f>SUM(H10,K10:L10,P10:Q10)</f>
        <v>9903</v>
      </c>
      <c r="S10" s="37"/>
      <c r="T10" s="53">
        <v>9903</v>
      </c>
      <c r="U10" s="53">
        <f>T10-R10</f>
        <v>0</v>
      </c>
    </row>
    <row r="11" spans="2:24" s="34" customFormat="1" ht="16" customHeight="1">
      <c r="B11" s="35" t="s">
        <v>85</v>
      </c>
      <c r="C11" s="49">
        <v>0</v>
      </c>
      <c r="D11" s="49">
        <v>0</v>
      </c>
      <c r="E11" s="49">
        <v>-683.58746999999994</v>
      </c>
      <c r="F11" s="50">
        <f>SUM(D11:E11)</f>
        <v>-683.58746999999994</v>
      </c>
      <c r="G11" s="49">
        <v>-38.878920000000001</v>
      </c>
      <c r="H11" s="50">
        <f>SUM(C11,F11:G11)</f>
        <v>-722.46638999999993</v>
      </c>
      <c r="I11" s="49">
        <v>0</v>
      </c>
      <c r="J11" s="49">
        <v>-91.924360000000007</v>
      </c>
      <c r="K11" s="50">
        <f>SUM(I11:J11)</f>
        <v>-91.924360000000007</v>
      </c>
      <c r="L11" s="49">
        <v>-25.756599999999999</v>
      </c>
      <c r="M11" s="49">
        <v>0</v>
      </c>
      <c r="N11" s="49">
        <v>0</v>
      </c>
      <c r="O11" s="49">
        <v>0</v>
      </c>
      <c r="P11" s="50">
        <f>SUM(M11:O11)</f>
        <v>0</v>
      </c>
      <c r="Q11" s="49">
        <v>0</v>
      </c>
      <c r="R11" s="39">
        <f>SUM(H11,K11:L11,P11:Q11)</f>
        <v>-840.14734999999996</v>
      </c>
      <c r="S11" s="37"/>
      <c r="T11" s="53">
        <v>-840.14734999999996</v>
      </c>
      <c r="U11" s="53">
        <f>T11-R11</f>
        <v>0</v>
      </c>
    </row>
    <row r="12" spans="2:24" s="34" customFormat="1" ht="16" customHeight="1">
      <c r="B12" s="35" t="s">
        <v>86</v>
      </c>
      <c r="C12" s="49">
        <v>0</v>
      </c>
      <c r="D12" s="49">
        <v>1395</v>
      </c>
      <c r="E12" s="49">
        <v>12768.681950000002</v>
      </c>
      <c r="F12" s="50">
        <f>SUM(D12:E12)</f>
        <v>14163.681950000002</v>
      </c>
      <c r="G12" s="49">
        <v>9722.959109999998</v>
      </c>
      <c r="H12" s="50">
        <f>SUM(C12,F12:G12)</f>
        <v>23886.641060000002</v>
      </c>
      <c r="I12" s="49">
        <v>2889.1973499999999</v>
      </c>
      <c r="J12" s="49">
        <v>5449.0169500000002</v>
      </c>
      <c r="K12" s="50">
        <f>SUM(I12:J12)</f>
        <v>8338.2142999999996</v>
      </c>
      <c r="L12" s="49">
        <v>7761.3389999999999</v>
      </c>
      <c r="M12" s="49">
        <v>840</v>
      </c>
      <c r="N12" s="49">
        <v>0</v>
      </c>
      <c r="O12" s="49">
        <v>383.197</v>
      </c>
      <c r="P12" s="50">
        <f>SUM(M12:O12)</f>
        <v>1223.1970000000001</v>
      </c>
      <c r="Q12" s="49">
        <v>0</v>
      </c>
      <c r="R12" s="39">
        <f>SUM(H12,K12:L12,P12:Q12)</f>
        <v>41209.391360000001</v>
      </c>
      <c r="S12" s="37"/>
      <c r="T12" s="53">
        <f>T13-SUM(T9:T11)</f>
        <v>41209.391359999994</v>
      </c>
      <c r="U12" s="53">
        <f>T12-R12</f>
        <v>0</v>
      </c>
    </row>
    <row r="13" spans="2:24" s="34" customFormat="1" ht="16" customHeight="1">
      <c r="B13" s="40" t="s">
        <v>5</v>
      </c>
      <c r="C13" s="39">
        <f t="shared" ref="C13:L13" si="0">SUM(C9,C11:C12)</f>
        <v>0</v>
      </c>
      <c r="D13" s="39">
        <f t="shared" si="0"/>
        <v>1553</v>
      </c>
      <c r="E13" s="39">
        <f t="shared" si="0"/>
        <v>14220.826710000001</v>
      </c>
      <c r="F13" s="39">
        <f t="shared" si="0"/>
        <v>15773.826710000001</v>
      </c>
      <c r="G13" s="39">
        <f t="shared" si="0"/>
        <v>10478.429389999998</v>
      </c>
      <c r="H13" s="39">
        <f t="shared" si="0"/>
        <v>26252.256100000002</v>
      </c>
      <c r="I13" s="39">
        <f t="shared" si="0"/>
        <v>3205.1973499999999</v>
      </c>
      <c r="J13" s="39">
        <f t="shared" si="0"/>
        <v>6048.88789</v>
      </c>
      <c r="K13" s="39">
        <f t="shared" si="0"/>
        <v>9254.0852400000003</v>
      </c>
      <c r="L13" s="39">
        <f t="shared" si="0"/>
        <v>8253.5764899999995</v>
      </c>
      <c r="M13" s="39">
        <f>SUM(M9:M12)</f>
        <v>840</v>
      </c>
      <c r="N13" s="39">
        <f>SUM(N9:N12)</f>
        <v>9903</v>
      </c>
      <c r="O13" s="39">
        <f>SUM(O9:O12)</f>
        <v>383.197</v>
      </c>
      <c r="P13" s="39">
        <f>SUM(P9:P12)</f>
        <v>11126.197</v>
      </c>
      <c r="Q13" s="39">
        <f>SUM(Q9,Q11:Q12)</f>
        <v>0</v>
      </c>
      <c r="R13" s="39">
        <f>SUM(R9:R12)</f>
        <v>54886.114830000006</v>
      </c>
      <c r="S13" s="37"/>
      <c r="T13" s="43">
        <v>54886.114829999991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1553</v>
      </c>
      <c r="E15" s="39">
        <f t="shared" si="1"/>
        <v>14220.826710000001</v>
      </c>
      <c r="F15" s="39">
        <f t="shared" si="1"/>
        <v>15773.826710000001</v>
      </c>
      <c r="G15" s="39">
        <f t="shared" si="1"/>
        <v>10478.429389999998</v>
      </c>
      <c r="H15" s="39">
        <f t="shared" si="1"/>
        <v>26252.256100000002</v>
      </c>
      <c r="I15" s="39">
        <f t="shared" si="1"/>
        <v>3205.1973499999999</v>
      </c>
      <c r="J15" s="39">
        <f t="shared" si="1"/>
        <v>6048.88789</v>
      </c>
      <c r="K15" s="39">
        <f t="shared" si="1"/>
        <v>9254.0852400000003</v>
      </c>
      <c r="L15" s="39">
        <f t="shared" si="1"/>
        <v>8253.5764899999995</v>
      </c>
      <c r="M15" s="39">
        <f>M13+M18+M19</f>
        <v>840</v>
      </c>
      <c r="N15" s="39">
        <f>N13+N18+N19</f>
        <v>9903</v>
      </c>
      <c r="O15" s="39">
        <f>O13+O18+O19</f>
        <v>383.197</v>
      </c>
      <c r="P15" s="39">
        <f>P13+P18+P19</f>
        <v>11126.197</v>
      </c>
      <c r="Q15" s="39">
        <f>Q13+Q18</f>
        <v>0</v>
      </c>
      <c r="R15" s="39">
        <f>R13+R18+R19</f>
        <v>54886.114830000006</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-1824.6039999999998</v>
      </c>
      <c r="F21" s="50">
        <f>SUM(D21:E21)</f>
        <v>-1824.6039999999998</v>
      </c>
      <c r="G21" s="49">
        <v>-145.89688000000001</v>
      </c>
      <c r="H21" s="50">
        <f>SUM(C21,F21:G21)</f>
        <v>-1970.5008799999998</v>
      </c>
      <c r="I21" s="49">
        <v>0</v>
      </c>
      <c r="J21" s="49">
        <v>-5326.3708999999999</v>
      </c>
      <c r="K21" s="50">
        <f>SUM(I21:J21)</f>
        <v>-5326.3708999999999</v>
      </c>
      <c r="L21" s="49">
        <v>-21437.93838</v>
      </c>
      <c r="M21" s="49">
        <v>0</v>
      </c>
      <c r="N21" s="49">
        <v>0</v>
      </c>
      <c r="O21" s="49">
        <v>-2854.6871800000004</v>
      </c>
      <c r="P21" s="50">
        <f>SUM(M21:O21)</f>
        <v>-2854.6871800000004</v>
      </c>
      <c r="Q21" s="49">
        <v>0</v>
      </c>
      <c r="R21" s="39">
        <f>SUM(H21,K21:L21,P21:Q21)</f>
        <v>-31589.497340000002</v>
      </c>
      <c r="S21" s="37"/>
      <c r="T21" s="53">
        <f>T22-SUM(T18:T20)</f>
        <v>-31589.497339999998</v>
      </c>
      <c r="U21" s="53">
        <f>T21-R21</f>
        <v>0</v>
      </c>
    </row>
    <row r="22" spans="2:22" s="34" customFormat="1" ht="16" customHeight="1">
      <c r="B22" s="40" t="s">
        <v>8</v>
      </c>
      <c r="C22" s="39">
        <f t="shared" ref="C22:L22" si="2">SUM(C18,C20:C21)</f>
        <v>0</v>
      </c>
      <c r="D22" s="39">
        <f t="shared" si="2"/>
        <v>0</v>
      </c>
      <c r="E22" s="39">
        <f t="shared" si="2"/>
        <v>-1824.6039999999998</v>
      </c>
      <c r="F22" s="39">
        <f t="shared" si="2"/>
        <v>-1824.6039999999998</v>
      </c>
      <c r="G22" s="39">
        <f t="shared" si="2"/>
        <v>-145.89688000000001</v>
      </c>
      <c r="H22" s="39">
        <f t="shared" si="2"/>
        <v>-1970.5008799999998</v>
      </c>
      <c r="I22" s="39">
        <f t="shared" si="2"/>
        <v>0</v>
      </c>
      <c r="J22" s="39">
        <f t="shared" si="2"/>
        <v>-5326.3708999999999</v>
      </c>
      <c r="K22" s="39">
        <f t="shared" si="2"/>
        <v>-5326.3708999999999</v>
      </c>
      <c r="L22" s="39">
        <f t="shared" si="2"/>
        <v>-21437.93838</v>
      </c>
      <c r="M22" s="39">
        <f>SUM(M18:M21)</f>
        <v>0</v>
      </c>
      <c r="N22" s="39">
        <f>SUM(N18:N21)</f>
        <v>0</v>
      </c>
      <c r="O22" s="39">
        <f>SUM(O18:O21)</f>
        <v>-2854.6871800000004</v>
      </c>
      <c r="P22" s="39">
        <f>SUM(P18:P21)</f>
        <v>-2854.6871800000004</v>
      </c>
      <c r="Q22" s="39">
        <f>SUM(Q18,Q20:Q21)</f>
        <v>0</v>
      </c>
      <c r="R22" s="39">
        <f>SUM(R18:R21)</f>
        <v>-31589.497340000002</v>
      </c>
      <c r="S22" s="37"/>
      <c r="T22" s="43">
        <v>-31589.497339999998</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-1824.6039999999998</v>
      </c>
      <c r="F24" s="39">
        <f t="shared" si="3"/>
        <v>-1824.6039999999998</v>
      </c>
      <c r="G24" s="39">
        <f t="shared" si="3"/>
        <v>-145.89688000000001</v>
      </c>
      <c r="H24" s="39">
        <f t="shared" si="3"/>
        <v>-1970.5008799999998</v>
      </c>
      <c r="I24" s="39">
        <f t="shared" si="3"/>
        <v>0</v>
      </c>
      <c r="J24" s="39">
        <f t="shared" si="3"/>
        <v>-5326.3708999999999</v>
      </c>
      <c r="K24" s="39">
        <f t="shared" si="3"/>
        <v>-5326.3708999999999</v>
      </c>
      <c r="L24" s="39">
        <f t="shared" si="3"/>
        <v>-21437.93838</v>
      </c>
      <c r="M24" s="39">
        <f>M22-M18-M19</f>
        <v>0</v>
      </c>
      <c r="N24" s="39">
        <f>N22-N18-N19</f>
        <v>0</v>
      </c>
      <c r="O24" s="39">
        <f>O22-O18-O19</f>
        <v>-2854.6871800000004</v>
      </c>
      <c r="P24" s="39">
        <f>P22-P18-P19</f>
        <v>-2854.6871800000004</v>
      </c>
      <c r="Q24" s="39">
        <f>Q22-Q18</f>
        <v>0</v>
      </c>
      <c r="R24" s="39">
        <f>R22-R18-R19</f>
        <v>-31589.497340000002</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1553</v>
      </c>
      <c r="E26" s="42">
        <f t="shared" si="4"/>
        <v>12396.222710000002</v>
      </c>
      <c r="F26" s="42">
        <f t="shared" si="4"/>
        <v>13949.222710000002</v>
      </c>
      <c r="G26" s="42">
        <f t="shared" si="4"/>
        <v>10332.532509999997</v>
      </c>
      <c r="H26" s="42">
        <f t="shared" si="4"/>
        <v>24281.755220000003</v>
      </c>
      <c r="I26" s="42">
        <f t="shared" si="4"/>
        <v>3205.1973499999999</v>
      </c>
      <c r="J26" s="42">
        <f t="shared" si="4"/>
        <v>722.51699000000008</v>
      </c>
      <c r="K26" s="42">
        <f t="shared" si="4"/>
        <v>3927.7143400000004</v>
      </c>
      <c r="L26" s="42">
        <f t="shared" si="4"/>
        <v>-13184.36189</v>
      </c>
      <c r="M26" s="42">
        <f t="shared" si="4"/>
        <v>840</v>
      </c>
      <c r="N26" s="42">
        <f t="shared" si="4"/>
        <v>9903</v>
      </c>
      <c r="O26" s="42">
        <f t="shared" si="4"/>
        <v>-2471.4901800000002</v>
      </c>
      <c r="P26" s="42">
        <f t="shared" si="4"/>
        <v>8271.5098199999993</v>
      </c>
      <c r="Q26" s="42">
        <f t="shared" si="4"/>
        <v>0</v>
      </c>
      <c r="R26" s="42">
        <f t="shared" si="4"/>
        <v>23296.617490000004</v>
      </c>
      <c r="S26" s="37"/>
      <c r="T26" s="43">
        <v>23296.617489999993</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1603</v>
      </c>
      <c r="E29" s="45">
        <v>12632</v>
      </c>
      <c r="F29" s="45">
        <v>14235</v>
      </c>
      <c r="G29" s="45">
        <v>10111</v>
      </c>
      <c r="H29" s="45">
        <v>24346</v>
      </c>
      <c r="I29" s="45">
        <v>3304</v>
      </c>
      <c r="J29" s="45">
        <v>6740</v>
      </c>
      <c r="K29" s="45">
        <v>10044</v>
      </c>
      <c r="L29" s="45">
        <v>6490</v>
      </c>
      <c r="M29" s="45">
        <v>1010</v>
      </c>
      <c r="N29" s="45">
        <v>9651</v>
      </c>
      <c r="O29" s="45">
        <v>393</v>
      </c>
      <c r="P29" s="45">
        <v>11054</v>
      </c>
      <c r="Q29" s="45">
        <v>0</v>
      </c>
      <c r="R29" s="45">
        <v>51934</v>
      </c>
      <c r="S29" s="37"/>
      <c r="T29" s="37"/>
      <c r="U29" s="37"/>
    </row>
    <row r="30" spans="2:22" s="34" customFormat="1" ht="16" customHeight="1">
      <c r="B30" s="44" t="s">
        <v>91</v>
      </c>
      <c r="C30" s="45">
        <v>0</v>
      </c>
      <c r="D30" s="45">
        <v>-563</v>
      </c>
      <c r="E30" s="45">
        <v>-2195</v>
      </c>
      <c r="F30" s="45">
        <v>-2758</v>
      </c>
      <c r="G30" s="45">
        <v>-105</v>
      </c>
      <c r="H30" s="45">
        <v>-2863</v>
      </c>
      <c r="I30" s="45">
        <v>0</v>
      </c>
      <c r="J30" s="45">
        <v>-5045</v>
      </c>
      <c r="K30" s="45">
        <v>-5045</v>
      </c>
      <c r="L30" s="45">
        <v>-19291</v>
      </c>
      <c r="M30" s="45">
        <v>0</v>
      </c>
      <c r="N30" s="45">
        <v>0</v>
      </c>
      <c r="O30" s="45">
        <v>-3031</v>
      </c>
      <c r="P30" s="45">
        <v>-3031</v>
      </c>
      <c r="Q30" s="45">
        <v>0</v>
      </c>
      <c r="R30" s="45">
        <v>-30230</v>
      </c>
      <c r="S30" s="37"/>
      <c r="T30" s="37"/>
      <c r="U30" s="37"/>
    </row>
    <row r="31" spans="2:22" s="34" customFormat="1" ht="16" customHeight="1">
      <c r="B31" s="44" t="s">
        <v>92</v>
      </c>
      <c r="C31" s="45">
        <v>0</v>
      </c>
      <c r="D31" s="45">
        <v>1040</v>
      </c>
      <c r="E31" s="45">
        <v>10437</v>
      </c>
      <c r="F31" s="45">
        <v>11477</v>
      </c>
      <c r="G31" s="45">
        <v>10006</v>
      </c>
      <c r="H31" s="45">
        <v>21483</v>
      </c>
      <c r="I31" s="45">
        <v>3304</v>
      </c>
      <c r="J31" s="45">
        <v>1695</v>
      </c>
      <c r="K31" s="45">
        <v>4999</v>
      </c>
      <c r="L31" s="45">
        <v>-12801</v>
      </c>
      <c r="M31" s="45">
        <v>1010</v>
      </c>
      <c r="N31" s="45">
        <v>9651</v>
      </c>
      <c r="O31" s="45">
        <v>-2638</v>
      </c>
      <c r="P31" s="45">
        <v>8023</v>
      </c>
      <c r="Q31" s="45">
        <v>0</v>
      </c>
      <c r="R31" s="45">
        <v>21704</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3776</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153</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99" priority="2">
      <formula>$E$3&lt;&gt;0</formula>
    </cfRule>
  </conditionalFormatting>
  <conditionalFormatting sqref="C29:R29">
    <cfRule type="expression" dxfId="198" priority="5">
      <formula>AND(ABS(C13-C29)&gt;500, ABS((C13-C29)/C29)&gt;0.1)</formula>
    </cfRule>
  </conditionalFormatting>
  <conditionalFormatting sqref="C30:R30">
    <cfRule type="expression" dxfId="197" priority="6">
      <formula>AND(ABS(C22-C30)&gt;500, ABS((C22-C30)/C30)&gt;0.1)</formula>
    </cfRule>
  </conditionalFormatting>
  <conditionalFormatting sqref="C31:R31">
    <cfRule type="expression" dxfId="196" priority="7">
      <formula>AND(ABS(C26-C31)&gt;500, ABS((C26-C31)/C31)&gt;0.1)</formula>
    </cfRule>
  </conditionalFormatting>
  <conditionalFormatting sqref="T9:U13 T18:U22 T26:U26">
    <cfRule type="expression" dxfId="195" priority="4">
      <formula>$U9&lt;&gt;0</formula>
    </cfRule>
  </conditionalFormatting>
  <conditionalFormatting sqref="T5:U7">
    <cfRule type="expression" dxfId="194" priority="3">
      <formula>SUM($U$9:$U$26)&lt;&gt;0</formula>
    </cfRule>
  </conditionalFormatting>
  <conditionalFormatting sqref="T36 N42 Q42">
    <cfRule type="cellIs" dxfId="19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9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2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200-000001000000}">
      <formula1>0</formula1>
    </dataValidation>
    <dataValidation type="list" allowBlank="1" showInputMessage="1" showErrorMessage="1" sqref="H3" xr:uid="{00000000-0002-0000-1200-000002000000}">
      <formula1>#REF!</formula1>
    </dataValidation>
  </dataValidations>
  <pageMargins left="0.7" right="0.7"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CAD6-ADBC-4EC1-8BC2-AC1612D1CFF7}">
  <sheetPr>
    <tabColor rgb="FF183C5C"/>
  </sheetPr>
  <dimension ref="A1:I29"/>
  <sheetViews>
    <sheetView zoomScaleNormal="100" workbookViewId="0"/>
  </sheetViews>
  <sheetFormatPr defaultColWidth="9.08984375" defaultRowHeight="15.5"/>
  <cols>
    <col min="1" max="2" width="9.08984375" style="68"/>
    <col min="3" max="3" width="10.6328125" style="68" customWidth="1"/>
    <col min="4" max="16384" width="9.08984375" style="68"/>
  </cols>
  <sheetData>
    <row r="1" spans="1:5" ht="25">
      <c r="A1" s="66" t="s">
        <v>167</v>
      </c>
      <c r="B1" s="67"/>
      <c r="C1" s="67"/>
      <c r="D1" s="67"/>
      <c r="E1" s="67"/>
    </row>
    <row r="2" spans="1:5" ht="23">
      <c r="A2" s="69" t="s">
        <v>168</v>
      </c>
      <c r="B2" s="67"/>
      <c r="C2" s="67"/>
      <c r="D2" s="67"/>
      <c r="E2" s="67"/>
    </row>
    <row r="3" spans="1:5">
      <c r="A3" s="72"/>
    </row>
    <row r="4" spans="1:5" ht="15.9" customHeight="1">
      <c r="A4" s="105" t="s">
        <v>169</v>
      </c>
      <c r="B4" s="75"/>
      <c r="C4" s="75"/>
      <c r="D4" s="75"/>
      <c r="E4" s="75"/>
    </row>
    <row r="5" spans="1:5" ht="15.9" customHeight="1">
      <c r="A5" s="68" t="s">
        <v>170</v>
      </c>
    </row>
    <row r="6" spans="1:5" ht="14.15" customHeight="1">
      <c r="E6" s="76"/>
    </row>
    <row r="7" spans="1:5" ht="15.9" customHeight="1">
      <c r="A7" s="105" t="s">
        <v>171</v>
      </c>
      <c r="B7" s="75"/>
      <c r="C7" s="75"/>
      <c r="D7" s="75"/>
      <c r="E7" s="75"/>
    </row>
    <row r="8" spans="1:5" ht="14.15" customHeight="1">
      <c r="E8" s="76"/>
    </row>
    <row r="9" spans="1:5" ht="15.9" customHeight="1">
      <c r="A9" s="105" t="s">
        <v>172</v>
      </c>
      <c r="B9" s="75"/>
      <c r="C9" s="75"/>
      <c r="D9" s="75"/>
      <c r="E9" s="75"/>
    </row>
    <row r="10" spans="1:5" ht="15.9" customHeight="1">
      <c r="A10" s="106" t="s">
        <v>173</v>
      </c>
      <c r="B10" s="75"/>
      <c r="C10" s="75"/>
      <c r="D10" s="75"/>
      <c r="E10" s="75"/>
    </row>
    <row r="11" spans="1:5" ht="14.15" customHeight="1">
      <c r="E11" s="76"/>
    </row>
    <row r="12" spans="1:5" ht="15.9" customHeight="1">
      <c r="A12" s="105" t="s">
        <v>174</v>
      </c>
      <c r="B12" s="75"/>
      <c r="C12" s="75"/>
      <c r="D12" s="75"/>
      <c r="E12" s="75"/>
    </row>
    <row r="13" spans="1:5" ht="14.15" customHeight="1">
      <c r="E13" s="76"/>
    </row>
    <row r="14" spans="1:5" ht="15.9" customHeight="1">
      <c r="A14" s="105" t="s">
        <v>175</v>
      </c>
      <c r="B14" s="75"/>
      <c r="C14" s="75"/>
      <c r="D14" s="75"/>
      <c r="E14" s="75"/>
    </row>
    <row r="15" spans="1:5" ht="15.9" customHeight="1">
      <c r="A15" s="106" t="s">
        <v>176</v>
      </c>
      <c r="B15" s="75"/>
      <c r="C15" s="75"/>
      <c r="D15" s="75"/>
      <c r="E15" s="75"/>
    </row>
    <row r="16" spans="1:5" ht="14.15" customHeight="1">
      <c r="E16" s="76"/>
    </row>
    <row r="17" spans="1:9" ht="15.9" customHeight="1">
      <c r="A17" s="105" t="s">
        <v>177</v>
      </c>
      <c r="B17" s="75"/>
      <c r="C17" s="75"/>
      <c r="D17" s="75"/>
      <c r="E17" s="75"/>
    </row>
    <row r="18" spans="1:9" ht="14.15" customHeight="1">
      <c r="E18" s="76"/>
    </row>
    <row r="19" spans="1:9" ht="15.9" customHeight="1">
      <c r="A19" s="105" t="s">
        <v>178</v>
      </c>
      <c r="B19" s="75"/>
      <c r="C19" s="75"/>
      <c r="D19" s="75"/>
      <c r="E19" s="75"/>
    </row>
    <row r="20" spans="1:9" ht="15.9" customHeight="1">
      <c r="A20" s="106" t="s">
        <v>179</v>
      </c>
      <c r="B20" s="75"/>
      <c r="C20" s="75"/>
      <c r="D20" s="75"/>
      <c r="E20" s="75"/>
    </row>
    <row r="21" spans="1:9" ht="14.15" customHeight="1">
      <c r="E21" s="76"/>
    </row>
    <row r="22" spans="1:9" ht="15.9" customHeight="1">
      <c r="A22" s="105" t="s">
        <v>180</v>
      </c>
      <c r="B22" s="75"/>
      <c r="C22" s="75"/>
      <c r="D22" s="75"/>
      <c r="E22" s="75"/>
    </row>
    <row r="23" spans="1:9" ht="15.9" customHeight="1">
      <c r="A23" s="106" t="s">
        <v>181</v>
      </c>
      <c r="B23" s="75"/>
      <c r="C23" s="75"/>
      <c r="D23" s="75"/>
      <c r="E23" s="75"/>
    </row>
    <row r="24" spans="1:9" ht="14.15" customHeight="1">
      <c r="E24" s="76"/>
    </row>
    <row r="25" spans="1:9" ht="15.9" customHeight="1">
      <c r="A25" s="105" t="s">
        <v>182</v>
      </c>
      <c r="B25" s="75"/>
      <c r="C25" s="75"/>
      <c r="D25" s="75"/>
      <c r="E25" s="75"/>
    </row>
    <row r="26" spans="1:9" ht="15.9" customHeight="1">
      <c r="A26" s="106" t="s">
        <v>183</v>
      </c>
      <c r="B26" s="75"/>
      <c r="C26" s="75"/>
      <c r="D26" s="75"/>
      <c r="E26" s="75"/>
    </row>
    <row r="27" spans="1:9" ht="14.15" customHeight="1">
      <c r="E27" s="76"/>
    </row>
    <row r="28" spans="1:9" ht="15.9" customHeight="1">
      <c r="A28" s="106" t="s">
        <v>184</v>
      </c>
    </row>
    <row r="29" spans="1:9" ht="15.9" customHeight="1">
      <c r="A29" s="68" t="s">
        <v>185</v>
      </c>
      <c r="D29" s="107"/>
      <c r="E29" s="107"/>
      <c r="F29" s="107"/>
      <c r="G29" s="107"/>
      <c r="H29" s="107"/>
      <c r="I29" s="107"/>
    </row>
  </sheetData>
  <hyperlinks>
    <hyperlink ref="D29" r:id="rId1" display="www.gov.scot/publications/local-financial-return/" xr:uid="{47445765-2551-4262-83DE-E64F3787B38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26</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803</v>
      </c>
      <c r="E9" s="49">
        <v>1493</v>
      </c>
      <c r="F9" s="50">
        <f>SUM(D9:E9)</f>
        <v>2296</v>
      </c>
      <c r="G9" s="49">
        <v>459</v>
      </c>
      <c r="H9" s="50">
        <f>SUM(C9,F9:G9)</f>
        <v>2755</v>
      </c>
      <c r="I9" s="49">
        <v>38</v>
      </c>
      <c r="J9" s="49">
        <v>230</v>
      </c>
      <c r="K9" s="50">
        <f>SUM(I9:J9)</f>
        <v>268</v>
      </c>
      <c r="L9" s="49">
        <v>115</v>
      </c>
      <c r="M9" s="49">
        <v>0</v>
      </c>
      <c r="N9" s="49">
        <v>536</v>
      </c>
      <c r="O9" s="49">
        <v>38</v>
      </c>
      <c r="P9" s="50">
        <f>SUM(M9:O9)</f>
        <v>574</v>
      </c>
      <c r="Q9" s="49">
        <v>114</v>
      </c>
      <c r="R9" s="39">
        <f>SUM(H9,K9:L9,P9:Q9)</f>
        <v>3826</v>
      </c>
      <c r="S9" s="37"/>
      <c r="T9" s="53">
        <v>3826</v>
      </c>
      <c r="U9" s="53">
        <f>T9-R9</f>
        <v>0</v>
      </c>
    </row>
    <row r="10" spans="2:24" s="34" customFormat="1" ht="16" customHeight="1">
      <c r="B10" s="35" t="s">
        <v>89</v>
      </c>
      <c r="C10" s="38"/>
      <c r="D10" s="38"/>
      <c r="E10" s="38"/>
      <c r="F10" s="38"/>
      <c r="G10" s="38"/>
      <c r="H10" s="38"/>
      <c r="I10" s="38"/>
      <c r="J10" s="38"/>
      <c r="K10" s="38"/>
      <c r="L10" s="38"/>
      <c r="M10" s="49">
        <v>0</v>
      </c>
      <c r="N10" s="49">
        <v>0</v>
      </c>
      <c r="O10" s="49">
        <v>91</v>
      </c>
      <c r="P10" s="50">
        <f>SUM(M10:O10)</f>
        <v>91</v>
      </c>
      <c r="Q10" s="38"/>
      <c r="R10" s="39">
        <f>SUM(H10,K10:L10,P10:Q10)</f>
        <v>91</v>
      </c>
      <c r="S10" s="37"/>
      <c r="T10" s="53">
        <v>91</v>
      </c>
      <c r="U10" s="53">
        <f>T10-R10</f>
        <v>0</v>
      </c>
    </row>
    <row r="11" spans="2:24" s="34" customFormat="1" ht="16" customHeight="1">
      <c r="B11" s="35" t="s">
        <v>85</v>
      </c>
      <c r="C11" s="49">
        <v>0</v>
      </c>
      <c r="D11" s="49">
        <v>-7002</v>
      </c>
      <c r="E11" s="49">
        <v>-17886</v>
      </c>
      <c r="F11" s="50">
        <f>SUM(D11:E11)</f>
        <v>-24888</v>
      </c>
      <c r="G11" s="49">
        <v>-2919</v>
      </c>
      <c r="H11" s="50">
        <f>SUM(C11,F11:G11)</f>
        <v>-27807</v>
      </c>
      <c r="I11" s="49">
        <v>-111</v>
      </c>
      <c r="J11" s="49">
        <v>-679</v>
      </c>
      <c r="K11" s="50">
        <f>SUM(I11:J11)</f>
        <v>-790</v>
      </c>
      <c r="L11" s="49">
        <v>-366</v>
      </c>
      <c r="M11" s="49">
        <v>0</v>
      </c>
      <c r="N11" s="49">
        <v>-1552</v>
      </c>
      <c r="O11" s="49">
        <v>-111</v>
      </c>
      <c r="P11" s="50">
        <f>SUM(M11:O11)</f>
        <v>-1663</v>
      </c>
      <c r="Q11" s="49">
        <v>-332</v>
      </c>
      <c r="R11" s="39">
        <f>SUM(H11,K11:L11,P11:Q11)</f>
        <v>-30958</v>
      </c>
      <c r="S11" s="37"/>
      <c r="T11" s="53">
        <v>-30958</v>
      </c>
      <c r="U11" s="53">
        <f>T11-R11</f>
        <v>0</v>
      </c>
    </row>
    <row r="12" spans="2:24" s="34" customFormat="1" ht="16" customHeight="1">
      <c r="B12" s="35" t="s">
        <v>86</v>
      </c>
      <c r="C12" s="49">
        <v>0</v>
      </c>
      <c r="D12" s="49">
        <v>14091</v>
      </c>
      <c r="E12" s="49">
        <v>25819</v>
      </c>
      <c r="F12" s="50">
        <f>SUM(D12:E12)</f>
        <v>39910</v>
      </c>
      <c r="G12" s="49">
        <v>7625</v>
      </c>
      <c r="H12" s="50">
        <f>SUM(C12,F12:G12)</f>
        <v>47535</v>
      </c>
      <c r="I12" s="49">
        <v>433</v>
      </c>
      <c r="J12" s="49">
        <v>3904</v>
      </c>
      <c r="K12" s="50">
        <f>SUM(I12:J12)</f>
        <v>4337</v>
      </c>
      <c r="L12" s="49">
        <v>1821</v>
      </c>
      <c r="M12" s="49">
        <v>134</v>
      </c>
      <c r="N12" s="49">
        <v>9470</v>
      </c>
      <c r="O12" s="49">
        <v>856</v>
      </c>
      <c r="P12" s="50">
        <f>SUM(M12:O12)</f>
        <v>10460</v>
      </c>
      <c r="Q12" s="49">
        <v>1978</v>
      </c>
      <c r="R12" s="39">
        <f>SUM(H12,K12:L12,P12:Q12)</f>
        <v>66131</v>
      </c>
      <c r="S12" s="37"/>
      <c r="T12" s="53">
        <f>T13-SUM(T9:T11)</f>
        <v>66131</v>
      </c>
      <c r="U12" s="53">
        <f>T12-R12</f>
        <v>0</v>
      </c>
    </row>
    <row r="13" spans="2:24" s="34" customFormat="1" ht="16" customHeight="1">
      <c r="B13" s="40" t="s">
        <v>5</v>
      </c>
      <c r="C13" s="39">
        <f t="shared" ref="C13:L13" si="0">SUM(C9,C11:C12)</f>
        <v>0</v>
      </c>
      <c r="D13" s="39">
        <f t="shared" si="0"/>
        <v>7892</v>
      </c>
      <c r="E13" s="39">
        <f t="shared" si="0"/>
        <v>9426</v>
      </c>
      <c r="F13" s="39">
        <f t="shared" si="0"/>
        <v>17318</v>
      </c>
      <c r="G13" s="39">
        <f t="shared" si="0"/>
        <v>5165</v>
      </c>
      <c r="H13" s="39">
        <f t="shared" si="0"/>
        <v>22483</v>
      </c>
      <c r="I13" s="39">
        <f t="shared" si="0"/>
        <v>360</v>
      </c>
      <c r="J13" s="39">
        <f t="shared" si="0"/>
        <v>3455</v>
      </c>
      <c r="K13" s="39">
        <f t="shared" si="0"/>
        <v>3815</v>
      </c>
      <c r="L13" s="39">
        <f t="shared" si="0"/>
        <v>1570</v>
      </c>
      <c r="M13" s="39">
        <f>SUM(M9:M12)</f>
        <v>134</v>
      </c>
      <c r="N13" s="39">
        <f>SUM(N9:N12)</f>
        <v>8454</v>
      </c>
      <c r="O13" s="39">
        <f>SUM(O9:O12)</f>
        <v>874</v>
      </c>
      <c r="P13" s="39">
        <f>SUM(P9:P12)</f>
        <v>9462</v>
      </c>
      <c r="Q13" s="39">
        <f>SUM(Q9,Q11:Q12)</f>
        <v>1760</v>
      </c>
      <c r="R13" s="39">
        <f>SUM(R9:R12)</f>
        <v>39090</v>
      </c>
      <c r="S13" s="37"/>
      <c r="T13" s="43">
        <v>39090</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7892</v>
      </c>
      <c r="E15" s="39">
        <f t="shared" si="1"/>
        <v>9426</v>
      </c>
      <c r="F15" s="39">
        <f t="shared" si="1"/>
        <v>17318</v>
      </c>
      <c r="G15" s="39">
        <f t="shared" si="1"/>
        <v>5165</v>
      </c>
      <c r="H15" s="39">
        <f t="shared" si="1"/>
        <v>22483</v>
      </c>
      <c r="I15" s="39">
        <f t="shared" si="1"/>
        <v>360</v>
      </c>
      <c r="J15" s="39">
        <f t="shared" si="1"/>
        <v>3455</v>
      </c>
      <c r="K15" s="39">
        <f t="shared" si="1"/>
        <v>3815</v>
      </c>
      <c r="L15" s="39">
        <f t="shared" si="1"/>
        <v>1570</v>
      </c>
      <c r="M15" s="39">
        <f>M13+M18+M19</f>
        <v>134</v>
      </c>
      <c r="N15" s="39">
        <f>N13+N18+N19</f>
        <v>8454</v>
      </c>
      <c r="O15" s="39">
        <f>O13+O18+O19</f>
        <v>874</v>
      </c>
      <c r="P15" s="39">
        <f>P13+P18+P19</f>
        <v>9462</v>
      </c>
      <c r="Q15" s="39">
        <f>Q13+Q18</f>
        <v>1760</v>
      </c>
      <c r="R15" s="39">
        <f>R13+R18+R19</f>
        <v>39090</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-336</v>
      </c>
      <c r="E21" s="49">
        <v>-1746</v>
      </c>
      <c r="F21" s="50">
        <f>SUM(D21:E21)</f>
        <v>-2082</v>
      </c>
      <c r="G21" s="49">
        <v>-1497</v>
      </c>
      <c r="H21" s="50">
        <f>SUM(C21,F21:G21)</f>
        <v>-3579</v>
      </c>
      <c r="I21" s="49">
        <v>-8</v>
      </c>
      <c r="J21" s="49">
        <v>-391</v>
      </c>
      <c r="K21" s="50">
        <f>SUM(I21:J21)</f>
        <v>-399</v>
      </c>
      <c r="L21" s="49">
        <v>-2680</v>
      </c>
      <c r="M21" s="49">
        <v>0</v>
      </c>
      <c r="N21" s="49">
        <v>-113</v>
      </c>
      <c r="O21" s="49">
        <v>-257</v>
      </c>
      <c r="P21" s="50">
        <f>SUM(M21:O21)</f>
        <v>-370</v>
      </c>
      <c r="Q21" s="49">
        <v>-1529</v>
      </c>
      <c r="R21" s="39">
        <f>SUM(H21,K21:L21,P21:Q21)</f>
        <v>-8557</v>
      </c>
      <c r="S21" s="37"/>
      <c r="T21" s="53">
        <f>T22-SUM(T18:T20)</f>
        <v>-8557</v>
      </c>
      <c r="U21" s="53">
        <f>T21-R21</f>
        <v>0</v>
      </c>
    </row>
    <row r="22" spans="2:22" s="34" customFormat="1" ht="16" customHeight="1">
      <c r="B22" s="40" t="s">
        <v>8</v>
      </c>
      <c r="C22" s="39">
        <f t="shared" ref="C22:L22" si="2">SUM(C18,C20:C21)</f>
        <v>0</v>
      </c>
      <c r="D22" s="39">
        <f t="shared" si="2"/>
        <v>-336</v>
      </c>
      <c r="E22" s="39">
        <f t="shared" si="2"/>
        <v>-1746</v>
      </c>
      <c r="F22" s="39">
        <f t="shared" si="2"/>
        <v>-2082</v>
      </c>
      <c r="G22" s="39">
        <f t="shared" si="2"/>
        <v>-1497</v>
      </c>
      <c r="H22" s="39">
        <f t="shared" si="2"/>
        <v>-3579</v>
      </c>
      <c r="I22" s="39">
        <f t="shared" si="2"/>
        <v>-8</v>
      </c>
      <c r="J22" s="39">
        <f t="shared" si="2"/>
        <v>-391</v>
      </c>
      <c r="K22" s="39">
        <f t="shared" si="2"/>
        <v>-399</v>
      </c>
      <c r="L22" s="39">
        <f t="shared" si="2"/>
        <v>-2680</v>
      </c>
      <c r="M22" s="39">
        <f>SUM(M18:M21)</f>
        <v>0</v>
      </c>
      <c r="N22" s="39">
        <f>SUM(N18:N21)</f>
        <v>-113</v>
      </c>
      <c r="O22" s="39">
        <f>SUM(O18:O21)</f>
        <v>-257</v>
      </c>
      <c r="P22" s="39">
        <f>SUM(P18:P21)</f>
        <v>-370</v>
      </c>
      <c r="Q22" s="39">
        <f>SUM(Q18,Q20:Q21)</f>
        <v>-1529</v>
      </c>
      <c r="R22" s="39">
        <f>SUM(R18:R21)</f>
        <v>-8557</v>
      </c>
      <c r="S22" s="37"/>
      <c r="T22" s="43">
        <v>-8557</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-336</v>
      </c>
      <c r="E24" s="39">
        <f t="shared" si="3"/>
        <v>-1746</v>
      </c>
      <c r="F24" s="39">
        <f t="shared" si="3"/>
        <v>-2082</v>
      </c>
      <c r="G24" s="39">
        <f t="shared" si="3"/>
        <v>-1497</v>
      </c>
      <c r="H24" s="39">
        <f t="shared" si="3"/>
        <v>-3579</v>
      </c>
      <c r="I24" s="39">
        <f t="shared" si="3"/>
        <v>-8</v>
      </c>
      <c r="J24" s="39">
        <f t="shared" si="3"/>
        <v>-391</v>
      </c>
      <c r="K24" s="39">
        <f t="shared" si="3"/>
        <v>-399</v>
      </c>
      <c r="L24" s="39">
        <f t="shared" si="3"/>
        <v>-2680</v>
      </c>
      <c r="M24" s="39">
        <f>M22-M18-M19</f>
        <v>0</v>
      </c>
      <c r="N24" s="39">
        <f>N22-N18-N19</f>
        <v>-113</v>
      </c>
      <c r="O24" s="39">
        <f>O22-O18-O19</f>
        <v>-257</v>
      </c>
      <c r="P24" s="39">
        <f>P22-P18-P19</f>
        <v>-370</v>
      </c>
      <c r="Q24" s="39">
        <f>Q22-Q18</f>
        <v>-1529</v>
      </c>
      <c r="R24" s="39">
        <f>R22-R18-R19</f>
        <v>-8557</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7556</v>
      </c>
      <c r="E26" s="42">
        <f t="shared" si="4"/>
        <v>7680</v>
      </c>
      <c r="F26" s="42">
        <f t="shared" si="4"/>
        <v>15236</v>
      </c>
      <c r="G26" s="42">
        <f t="shared" si="4"/>
        <v>3668</v>
      </c>
      <c r="H26" s="42">
        <f t="shared" si="4"/>
        <v>18904</v>
      </c>
      <c r="I26" s="42">
        <f t="shared" si="4"/>
        <v>352</v>
      </c>
      <c r="J26" s="42">
        <f t="shared" si="4"/>
        <v>3064</v>
      </c>
      <c r="K26" s="42">
        <f t="shared" si="4"/>
        <v>3416</v>
      </c>
      <c r="L26" s="42">
        <f t="shared" si="4"/>
        <v>-1110</v>
      </c>
      <c r="M26" s="42">
        <f t="shared" si="4"/>
        <v>134</v>
      </c>
      <c r="N26" s="42">
        <f t="shared" si="4"/>
        <v>8341</v>
      </c>
      <c r="O26" s="42">
        <f t="shared" si="4"/>
        <v>617</v>
      </c>
      <c r="P26" s="42">
        <f t="shared" si="4"/>
        <v>9092</v>
      </c>
      <c r="Q26" s="42">
        <f t="shared" si="4"/>
        <v>231</v>
      </c>
      <c r="R26" s="42">
        <f t="shared" si="4"/>
        <v>30533</v>
      </c>
      <c r="S26" s="37"/>
      <c r="T26" s="43">
        <v>30533</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8561</v>
      </c>
      <c r="E29" s="45">
        <v>13675</v>
      </c>
      <c r="F29" s="45">
        <v>22236</v>
      </c>
      <c r="G29" s="45">
        <v>6181</v>
      </c>
      <c r="H29" s="45">
        <v>28417</v>
      </c>
      <c r="I29" s="45">
        <v>182</v>
      </c>
      <c r="J29" s="45">
        <v>2844</v>
      </c>
      <c r="K29" s="45">
        <v>3026</v>
      </c>
      <c r="L29" s="45">
        <v>1422</v>
      </c>
      <c r="M29" s="45">
        <v>146</v>
      </c>
      <c r="N29" s="45">
        <v>7987</v>
      </c>
      <c r="O29" s="45">
        <v>672</v>
      </c>
      <c r="P29" s="45">
        <v>8805</v>
      </c>
      <c r="Q29" s="45">
        <v>1563</v>
      </c>
      <c r="R29" s="45">
        <v>43233</v>
      </c>
      <c r="S29" s="37"/>
      <c r="T29" s="37"/>
      <c r="U29" s="37"/>
    </row>
    <row r="30" spans="2:22" s="34" customFormat="1" ht="16" customHeight="1">
      <c r="B30" s="44" t="s">
        <v>91</v>
      </c>
      <c r="C30" s="45">
        <v>0</v>
      </c>
      <c r="D30" s="45">
        <v>-448</v>
      </c>
      <c r="E30" s="45">
        <v>-2552</v>
      </c>
      <c r="F30" s="45">
        <v>-3000</v>
      </c>
      <c r="G30" s="45">
        <v>-1913</v>
      </c>
      <c r="H30" s="45">
        <v>-4913</v>
      </c>
      <c r="I30" s="45">
        <v>0</v>
      </c>
      <c r="J30" s="45">
        <v>-482</v>
      </c>
      <c r="K30" s="45">
        <v>-482</v>
      </c>
      <c r="L30" s="45">
        <v>-2552</v>
      </c>
      <c r="M30" s="45">
        <v>0</v>
      </c>
      <c r="N30" s="45">
        <v>-268</v>
      </c>
      <c r="O30" s="45">
        <v>-43</v>
      </c>
      <c r="P30" s="45">
        <v>-311</v>
      </c>
      <c r="Q30" s="45">
        <v>-1461</v>
      </c>
      <c r="R30" s="45">
        <v>-9719</v>
      </c>
      <c r="S30" s="37"/>
      <c r="T30" s="37"/>
      <c r="U30" s="37"/>
    </row>
    <row r="31" spans="2:22" s="34" customFormat="1" ht="16" customHeight="1">
      <c r="B31" s="44" t="s">
        <v>92</v>
      </c>
      <c r="C31" s="45">
        <v>0</v>
      </c>
      <c r="D31" s="45">
        <v>8113</v>
      </c>
      <c r="E31" s="45">
        <v>11123</v>
      </c>
      <c r="F31" s="45">
        <v>19236</v>
      </c>
      <c r="G31" s="45">
        <v>4268</v>
      </c>
      <c r="H31" s="45">
        <v>23504</v>
      </c>
      <c r="I31" s="45">
        <v>182</v>
      </c>
      <c r="J31" s="45">
        <v>2362</v>
      </c>
      <c r="K31" s="45">
        <v>2544</v>
      </c>
      <c r="L31" s="45">
        <v>-1130</v>
      </c>
      <c r="M31" s="45">
        <v>146</v>
      </c>
      <c r="N31" s="45">
        <v>7719</v>
      </c>
      <c r="O31" s="45">
        <v>629</v>
      </c>
      <c r="P31" s="45">
        <v>8494</v>
      </c>
      <c r="Q31" s="45">
        <v>102</v>
      </c>
      <c r="R31" s="45">
        <v>33514</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8255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199</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1760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154</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91" priority="2">
      <formula>$E$3&lt;&gt;0</formula>
    </cfRule>
  </conditionalFormatting>
  <conditionalFormatting sqref="C29:R29">
    <cfRule type="expression" dxfId="190" priority="5">
      <formula>AND(ABS(C13-C29)&gt;500, ABS((C13-C29)/C29)&gt;0.1)</formula>
    </cfRule>
  </conditionalFormatting>
  <conditionalFormatting sqref="C30:R30">
    <cfRule type="expression" dxfId="189" priority="6">
      <formula>AND(ABS(C22-C30)&gt;500, ABS((C22-C30)/C30)&gt;0.1)</formula>
    </cfRule>
  </conditionalFormatting>
  <conditionalFormatting sqref="C31:R31">
    <cfRule type="expression" dxfId="188" priority="7">
      <formula>AND(ABS(C26-C31)&gt;500, ABS((C26-C31)/C31)&gt;0.1)</formula>
    </cfRule>
  </conditionalFormatting>
  <conditionalFormatting sqref="T9:U13 T18:U22 T26:U26">
    <cfRule type="expression" dxfId="187" priority="4">
      <formula>$U9&lt;&gt;0</formula>
    </cfRule>
  </conditionalFormatting>
  <conditionalFormatting sqref="T5:U7">
    <cfRule type="expression" dxfId="186" priority="3">
      <formula>SUM($U$9:$U$26)&lt;&gt;0</formula>
    </cfRule>
  </conditionalFormatting>
  <conditionalFormatting sqref="T36 N42 Q42">
    <cfRule type="cellIs" dxfId="18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8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3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300-000001000000}">
      <formula1>0</formula1>
    </dataValidation>
    <dataValidation type="list" allowBlank="1" showInputMessage="1" showErrorMessage="1" sqref="H3" xr:uid="{00000000-0002-0000-1300-000002000000}">
      <formula1>#REF!</formula1>
    </dataValidation>
  </dataValidations>
  <pageMargins left="0.7" right="0.7" top="0.75" bottom="0.75" header="0.3" footer="0.3"/>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27</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13</v>
      </c>
      <c r="E9" s="49">
        <v>244</v>
      </c>
      <c r="F9" s="50">
        <f>SUM(D9:E9)</f>
        <v>257</v>
      </c>
      <c r="G9" s="49">
        <v>36</v>
      </c>
      <c r="H9" s="50">
        <f>SUM(C9,F9:G9)</f>
        <v>293</v>
      </c>
      <c r="I9" s="49">
        <v>8</v>
      </c>
      <c r="J9" s="49">
        <v>9</v>
      </c>
      <c r="K9" s="50">
        <f>SUM(I9:J9)</f>
        <v>17</v>
      </c>
      <c r="L9" s="49">
        <v>16</v>
      </c>
      <c r="M9" s="49">
        <v>0</v>
      </c>
      <c r="N9" s="49">
        <v>0</v>
      </c>
      <c r="O9" s="49">
        <v>0</v>
      </c>
      <c r="P9" s="50">
        <f>SUM(M9:O9)</f>
        <v>0</v>
      </c>
      <c r="Q9" s="49">
        <v>0</v>
      </c>
      <c r="R9" s="39">
        <f>SUM(H9,K9:L9,P9:Q9)</f>
        <v>326</v>
      </c>
      <c r="S9" s="37"/>
      <c r="T9" s="53">
        <v>326</v>
      </c>
      <c r="U9" s="53">
        <f>T9-R9</f>
        <v>0</v>
      </c>
    </row>
    <row r="10" spans="2:24" s="34" customFormat="1" ht="16" customHeight="1">
      <c r="B10" s="35" t="s">
        <v>89</v>
      </c>
      <c r="C10" s="38"/>
      <c r="D10" s="38"/>
      <c r="E10" s="38"/>
      <c r="F10" s="38"/>
      <c r="G10" s="38"/>
      <c r="H10" s="38"/>
      <c r="I10" s="38"/>
      <c r="J10" s="38"/>
      <c r="K10" s="38"/>
      <c r="L10" s="38"/>
      <c r="M10" s="49">
        <v>0</v>
      </c>
      <c r="N10" s="49">
        <v>1256</v>
      </c>
      <c r="O10" s="49">
        <v>0</v>
      </c>
      <c r="P10" s="50">
        <f>SUM(M10:O10)</f>
        <v>1256</v>
      </c>
      <c r="Q10" s="38"/>
      <c r="R10" s="39">
        <f>SUM(H10,K10:L10,P10:Q10)</f>
        <v>1256</v>
      </c>
      <c r="S10" s="37"/>
      <c r="T10" s="53">
        <v>1256</v>
      </c>
      <c r="U10" s="53">
        <f>T10-R10</f>
        <v>0</v>
      </c>
    </row>
    <row r="11" spans="2:24" s="34" customFormat="1" ht="16" customHeight="1">
      <c r="B11" s="35" t="s">
        <v>85</v>
      </c>
      <c r="C11" s="49">
        <v>0</v>
      </c>
      <c r="D11" s="49">
        <v>-141</v>
      </c>
      <c r="E11" s="49">
        <v>-723</v>
      </c>
      <c r="F11" s="50">
        <f>SUM(D11:E11)</f>
        <v>-864</v>
      </c>
      <c r="G11" s="49">
        <v>0</v>
      </c>
      <c r="H11" s="50">
        <f>SUM(C11,F11:G11)</f>
        <v>-864</v>
      </c>
      <c r="I11" s="49">
        <v>0</v>
      </c>
      <c r="J11" s="49">
        <v>0</v>
      </c>
      <c r="K11" s="50">
        <f>SUM(I11:J11)</f>
        <v>0</v>
      </c>
      <c r="L11" s="49">
        <v>0</v>
      </c>
      <c r="M11" s="49">
        <v>0</v>
      </c>
      <c r="N11" s="49">
        <v>0</v>
      </c>
      <c r="O11" s="49">
        <v>0</v>
      </c>
      <c r="P11" s="50">
        <f>SUM(M11:O11)</f>
        <v>0</v>
      </c>
      <c r="Q11" s="49">
        <v>0</v>
      </c>
      <c r="R11" s="39">
        <f>SUM(H11,K11:L11,P11:Q11)</f>
        <v>-864</v>
      </c>
      <c r="S11" s="37"/>
      <c r="T11" s="53">
        <v>-864</v>
      </c>
      <c r="U11" s="53">
        <f>T11-R11</f>
        <v>0</v>
      </c>
    </row>
    <row r="12" spans="2:24" s="34" customFormat="1" ht="16" customHeight="1">
      <c r="B12" s="35" t="s">
        <v>86</v>
      </c>
      <c r="C12" s="49">
        <v>0</v>
      </c>
      <c r="D12" s="49">
        <v>438</v>
      </c>
      <c r="E12" s="49">
        <v>4783</v>
      </c>
      <c r="F12" s="50">
        <f>SUM(D12:E12)</f>
        <v>5221</v>
      </c>
      <c r="G12" s="49">
        <v>978</v>
      </c>
      <c r="H12" s="50">
        <f>SUM(C12,F12:G12)</f>
        <v>6199</v>
      </c>
      <c r="I12" s="49">
        <v>132</v>
      </c>
      <c r="J12" s="49">
        <v>201</v>
      </c>
      <c r="K12" s="50">
        <f>SUM(I12:J12)</f>
        <v>333</v>
      </c>
      <c r="L12" s="49">
        <v>433</v>
      </c>
      <c r="M12" s="49">
        <v>157</v>
      </c>
      <c r="N12" s="49">
        <v>0</v>
      </c>
      <c r="O12" s="49">
        <v>34</v>
      </c>
      <c r="P12" s="50">
        <f>SUM(M12:O12)</f>
        <v>191</v>
      </c>
      <c r="Q12" s="49">
        <v>0</v>
      </c>
      <c r="R12" s="39">
        <f>SUM(H12,K12:L12,P12:Q12)</f>
        <v>7156</v>
      </c>
      <c r="S12" s="37"/>
      <c r="T12" s="53">
        <f>T13-SUM(T9:T11)</f>
        <v>7156</v>
      </c>
      <c r="U12" s="53">
        <f>T12-R12</f>
        <v>0</v>
      </c>
    </row>
    <row r="13" spans="2:24" s="34" customFormat="1" ht="16" customHeight="1">
      <c r="B13" s="40" t="s">
        <v>5</v>
      </c>
      <c r="C13" s="39">
        <f t="shared" ref="C13:L13" si="0">SUM(C9,C11:C12)</f>
        <v>0</v>
      </c>
      <c r="D13" s="39">
        <f t="shared" si="0"/>
        <v>310</v>
      </c>
      <c r="E13" s="39">
        <f t="shared" si="0"/>
        <v>4304</v>
      </c>
      <c r="F13" s="39">
        <f t="shared" si="0"/>
        <v>4614</v>
      </c>
      <c r="G13" s="39">
        <f t="shared" si="0"/>
        <v>1014</v>
      </c>
      <c r="H13" s="39">
        <f t="shared" si="0"/>
        <v>5628</v>
      </c>
      <c r="I13" s="39">
        <f t="shared" si="0"/>
        <v>140</v>
      </c>
      <c r="J13" s="39">
        <f t="shared" si="0"/>
        <v>210</v>
      </c>
      <c r="K13" s="39">
        <f t="shared" si="0"/>
        <v>350</v>
      </c>
      <c r="L13" s="39">
        <f t="shared" si="0"/>
        <v>449</v>
      </c>
      <c r="M13" s="39">
        <f>SUM(M9:M12)</f>
        <v>157</v>
      </c>
      <c r="N13" s="39">
        <f>SUM(N9:N12)</f>
        <v>1256</v>
      </c>
      <c r="O13" s="39">
        <f>SUM(O9:O12)</f>
        <v>34</v>
      </c>
      <c r="P13" s="39">
        <f>SUM(P9:P12)</f>
        <v>1447</v>
      </c>
      <c r="Q13" s="39">
        <f>SUM(Q9,Q11:Q12)</f>
        <v>0</v>
      </c>
      <c r="R13" s="39">
        <f>SUM(R9:R12)</f>
        <v>7874</v>
      </c>
      <c r="S13" s="37"/>
      <c r="T13" s="43">
        <v>7874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310</v>
      </c>
      <c r="E15" s="39">
        <f t="shared" si="1"/>
        <v>4304</v>
      </c>
      <c r="F15" s="39">
        <f t="shared" si="1"/>
        <v>4614</v>
      </c>
      <c r="G15" s="39">
        <f t="shared" si="1"/>
        <v>1014</v>
      </c>
      <c r="H15" s="39">
        <f t="shared" si="1"/>
        <v>5628</v>
      </c>
      <c r="I15" s="39">
        <f t="shared" si="1"/>
        <v>140</v>
      </c>
      <c r="J15" s="39">
        <f t="shared" si="1"/>
        <v>210</v>
      </c>
      <c r="K15" s="39">
        <f t="shared" si="1"/>
        <v>350</v>
      </c>
      <c r="L15" s="39">
        <f t="shared" si="1"/>
        <v>449</v>
      </c>
      <c r="M15" s="39">
        <f>M13+M18+M19</f>
        <v>157</v>
      </c>
      <c r="N15" s="39">
        <f>N13+N18+N19</f>
        <v>1256</v>
      </c>
      <c r="O15" s="39">
        <f>O13+O18+O19</f>
        <v>34</v>
      </c>
      <c r="P15" s="39">
        <f>P13+P18+P19</f>
        <v>1447</v>
      </c>
      <c r="Q15" s="39">
        <f>Q13+Q18</f>
        <v>0</v>
      </c>
      <c r="R15" s="39">
        <f>R13+R18+R19</f>
        <v>7874</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-2965</v>
      </c>
      <c r="F21" s="50">
        <f>SUM(D21:E21)</f>
        <v>-2965</v>
      </c>
      <c r="G21" s="49">
        <v>-94</v>
      </c>
      <c r="H21" s="50">
        <f>SUM(C21,F21:G21)</f>
        <v>-3059</v>
      </c>
      <c r="I21" s="49">
        <v>0</v>
      </c>
      <c r="J21" s="49">
        <v>0</v>
      </c>
      <c r="K21" s="50">
        <f>SUM(I21:J21)</f>
        <v>0</v>
      </c>
      <c r="L21" s="49">
        <v>-472</v>
      </c>
      <c r="M21" s="49">
        <v>0</v>
      </c>
      <c r="N21" s="49">
        <v>0</v>
      </c>
      <c r="O21" s="49">
        <v>0</v>
      </c>
      <c r="P21" s="50">
        <f>SUM(M21:O21)</f>
        <v>0</v>
      </c>
      <c r="Q21" s="49">
        <v>0</v>
      </c>
      <c r="R21" s="39">
        <f>SUM(H21,K21:L21,P21:Q21)</f>
        <v>-3531</v>
      </c>
      <c r="S21" s="37"/>
      <c r="T21" s="53">
        <f>T22-SUM(T18:T20)</f>
        <v>-3531</v>
      </c>
      <c r="U21" s="53">
        <f>T21-R21</f>
        <v>0</v>
      </c>
    </row>
    <row r="22" spans="2:22" s="34" customFormat="1" ht="16" customHeight="1">
      <c r="B22" s="40" t="s">
        <v>8</v>
      </c>
      <c r="C22" s="39">
        <f t="shared" ref="C22:L22" si="2">SUM(C18,C20:C21)</f>
        <v>0</v>
      </c>
      <c r="D22" s="39">
        <f t="shared" si="2"/>
        <v>0</v>
      </c>
      <c r="E22" s="39">
        <f t="shared" si="2"/>
        <v>-2965</v>
      </c>
      <c r="F22" s="39">
        <f t="shared" si="2"/>
        <v>-2965</v>
      </c>
      <c r="G22" s="39">
        <f t="shared" si="2"/>
        <v>-94</v>
      </c>
      <c r="H22" s="39">
        <f t="shared" si="2"/>
        <v>-3059</v>
      </c>
      <c r="I22" s="39">
        <f t="shared" si="2"/>
        <v>0</v>
      </c>
      <c r="J22" s="39">
        <f t="shared" si="2"/>
        <v>0</v>
      </c>
      <c r="K22" s="39">
        <f t="shared" si="2"/>
        <v>0</v>
      </c>
      <c r="L22" s="39">
        <f t="shared" si="2"/>
        <v>-472</v>
      </c>
      <c r="M22" s="39">
        <f>SUM(M18:M21)</f>
        <v>0</v>
      </c>
      <c r="N22" s="39">
        <f>SUM(N18:N21)</f>
        <v>0</v>
      </c>
      <c r="O22" s="39">
        <f>SUM(O18:O21)</f>
        <v>0</v>
      </c>
      <c r="P22" s="39">
        <f>SUM(P18:P21)</f>
        <v>0</v>
      </c>
      <c r="Q22" s="39">
        <f>SUM(Q18,Q20:Q21)</f>
        <v>0</v>
      </c>
      <c r="R22" s="39">
        <f>SUM(R18:R21)</f>
        <v>-3531</v>
      </c>
      <c r="S22" s="37"/>
      <c r="T22" s="43">
        <v>-3531</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-2965</v>
      </c>
      <c r="F24" s="39">
        <f t="shared" si="3"/>
        <v>-2965</v>
      </c>
      <c r="G24" s="39">
        <f t="shared" si="3"/>
        <v>-94</v>
      </c>
      <c r="H24" s="39">
        <f t="shared" si="3"/>
        <v>-3059</v>
      </c>
      <c r="I24" s="39">
        <f t="shared" si="3"/>
        <v>0</v>
      </c>
      <c r="J24" s="39">
        <f t="shared" si="3"/>
        <v>0</v>
      </c>
      <c r="K24" s="39">
        <f t="shared" si="3"/>
        <v>0</v>
      </c>
      <c r="L24" s="39">
        <f t="shared" si="3"/>
        <v>-472</v>
      </c>
      <c r="M24" s="39">
        <f>M22-M18-M19</f>
        <v>0</v>
      </c>
      <c r="N24" s="39">
        <f>N22-N18-N19</f>
        <v>0</v>
      </c>
      <c r="O24" s="39">
        <f>O22-O18-O19</f>
        <v>0</v>
      </c>
      <c r="P24" s="39">
        <f>P22-P18-P19</f>
        <v>0</v>
      </c>
      <c r="Q24" s="39">
        <f>Q22-Q18</f>
        <v>0</v>
      </c>
      <c r="R24" s="39">
        <f>R22-R18-R19</f>
        <v>-3531</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310</v>
      </c>
      <c r="E26" s="42">
        <f t="shared" si="4"/>
        <v>1339</v>
      </c>
      <c r="F26" s="42">
        <f t="shared" si="4"/>
        <v>1649</v>
      </c>
      <c r="G26" s="42">
        <f t="shared" si="4"/>
        <v>920</v>
      </c>
      <c r="H26" s="42">
        <f t="shared" si="4"/>
        <v>2569</v>
      </c>
      <c r="I26" s="42">
        <f t="shared" si="4"/>
        <v>140</v>
      </c>
      <c r="J26" s="42">
        <f t="shared" si="4"/>
        <v>210</v>
      </c>
      <c r="K26" s="42">
        <f t="shared" si="4"/>
        <v>350</v>
      </c>
      <c r="L26" s="42">
        <f t="shared" si="4"/>
        <v>-23</v>
      </c>
      <c r="M26" s="42">
        <f t="shared" si="4"/>
        <v>157</v>
      </c>
      <c r="N26" s="42">
        <f t="shared" si="4"/>
        <v>1256</v>
      </c>
      <c r="O26" s="42">
        <f t="shared" si="4"/>
        <v>34</v>
      </c>
      <c r="P26" s="42">
        <f t="shared" si="4"/>
        <v>1447</v>
      </c>
      <c r="Q26" s="42">
        <f t="shared" si="4"/>
        <v>0</v>
      </c>
      <c r="R26" s="42">
        <f t="shared" si="4"/>
        <v>4343</v>
      </c>
      <c r="S26" s="37"/>
      <c r="T26" s="43">
        <v>4343</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317</v>
      </c>
      <c r="E29" s="45">
        <v>4249</v>
      </c>
      <c r="F29" s="45">
        <v>4566</v>
      </c>
      <c r="G29" s="45">
        <v>954</v>
      </c>
      <c r="H29" s="45">
        <v>5520</v>
      </c>
      <c r="I29" s="45">
        <v>170</v>
      </c>
      <c r="J29" s="45">
        <v>195</v>
      </c>
      <c r="K29" s="45">
        <v>365</v>
      </c>
      <c r="L29" s="45">
        <v>463</v>
      </c>
      <c r="M29" s="45">
        <v>164</v>
      </c>
      <c r="N29" s="45">
        <v>1420</v>
      </c>
      <c r="O29" s="45">
        <v>38</v>
      </c>
      <c r="P29" s="45">
        <v>1622</v>
      </c>
      <c r="Q29" s="45">
        <v>0</v>
      </c>
      <c r="R29" s="45">
        <v>7970</v>
      </c>
      <c r="S29" s="37"/>
      <c r="T29" s="37"/>
      <c r="U29" s="37"/>
    </row>
    <row r="30" spans="2:22" s="34" customFormat="1" ht="16" customHeight="1">
      <c r="B30" s="44" t="s">
        <v>91</v>
      </c>
      <c r="C30" s="45">
        <v>0</v>
      </c>
      <c r="D30" s="45">
        <v>0</v>
      </c>
      <c r="E30" s="45">
        <v>-2636</v>
      </c>
      <c r="F30" s="45">
        <v>-2636</v>
      </c>
      <c r="G30" s="45">
        <v>-50</v>
      </c>
      <c r="H30" s="45">
        <v>-2686</v>
      </c>
      <c r="I30" s="45">
        <v>0</v>
      </c>
      <c r="J30" s="45">
        <v>0</v>
      </c>
      <c r="K30" s="45">
        <v>0</v>
      </c>
      <c r="L30" s="45">
        <v>-507</v>
      </c>
      <c r="M30" s="45">
        <v>0</v>
      </c>
      <c r="N30" s="45">
        <v>0</v>
      </c>
      <c r="O30" s="45">
        <v>0</v>
      </c>
      <c r="P30" s="45">
        <v>0</v>
      </c>
      <c r="Q30" s="45">
        <v>0</v>
      </c>
      <c r="R30" s="45">
        <v>-3193</v>
      </c>
      <c r="S30" s="37"/>
      <c r="T30" s="37"/>
      <c r="U30" s="37"/>
    </row>
    <row r="31" spans="2:22" s="34" customFormat="1" ht="16" customHeight="1">
      <c r="B31" s="44" t="s">
        <v>92</v>
      </c>
      <c r="C31" s="45">
        <v>0</v>
      </c>
      <c r="D31" s="45">
        <v>317</v>
      </c>
      <c r="E31" s="45">
        <v>1613</v>
      </c>
      <c r="F31" s="45">
        <v>1930</v>
      </c>
      <c r="G31" s="45">
        <v>904</v>
      </c>
      <c r="H31" s="45">
        <v>2834</v>
      </c>
      <c r="I31" s="45">
        <v>170</v>
      </c>
      <c r="J31" s="45">
        <v>195</v>
      </c>
      <c r="K31" s="45">
        <v>365</v>
      </c>
      <c r="L31" s="45">
        <v>-44</v>
      </c>
      <c r="M31" s="45">
        <v>164</v>
      </c>
      <c r="N31" s="45">
        <v>1420</v>
      </c>
      <c r="O31" s="45">
        <v>38</v>
      </c>
      <c r="P31" s="45">
        <v>1622</v>
      </c>
      <c r="Q31" s="45">
        <v>0</v>
      </c>
      <c r="R31" s="45">
        <v>4777</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865</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479</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13</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83" priority="2">
      <formula>$E$3&lt;&gt;0</formula>
    </cfRule>
  </conditionalFormatting>
  <conditionalFormatting sqref="C29:R29">
    <cfRule type="expression" dxfId="182" priority="5">
      <formula>AND(ABS(C13-C29)&gt;500, ABS((C13-C29)/C29)&gt;0.1)</formula>
    </cfRule>
  </conditionalFormatting>
  <conditionalFormatting sqref="C30:R30">
    <cfRule type="expression" dxfId="181" priority="6">
      <formula>AND(ABS(C22-C30)&gt;500, ABS((C22-C30)/C30)&gt;0.1)</formula>
    </cfRule>
  </conditionalFormatting>
  <conditionalFormatting sqref="C31:R31">
    <cfRule type="expression" dxfId="180" priority="7">
      <formula>AND(ABS(C26-C31)&gt;500, ABS((C26-C31)/C31)&gt;0.1)</formula>
    </cfRule>
  </conditionalFormatting>
  <conditionalFormatting sqref="T9:U13 T18:U22 T26:U26">
    <cfRule type="expression" dxfId="179" priority="4">
      <formula>$U9&lt;&gt;0</formula>
    </cfRule>
  </conditionalFormatting>
  <conditionalFormatting sqref="T5:U7">
    <cfRule type="expression" dxfId="178" priority="3">
      <formula>SUM($U$9:$U$26)&lt;&gt;0</formula>
    </cfRule>
  </conditionalFormatting>
  <conditionalFormatting sqref="T36 N42 Q42">
    <cfRule type="cellIs" dxfId="17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7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4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400-000001000000}">
      <formula1>0</formula1>
    </dataValidation>
    <dataValidation type="list" allowBlank="1" showInputMessage="1" showErrorMessage="1" sqref="H3" xr:uid="{00000000-0002-0000-1400-000002000000}">
      <formula1>#REF!</formula1>
    </dataValidation>
  </dataValidations>
  <pageMargins left="0.7" right="0.7" top="0.75" bottom="0.75" header="0.3" footer="0.3"/>
  <pageSetup paperSize="9" scale="47"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28</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202</v>
      </c>
      <c r="F9" s="50">
        <f>SUM(D9:E9)</f>
        <v>202</v>
      </c>
      <c r="G9" s="49">
        <v>14</v>
      </c>
      <c r="H9" s="50">
        <f>SUM(C9,F9:G9)</f>
        <v>216</v>
      </c>
      <c r="I9" s="49">
        <v>30</v>
      </c>
      <c r="J9" s="49">
        <v>230</v>
      </c>
      <c r="K9" s="50">
        <f>SUM(I9:J9)</f>
        <v>260</v>
      </c>
      <c r="L9" s="49">
        <v>3</v>
      </c>
      <c r="M9" s="49">
        <v>0</v>
      </c>
      <c r="N9" s="49">
        <v>1</v>
      </c>
      <c r="O9" s="49">
        <v>17</v>
      </c>
      <c r="P9" s="50">
        <f>SUM(M9:O9)</f>
        <v>18</v>
      </c>
      <c r="Q9" s="49">
        <v>0</v>
      </c>
      <c r="R9" s="39">
        <f>SUM(H9,K9:L9,P9:Q9)</f>
        <v>497</v>
      </c>
      <c r="S9" s="37"/>
      <c r="T9" s="53">
        <v>497</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-3570</v>
      </c>
      <c r="F11" s="50">
        <f>SUM(D11:E11)</f>
        <v>-3570</v>
      </c>
      <c r="G11" s="49">
        <v>-360</v>
      </c>
      <c r="H11" s="50">
        <f>SUM(C11,F11:G11)</f>
        <v>-3930</v>
      </c>
      <c r="I11" s="49">
        <v>-17</v>
      </c>
      <c r="J11" s="49">
        <v>-125</v>
      </c>
      <c r="K11" s="50">
        <f>SUM(I11:J11)</f>
        <v>-142</v>
      </c>
      <c r="L11" s="49">
        <v>0</v>
      </c>
      <c r="M11" s="49">
        <v>0</v>
      </c>
      <c r="N11" s="49">
        <v>0</v>
      </c>
      <c r="O11" s="49">
        <v>0</v>
      </c>
      <c r="P11" s="50">
        <f>SUM(M11:O11)</f>
        <v>0</v>
      </c>
      <c r="Q11" s="49">
        <v>0</v>
      </c>
      <c r="R11" s="39">
        <f>SUM(H11,K11:L11,P11:Q11)</f>
        <v>-4072</v>
      </c>
      <c r="S11" s="37"/>
      <c r="T11" s="53">
        <v>-4072</v>
      </c>
      <c r="U11" s="53">
        <f>T11-R11</f>
        <v>0</v>
      </c>
    </row>
    <row r="12" spans="2:24" s="34" customFormat="1" ht="16" customHeight="1">
      <c r="B12" s="35" t="s">
        <v>86</v>
      </c>
      <c r="C12" s="49">
        <v>0</v>
      </c>
      <c r="D12" s="49">
        <v>1031</v>
      </c>
      <c r="E12" s="49">
        <v>4590</v>
      </c>
      <c r="F12" s="50">
        <f>SUM(D12:E12)</f>
        <v>5621</v>
      </c>
      <c r="G12" s="49">
        <v>1250</v>
      </c>
      <c r="H12" s="50">
        <f>SUM(C12,F12:G12)</f>
        <v>6871</v>
      </c>
      <c r="I12" s="49">
        <v>296</v>
      </c>
      <c r="J12" s="49">
        <v>1177</v>
      </c>
      <c r="K12" s="50">
        <f>SUM(I12:J12)</f>
        <v>1473</v>
      </c>
      <c r="L12" s="49">
        <v>372</v>
      </c>
      <c r="M12" s="49">
        <v>28</v>
      </c>
      <c r="N12" s="49">
        <v>471</v>
      </c>
      <c r="O12" s="49">
        <v>181</v>
      </c>
      <c r="P12" s="50">
        <f>SUM(M12:O12)</f>
        <v>680</v>
      </c>
      <c r="Q12" s="49">
        <v>0</v>
      </c>
      <c r="R12" s="39">
        <f>SUM(H12,K12:L12,P12:Q12)</f>
        <v>9396</v>
      </c>
      <c r="S12" s="37"/>
      <c r="T12" s="53">
        <f>T13-SUM(T9:T11)</f>
        <v>9396</v>
      </c>
      <c r="U12" s="53">
        <f>T12-R12</f>
        <v>0</v>
      </c>
    </row>
    <row r="13" spans="2:24" s="34" customFormat="1" ht="16" customHeight="1">
      <c r="B13" s="40" t="s">
        <v>5</v>
      </c>
      <c r="C13" s="39">
        <f t="shared" ref="C13:L13" si="0">SUM(C9,C11:C12)</f>
        <v>0</v>
      </c>
      <c r="D13" s="39">
        <f t="shared" si="0"/>
        <v>1031</v>
      </c>
      <c r="E13" s="39">
        <f t="shared" si="0"/>
        <v>1222</v>
      </c>
      <c r="F13" s="39">
        <f t="shared" si="0"/>
        <v>2253</v>
      </c>
      <c r="G13" s="39">
        <f t="shared" si="0"/>
        <v>904</v>
      </c>
      <c r="H13" s="39">
        <f t="shared" si="0"/>
        <v>3157</v>
      </c>
      <c r="I13" s="39">
        <f t="shared" si="0"/>
        <v>309</v>
      </c>
      <c r="J13" s="39">
        <f t="shared" si="0"/>
        <v>1282</v>
      </c>
      <c r="K13" s="39">
        <f t="shared" si="0"/>
        <v>1591</v>
      </c>
      <c r="L13" s="39">
        <f t="shared" si="0"/>
        <v>375</v>
      </c>
      <c r="M13" s="39">
        <f>SUM(M9:M12)</f>
        <v>28</v>
      </c>
      <c r="N13" s="39">
        <f>SUM(N9:N12)</f>
        <v>472</v>
      </c>
      <c r="O13" s="39">
        <f>SUM(O9:O12)</f>
        <v>198</v>
      </c>
      <c r="P13" s="39">
        <f>SUM(P9:P12)</f>
        <v>698</v>
      </c>
      <c r="Q13" s="39">
        <f>SUM(Q9,Q11:Q12)</f>
        <v>0</v>
      </c>
      <c r="R13" s="39">
        <f>SUM(R9:R12)</f>
        <v>5821</v>
      </c>
      <c r="S13" s="37"/>
      <c r="T13" s="43">
        <v>5821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1031</v>
      </c>
      <c r="E15" s="39">
        <f t="shared" si="1"/>
        <v>1222</v>
      </c>
      <c r="F15" s="39">
        <f t="shared" si="1"/>
        <v>2253</v>
      </c>
      <c r="G15" s="39">
        <f t="shared" si="1"/>
        <v>904</v>
      </c>
      <c r="H15" s="39">
        <f t="shared" si="1"/>
        <v>3157</v>
      </c>
      <c r="I15" s="39">
        <f t="shared" si="1"/>
        <v>309</v>
      </c>
      <c r="J15" s="39">
        <f t="shared" si="1"/>
        <v>1282</v>
      </c>
      <c r="K15" s="39">
        <f t="shared" si="1"/>
        <v>1591</v>
      </c>
      <c r="L15" s="39">
        <f t="shared" si="1"/>
        <v>375</v>
      </c>
      <c r="M15" s="39">
        <f>M13+M18+M19</f>
        <v>28</v>
      </c>
      <c r="N15" s="39">
        <f>N13+N18+N19</f>
        <v>472</v>
      </c>
      <c r="O15" s="39">
        <f>O13+O18+O19</f>
        <v>198</v>
      </c>
      <c r="P15" s="39">
        <f>P13+P18+P19</f>
        <v>698</v>
      </c>
      <c r="Q15" s="39">
        <f>Q13+Q18</f>
        <v>0</v>
      </c>
      <c r="R15" s="39">
        <f>R13+R18+R19</f>
        <v>5821</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-298</v>
      </c>
      <c r="K21" s="50">
        <f>SUM(I21:J21)</f>
        <v>-298</v>
      </c>
      <c r="L21" s="49">
        <v>-271</v>
      </c>
      <c r="M21" s="49">
        <v>-41</v>
      </c>
      <c r="N21" s="49">
        <v>-3</v>
      </c>
      <c r="O21" s="49">
        <v>0</v>
      </c>
      <c r="P21" s="50">
        <f>SUM(M21:O21)</f>
        <v>-44</v>
      </c>
      <c r="Q21" s="49">
        <v>0</v>
      </c>
      <c r="R21" s="39">
        <f>SUM(H21,K21:L21,P21:Q21)</f>
        <v>-613</v>
      </c>
      <c r="S21" s="37"/>
      <c r="T21" s="53">
        <f>T22-SUM(T18:T20)</f>
        <v>-613</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-298</v>
      </c>
      <c r="K22" s="39">
        <f t="shared" si="2"/>
        <v>-298</v>
      </c>
      <c r="L22" s="39">
        <f t="shared" si="2"/>
        <v>-271</v>
      </c>
      <c r="M22" s="39">
        <f>SUM(M18:M21)</f>
        <v>-41</v>
      </c>
      <c r="N22" s="39">
        <f>SUM(N18:N21)</f>
        <v>-3</v>
      </c>
      <c r="O22" s="39">
        <f>SUM(O18:O21)</f>
        <v>0</v>
      </c>
      <c r="P22" s="39">
        <f>SUM(P18:P21)</f>
        <v>-44</v>
      </c>
      <c r="Q22" s="39">
        <f>SUM(Q18,Q20:Q21)</f>
        <v>0</v>
      </c>
      <c r="R22" s="39">
        <f>SUM(R18:R21)</f>
        <v>-613</v>
      </c>
      <c r="S22" s="37"/>
      <c r="T22" s="43">
        <v>-613</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-298</v>
      </c>
      <c r="K24" s="39">
        <f t="shared" si="3"/>
        <v>-298</v>
      </c>
      <c r="L24" s="39">
        <f t="shared" si="3"/>
        <v>-271</v>
      </c>
      <c r="M24" s="39">
        <f>M22-M18-M19</f>
        <v>-41</v>
      </c>
      <c r="N24" s="39">
        <f>N22-N18-N19</f>
        <v>-3</v>
      </c>
      <c r="O24" s="39">
        <f>O22-O18-O19</f>
        <v>0</v>
      </c>
      <c r="P24" s="39">
        <f>P22-P18-P19</f>
        <v>-44</v>
      </c>
      <c r="Q24" s="39">
        <f>Q22-Q18</f>
        <v>0</v>
      </c>
      <c r="R24" s="39">
        <f>R22-R18-R19</f>
        <v>-613</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1031</v>
      </c>
      <c r="E26" s="42">
        <f t="shared" si="4"/>
        <v>1222</v>
      </c>
      <c r="F26" s="42">
        <f t="shared" si="4"/>
        <v>2253</v>
      </c>
      <c r="G26" s="42">
        <f t="shared" si="4"/>
        <v>904</v>
      </c>
      <c r="H26" s="42">
        <f t="shared" si="4"/>
        <v>3157</v>
      </c>
      <c r="I26" s="42">
        <f t="shared" si="4"/>
        <v>309</v>
      </c>
      <c r="J26" s="42">
        <f t="shared" si="4"/>
        <v>984</v>
      </c>
      <c r="K26" s="42">
        <f t="shared" si="4"/>
        <v>1293</v>
      </c>
      <c r="L26" s="42">
        <f t="shared" si="4"/>
        <v>104</v>
      </c>
      <c r="M26" s="42">
        <f t="shared" si="4"/>
        <v>-13</v>
      </c>
      <c r="N26" s="42">
        <f t="shared" si="4"/>
        <v>469</v>
      </c>
      <c r="O26" s="42">
        <f t="shared" si="4"/>
        <v>198</v>
      </c>
      <c r="P26" s="42">
        <f t="shared" si="4"/>
        <v>654</v>
      </c>
      <c r="Q26" s="42">
        <f t="shared" si="4"/>
        <v>0</v>
      </c>
      <c r="R26" s="42">
        <f t="shared" si="4"/>
        <v>5208</v>
      </c>
      <c r="S26" s="37"/>
      <c r="T26" s="43">
        <v>5208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923</v>
      </c>
      <c r="E29" s="45">
        <v>1784</v>
      </c>
      <c r="F29" s="45">
        <v>2707</v>
      </c>
      <c r="G29" s="45">
        <v>1041</v>
      </c>
      <c r="H29" s="45">
        <v>3748</v>
      </c>
      <c r="I29" s="45">
        <v>314</v>
      </c>
      <c r="J29" s="45">
        <v>1199</v>
      </c>
      <c r="K29" s="45">
        <v>1513</v>
      </c>
      <c r="L29" s="45">
        <v>358</v>
      </c>
      <c r="M29" s="45">
        <v>54</v>
      </c>
      <c r="N29" s="45">
        <v>469</v>
      </c>
      <c r="O29" s="45">
        <v>190</v>
      </c>
      <c r="P29" s="45">
        <v>713</v>
      </c>
      <c r="Q29" s="45">
        <v>0</v>
      </c>
      <c r="R29" s="45">
        <v>6332</v>
      </c>
      <c r="S29" s="37"/>
      <c r="T29" s="37"/>
      <c r="U29" s="37"/>
    </row>
    <row r="30" spans="2:22" s="34" customFormat="1" ht="16" customHeight="1">
      <c r="B30" s="44" t="s">
        <v>91</v>
      </c>
      <c r="C30" s="45">
        <v>0</v>
      </c>
      <c r="D30" s="45">
        <v>-149</v>
      </c>
      <c r="E30" s="45">
        <v>-30</v>
      </c>
      <c r="F30" s="45">
        <v>-179</v>
      </c>
      <c r="G30" s="45">
        <v>0</v>
      </c>
      <c r="H30" s="45">
        <v>-179</v>
      </c>
      <c r="I30" s="45">
        <v>-5</v>
      </c>
      <c r="J30" s="45">
        <v>-314</v>
      </c>
      <c r="K30" s="45">
        <v>-319</v>
      </c>
      <c r="L30" s="45">
        <v>-194</v>
      </c>
      <c r="M30" s="45">
        <v>-41</v>
      </c>
      <c r="N30" s="45">
        <v>-4</v>
      </c>
      <c r="O30" s="45">
        <v>0</v>
      </c>
      <c r="P30" s="45">
        <v>-45</v>
      </c>
      <c r="Q30" s="45">
        <v>0</v>
      </c>
      <c r="R30" s="45">
        <v>-737</v>
      </c>
      <c r="S30" s="37"/>
      <c r="T30" s="37"/>
      <c r="U30" s="37"/>
    </row>
    <row r="31" spans="2:22" s="34" customFormat="1" ht="16" customHeight="1">
      <c r="B31" s="44" t="s">
        <v>92</v>
      </c>
      <c r="C31" s="45">
        <v>0</v>
      </c>
      <c r="D31" s="45">
        <v>774</v>
      </c>
      <c r="E31" s="45">
        <v>1754</v>
      </c>
      <c r="F31" s="45">
        <v>2528</v>
      </c>
      <c r="G31" s="45">
        <v>1041</v>
      </c>
      <c r="H31" s="45">
        <v>3569</v>
      </c>
      <c r="I31" s="45">
        <v>309</v>
      </c>
      <c r="J31" s="45">
        <v>885</v>
      </c>
      <c r="K31" s="45">
        <v>1194</v>
      </c>
      <c r="L31" s="45">
        <v>164</v>
      </c>
      <c r="M31" s="45">
        <v>13</v>
      </c>
      <c r="N31" s="45">
        <v>465</v>
      </c>
      <c r="O31" s="45">
        <v>190</v>
      </c>
      <c r="P31" s="45">
        <v>668</v>
      </c>
      <c r="Q31" s="45">
        <v>0</v>
      </c>
      <c r="R31" s="45">
        <v>5595</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144</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75" priority="2">
      <formula>$E$3&lt;&gt;0</formula>
    </cfRule>
  </conditionalFormatting>
  <conditionalFormatting sqref="C29:R29">
    <cfRule type="expression" dxfId="174" priority="5">
      <formula>AND(ABS(C13-C29)&gt;500, ABS((C13-C29)/C29)&gt;0.1)</formula>
    </cfRule>
  </conditionalFormatting>
  <conditionalFormatting sqref="C30:R30">
    <cfRule type="expression" dxfId="173" priority="6">
      <formula>AND(ABS(C22-C30)&gt;500, ABS((C22-C30)/C30)&gt;0.1)</formula>
    </cfRule>
  </conditionalFormatting>
  <conditionalFormatting sqref="C31:R31">
    <cfRule type="expression" dxfId="172" priority="7">
      <formula>AND(ABS(C26-C31)&gt;500, ABS((C26-C31)/C31)&gt;0.1)</formula>
    </cfRule>
  </conditionalFormatting>
  <conditionalFormatting sqref="T9:U13 T18:U22 T26:U26">
    <cfRule type="expression" dxfId="171" priority="4">
      <formula>$U9&lt;&gt;0</formula>
    </cfRule>
  </conditionalFormatting>
  <conditionalFormatting sqref="T5:U7">
    <cfRule type="expression" dxfId="170" priority="3">
      <formula>SUM($U$9:$U$26)&lt;&gt;0</formula>
    </cfRule>
  </conditionalFormatting>
  <conditionalFormatting sqref="T36 N42 Q42">
    <cfRule type="cellIs" dxfId="16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6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5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500-000001000000}">
      <formula1>0</formula1>
    </dataValidation>
    <dataValidation type="list" allowBlank="1" showInputMessage="1" showErrorMessage="1" sqref="H3" xr:uid="{00000000-0002-0000-1500-000002000000}">
      <formula1>#REF!</formula1>
    </dataValidation>
  </dataValidations>
  <pageMargins left="0.7" right="0.7" top="0.75" bottom="0.75" header="0.3" footer="0.3"/>
  <pageSetup paperSize="9" scale="4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29</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34</v>
      </c>
      <c r="E9" s="49">
        <v>186</v>
      </c>
      <c r="F9" s="50">
        <f>SUM(D9:E9)</f>
        <v>220</v>
      </c>
      <c r="G9" s="49">
        <v>11</v>
      </c>
      <c r="H9" s="50">
        <f>SUM(C9,F9:G9)</f>
        <v>231</v>
      </c>
      <c r="I9" s="49">
        <v>0</v>
      </c>
      <c r="J9" s="49">
        <v>370</v>
      </c>
      <c r="K9" s="50">
        <f>SUM(I9:J9)</f>
        <v>370</v>
      </c>
      <c r="L9" s="49">
        <v>6</v>
      </c>
      <c r="M9" s="49">
        <v>0</v>
      </c>
      <c r="N9" s="49">
        <v>36</v>
      </c>
      <c r="O9" s="49">
        <v>31</v>
      </c>
      <c r="P9" s="50">
        <f>SUM(M9:O9)</f>
        <v>67</v>
      </c>
      <c r="Q9" s="49">
        <v>0</v>
      </c>
      <c r="R9" s="39">
        <f>SUM(H9,K9:L9,P9:Q9)</f>
        <v>674</v>
      </c>
      <c r="S9" s="37"/>
      <c r="T9" s="53">
        <v>674</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1822</v>
      </c>
      <c r="E12" s="49">
        <v>1784</v>
      </c>
      <c r="F12" s="50">
        <f>SUM(D12:E12)</f>
        <v>3606</v>
      </c>
      <c r="G12" s="49">
        <v>518</v>
      </c>
      <c r="H12" s="50">
        <f>SUM(C12,F12:G12)</f>
        <v>4124</v>
      </c>
      <c r="I12" s="49">
        <v>48</v>
      </c>
      <c r="J12" s="49">
        <v>865</v>
      </c>
      <c r="K12" s="50">
        <f>SUM(I12:J12)</f>
        <v>913</v>
      </c>
      <c r="L12" s="49">
        <v>468</v>
      </c>
      <c r="M12" s="49">
        <v>0</v>
      </c>
      <c r="N12" s="49">
        <v>49</v>
      </c>
      <c r="O12" s="49">
        <v>284</v>
      </c>
      <c r="P12" s="50">
        <f>SUM(M12:O12)</f>
        <v>333</v>
      </c>
      <c r="Q12" s="49">
        <v>370</v>
      </c>
      <c r="R12" s="39">
        <f>SUM(H12,K12:L12,P12:Q12)</f>
        <v>6208</v>
      </c>
      <c r="S12" s="37"/>
      <c r="T12" s="53">
        <f>T13-SUM(T9:T11)</f>
        <v>6208</v>
      </c>
      <c r="U12" s="53">
        <f>T12-R12</f>
        <v>0</v>
      </c>
    </row>
    <row r="13" spans="2:24" s="34" customFormat="1" ht="16" customHeight="1">
      <c r="B13" s="40" t="s">
        <v>5</v>
      </c>
      <c r="C13" s="39">
        <f t="shared" ref="C13:L13" si="0">SUM(C9,C11:C12)</f>
        <v>0</v>
      </c>
      <c r="D13" s="39">
        <f t="shared" si="0"/>
        <v>1856</v>
      </c>
      <c r="E13" s="39">
        <f t="shared" si="0"/>
        <v>1970</v>
      </c>
      <c r="F13" s="39">
        <f t="shared" si="0"/>
        <v>3826</v>
      </c>
      <c r="G13" s="39">
        <f t="shared" si="0"/>
        <v>529</v>
      </c>
      <c r="H13" s="39">
        <f t="shared" si="0"/>
        <v>4355</v>
      </c>
      <c r="I13" s="39">
        <f t="shared" si="0"/>
        <v>48</v>
      </c>
      <c r="J13" s="39">
        <f t="shared" si="0"/>
        <v>1235</v>
      </c>
      <c r="K13" s="39">
        <f t="shared" si="0"/>
        <v>1283</v>
      </c>
      <c r="L13" s="39">
        <f t="shared" si="0"/>
        <v>474</v>
      </c>
      <c r="M13" s="39">
        <f>SUM(M9:M12)</f>
        <v>0</v>
      </c>
      <c r="N13" s="39">
        <f>SUM(N9:N12)</f>
        <v>85</v>
      </c>
      <c r="O13" s="39">
        <f>SUM(O9:O12)</f>
        <v>315</v>
      </c>
      <c r="P13" s="39">
        <f>SUM(P9:P12)</f>
        <v>400</v>
      </c>
      <c r="Q13" s="39">
        <f>SUM(Q9,Q11:Q12)</f>
        <v>370</v>
      </c>
      <c r="R13" s="39">
        <f>SUM(R9:R12)</f>
        <v>6882</v>
      </c>
      <c r="S13" s="37"/>
      <c r="T13" s="43">
        <v>6882</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1856</v>
      </c>
      <c r="E15" s="39">
        <f t="shared" si="1"/>
        <v>1970</v>
      </c>
      <c r="F15" s="39">
        <f t="shared" si="1"/>
        <v>3826</v>
      </c>
      <c r="G15" s="39">
        <f t="shared" si="1"/>
        <v>529</v>
      </c>
      <c r="H15" s="39">
        <f t="shared" si="1"/>
        <v>4355</v>
      </c>
      <c r="I15" s="39">
        <f t="shared" si="1"/>
        <v>48</v>
      </c>
      <c r="J15" s="39">
        <f t="shared" si="1"/>
        <v>1235</v>
      </c>
      <c r="K15" s="39">
        <f t="shared" si="1"/>
        <v>1283</v>
      </c>
      <c r="L15" s="39">
        <f t="shared" si="1"/>
        <v>474</v>
      </c>
      <c r="M15" s="39">
        <f>M13+M18+M19</f>
        <v>0</v>
      </c>
      <c r="N15" s="39">
        <f>N13+N18+N19</f>
        <v>85</v>
      </c>
      <c r="O15" s="39">
        <f>O13+O18+O19</f>
        <v>315</v>
      </c>
      <c r="P15" s="39">
        <f>P13+P18+P19</f>
        <v>400</v>
      </c>
      <c r="Q15" s="39">
        <f>Q13+Q18</f>
        <v>370</v>
      </c>
      <c r="R15" s="39">
        <f>R13+R18+R19</f>
        <v>6882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-6</v>
      </c>
      <c r="E21" s="49">
        <v>-264</v>
      </c>
      <c r="F21" s="50">
        <f>SUM(D21:E21)</f>
        <v>-270</v>
      </c>
      <c r="G21" s="49">
        <v>-6</v>
      </c>
      <c r="H21" s="50">
        <f>SUM(C21,F21:G21)</f>
        <v>-276</v>
      </c>
      <c r="I21" s="49">
        <v>0</v>
      </c>
      <c r="J21" s="49">
        <v>-423</v>
      </c>
      <c r="K21" s="50">
        <f>SUM(I21:J21)</f>
        <v>-423</v>
      </c>
      <c r="L21" s="49">
        <v>-877</v>
      </c>
      <c r="M21" s="49">
        <v>0</v>
      </c>
      <c r="N21" s="49">
        <v>0</v>
      </c>
      <c r="O21" s="49">
        <v>0</v>
      </c>
      <c r="P21" s="50">
        <f>SUM(M21:O21)</f>
        <v>0</v>
      </c>
      <c r="Q21" s="49">
        <v>-174</v>
      </c>
      <c r="R21" s="39">
        <f>SUM(H21,K21:L21,P21:Q21)</f>
        <v>-1750</v>
      </c>
      <c r="S21" s="37"/>
      <c r="T21" s="53">
        <f>T22-SUM(T18:T20)</f>
        <v>-1750</v>
      </c>
      <c r="U21" s="53">
        <f>T21-R21</f>
        <v>0</v>
      </c>
    </row>
    <row r="22" spans="2:22" s="34" customFormat="1" ht="16" customHeight="1">
      <c r="B22" s="40" t="s">
        <v>8</v>
      </c>
      <c r="C22" s="39">
        <f t="shared" ref="C22:L22" si="2">SUM(C18,C20:C21)</f>
        <v>0</v>
      </c>
      <c r="D22" s="39">
        <f t="shared" si="2"/>
        <v>-6</v>
      </c>
      <c r="E22" s="39">
        <f t="shared" si="2"/>
        <v>-264</v>
      </c>
      <c r="F22" s="39">
        <f t="shared" si="2"/>
        <v>-270</v>
      </c>
      <c r="G22" s="39">
        <f t="shared" si="2"/>
        <v>-6</v>
      </c>
      <c r="H22" s="39">
        <f t="shared" si="2"/>
        <v>-276</v>
      </c>
      <c r="I22" s="39">
        <f t="shared" si="2"/>
        <v>0</v>
      </c>
      <c r="J22" s="39">
        <f t="shared" si="2"/>
        <v>-423</v>
      </c>
      <c r="K22" s="39">
        <f t="shared" si="2"/>
        <v>-423</v>
      </c>
      <c r="L22" s="39">
        <f t="shared" si="2"/>
        <v>-877</v>
      </c>
      <c r="M22" s="39">
        <f>SUM(M18:M21)</f>
        <v>0</v>
      </c>
      <c r="N22" s="39">
        <f>SUM(N18:N21)</f>
        <v>0</v>
      </c>
      <c r="O22" s="39">
        <f>SUM(O18:O21)</f>
        <v>0</v>
      </c>
      <c r="P22" s="39">
        <f>SUM(P18:P21)</f>
        <v>0</v>
      </c>
      <c r="Q22" s="39">
        <f>SUM(Q18,Q20:Q21)</f>
        <v>-174</v>
      </c>
      <c r="R22" s="39">
        <f>SUM(R18:R21)</f>
        <v>-1750</v>
      </c>
      <c r="S22" s="37"/>
      <c r="T22" s="43">
        <v>-1750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-6</v>
      </c>
      <c r="E24" s="39">
        <f t="shared" si="3"/>
        <v>-264</v>
      </c>
      <c r="F24" s="39">
        <f t="shared" si="3"/>
        <v>-270</v>
      </c>
      <c r="G24" s="39">
        <f t="shared" si="3"/>
        <v>-6</v>
      </c>
      <c r="H24" s="39">
        <f t="shared" si="3"/>
        <v>-276</v>
      </c>
      <c r="I24" s="39">
        <f t="shared" si="3"/>
        <v>0</v>
      </c>
      <c r="J24" s="39">
        <f t="shared" si="3"/>
        <v>-423</v>
      </c>
      <c r="K24" s="39">
        <f t="shared" si="3"/>
        <v>-423</v>
      </c>
      <c r="L24" s="39">
        <f t="shared" si="3"/>
        <v>-877</v>
      </c>
      <c r="M24" s="39">
        <f>M22-M18-M19</f>
        <v>0</v>
      </c>
      <c r="N24" s="39">
        <f>N22-N18-N19</f>
        <v>0</v>
      </c>
      <c r="O24" s="39">
        <f>O22-O18-O19</f>
        <v>0</v>
      </c>
      <c r="P24" s="39">
        <f>P22-P18-P19</f>
        <v>0</v>
      </c>
      <c r="Q24" s="39">
        <f>Q22-Q18</f>
        <v>-174</v>
      </c>
      <c r="R24" s="39">
        <f>R22-R18-R19</f>
        <v>-1750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1850</v>
      </c>
      <c r="E26" s="42">
        <f t="shared" si="4"/>
        <v>1706</v>
      </c>
      <c r="F26" s="42">
        <f t="shared" si="4"/>
        <v>3556</v>
      </c>
      <c r="G26" s="42">
        <f t="shared" si="4"/>
        <v>523</v>
      </c>
      <c r="H26" s="42">
        <f t="shared" si="4"/>
        <v>4079</v>
      </c>
      <c r="I26" s="42">
        <f t="shared" si="4"/>
        <v>48</v>
      </c>
      <c r="J26" s="42">
        <f t="shared" si="4"/>
        <v>812</v>
      </c>
      <c r="K26" s="42">
        <f t="shared" si="4"/>
        <v>860</v>
      </c>
      <c r="L26" s="42">
        <f t="shared" si="4"/>
        <v>-403</v>
      </c>
      <c r="M26" s="42">
        <f t="shared" si="4"/>
        <v>0</v>
      </c>
      <c r="N26" s="42">
        <f t="shared" si="4"/>
        <v>85</v>
      </c>
      <c r="O26" s="42">
        <f t="shared" si="4"/>
        <v>315</v>
      </c>
      <c r="P26" s="42">
        <f t="shared" si="4"/>
        <v>400</v>
      </c>
      <c r="Q26" s="42">
        <f t="shared" si="4"/>
        <v>196</v>
      </c>
      <c r="R26" s="42">
        <f t="shared" si="4"/>
        <v>5132</v>
      </c>
      <c r="S26" s="37"/>
      <c r="T26" s="43">
        <v>5132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1780</v>
      </c>
      <c r="E29" s="45">
        <v>2012</v>
      </c>
      <c r="F29" s="45">
        <v>3792</v>
      </c>
      <c r="G29" s="45">
        <v>642</v>
      </c>
      <c r="H29" s="45">
        <v>4434</v>
      </c>
      <c r="I29" s="45">
        <v>173</v>
      </c>
      <c r="J29" s="45">
        <v>1314</v>
      </c>
      <c r="K29" s="45">
        <v>1487</v>
      </c>
      <c r="L29" s="45">
        <v>350</v>
      </c>
      <c r="M29" s="45">
        <v>0</v>
      </c>
      <c r="N29" s="45">
        <v>81</v>
      </c>
      <c r="O29" s="45">
        <v>304</v>
      </c>
      <c r="P29" s="45">
        <v>385</v>
      </c>
      <c r="Q29" s="45">
        <v>386</v>
      </c>
      <c r="R29" s="45">
        <v>7042</v>
      </c>
      <c r="S29" s="37"/>
      <c r="T29" s="37"/>
      <c r="U29" s="37"/>
    </row>
    <row r="30" spans="2:22" s="34" customFormat="1" ht="16" customHeight="1">
      <c r="B30" s="44" t="s">
        <v>91</v>
      </c>
      <c r="C30" s="45">
        <v>0</v>
      </c>
      <c r="D30" s="45">
        <v>0</v>
      </c>
      <c r="E30" s="45">
        <v>-36</v>
      </c>
      <c r="F30" s="45">
        <v>-36</v>
      </c>
      <c r="G30" s="45">
        <v>0</v>
      </c>
      <c r="H30" s="45">
        <v>-36</v>
      </c>
      <c r="I30" s="45">
        <v>0</v>
      </c>
      <c r="J30" s="45">
        <v>-439</v>
      </c>
      <c r="K30" s="45">
        <v>-439</v>
      </c>
      <c r="L30" s="45">
        <v>-873</v>
      </c>
      <c r="M30" s="45">
        <v>0</v>
      </c>
      <c r="N30" s="45">
        <v>0</v>
      </c>
      <c r="O30" s="45">
        <v>0</v>
      </c>
      <c r="P30" s="45">
        <v>0</v>
      </c>
      <c r="Q30" s="45">
        <v>-234</v>
      </c>
      <c r="R30" s="45">
        <v>-1582</v>
      </c>
      <c r="S30" s="37"/>
      <c r="T30" s="37"/>
      <c r="U30" s="37"/>
    </row>
    <row r="31" spans="2:22" s="34" customFormat="1" ht="16" customHeight="1">
      <c r="B31" s="44" t="s">
        <v>92</v>
      </c>
      <c r="C31" s="45">
        <v>0</v>
      </c>
      <c r="D31" s="45">
        <v>1780</v>
      </c>
      <c r="E31" s="45">
        <v>1976</v>
      </c>
      <c r="F31" s="45">
        <v>3756</v>
      </c>
      <c r="G31" s="45">
        <v>642</v>
      </c>
      <c r="H31" s="45">
        <v>4398</v>
      </c>
      <c r="I31" s="45">
        <v>173</v>
      </c>
      <c r="J31" s="45">
        <v>875</v>
      </c>
      <c r="K31" s="45">
        <v>1048</v>
      </c>
      <c r="L31" s="45">
        <v>-523</v>
      </c>
      <c r="M31" s="45">
        <v>0</v>
      </c>
      <c r="N31" s="45">
        <v>81</v>
      </c>
      <c r="O31" s="45">
        <v>304</v>
      </c>
      <c r="P31" s="45">
        <v>385</v>
      </c>
      <c r="Q31" s="45">
        <v>152</v>
      </c>
      <c r="R31" s="45">
        <v>5460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84</v>
      </c>
      <c r="O39" s="38"/>
      <c r="P39" s="38"/>
      <c r="Q39" s="49">
        <v>370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156</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67" priority="2">
      <formula>$E$3&lt;&gt;0</formula>
    </cfRule>
  </conditionalFormatting>
  <conditionalFormatting sqref="C29:R29">
    <cfRule type="expression" dxfId="166" priority="5">
      <formula>AND(ABS(C13-C29)&gt;500, ABS((C13-C29)/C29)&gt;0.1)</formula>
    </cfRule>
  </conditionalFormatting>
  <conditionalFormatting sqref="C30:R30">
    <cfRule type="expression" dxfId="165" priority="6">
      <formula>AND(ABS(C22-C30)&gt;500, ABS((C22-C30)/C30)&gt;0.1)</formula>
    </cfRule>
  </conditionalFormatting>
  <conditionalFormatting sqref="C31:R31">
    <cfRule type="expression" dxfId="164" priority="7">
      <formula>AND(ABS(C26-C31)&gt;500, ABS((C26-C31)/C31)&gt;0.1)</formula>
    </cfRule>
  </conditionalFormatting>
  <conditionalFormatting sqref="T9:U13 T18:U22 T26:U26">
    <cfRule type="expression" dxfId="163" priority="4">
      <formula>$U9&lt;&gt;0</formula>
    </cfRule>
  </conditionalFormatting>
  <conditionalFormatting sqref="T5:U7">
    <cfRule type="expression" dxfId="162" priority="3">
      <formula>SUM($U$9:$U$26)&lt;&gt;0</formula>
    </cfRule>
  </conditionalFormatting>
  <conditionalFormatting sqref="T36 N42 Q42">
    <cfRule type="cellIs" dxfId="16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6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6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600-000001000000}">
      <formula1>0</formula1>
    </dataValidation>
    <dataValidation type="list" allowBlank="1" showInputMessage="1" showErrorMessage="1" sqref="H3" xr:uid="{00000000-0002-0000-1600-000002000000}">
      <formula1>#REF!</formula1>
    </dataValidation>
  </dataValidations>
  <pageMargins left="0.7" right="0.7" top="0.75" bottom="0.75" header="0.3" footer="0.3"/>
  <pageSetup paperSize="9" scale="47"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81</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356</v>
      </c>
      <c r="F9" s="50">
        <f>SUM(D9:E9)</f>
        <v>356</v>
      </c>
      <c r="G9" s="49">
        <v>0</v>
      </c>
      <c r="H9" s="50">
        <f>SUM(C9,F9:G9)</f>
        <v>356</v>
      </c>
      <c r="I9" s="49">
        <v>0</v>
      </c>
      <c r="J9" s="49">
        <v>0</v>
      </c>
      <c r="K9" s="50">
        <f>SUM(I9:J9)</f>
        <v>0</v>
      </c>
      <c r="L9" s="49">
        <v>0</v>
      </c>
      <c r="M9" s="49">
        <v>0</v>
      </c>
      <c r="N9" s="49">
        <v>0</v>
      </c>
      <c r="O9" s="49">
        <v>121</v>
      </c>
      <c r="P9" s="50">
        <f>SUM(M9:O9)</f>
        <v>121</v>
      </c>
      <c r="Q9" s="49">
        <v>0</v>
      </c>
      <c r="R9" s="39">
        <f>SUM(H9,K9:L9,P9:Q9)</f>
        <v>477</v>
      </c>
      <c r="S9" s="37"/>
      <c r="T9" s="53">
        <v>477</v>
      </c>
      <c r="U9" s="53">
        <f>T9-R9</f>
        <v>0</v>
      </c>
    </row>
    <row r="10" spans="2:24" s="34" customFormat="1" ht="16" customHeight="1">
      <c r="B10" s="35" t="s">
        <v>89</v>
      </c>
      <c r="C10" s="38"/>
      <c r="D10" s="38"/>
      <c r="E10" s="38"/>
      <c r="F10" s="38"/>
      <c r="G10" s="38"/>
      <c r="H10" s="38"/>
      <c r="I10" s="38"/>
      <c r="J10" s="38"/>
      <c r="K10" s="38"/>
      <c r="L10" s="38"/>
      <c r="M10" s="49">
        <v>0</v>
      </c>
      <c r="N10" s="49">
        <v>0</v>
      </c>
      <c r="O10" s="49">
        <v>6</v>
      </c>
      <c r="P10" s="50">
        <f>SUM(M10:O10)</f>
        <v>6</v>
      </c>
      <c r="Q10" s="38"/>
      <c r="R10" s="39">
        <f>SUM(H10,K10:L10,P10:Q10)</f>
        <v>6</v>
      </c>
      <c r="S10" s="37"/>
      <c r="T10" s="53">
        <v>6</v>
      </c>
      <c r="U10" s="53">
        <f>T10-R10</f>
        <v>0</v>
      </c>
    </row>
    <row r="11" spans="2:24" s="34" customFormat="1" ht="16" customHeight="1">
      <c r="B11" s="35" t="s">
        <v>85</v>
      </c>
      <c r="C11" s="49">
        <v>0</v>
      </c>
      <c r="D11" s="49">
        <v>0</v>
      </c>
      <c r="E11" s="49">
        <v>-352</v>
      </c>
      <c r="F11" s="50">
        <f>SUM(D11:E11)</f>
        <v>-352</v>
      </c>
      <c r="G11" s="49">
        <v>0</v>
      </c>
      <c r="H11" s="50">
        <f>SUM(C11,F11:G11)</f>
        <v>-352</v>
      </c>
      <c r="I11" s="49">
        <v>0</v>
      </c>
      <c r="J11" s="49">
        <v>0</v>
      </c>
      <c r="K11" s="50">
        <f>SUM(I11:J11)</f>
        <v>0</v>
      </c>
      <c r="L11" s="49">
        <v>0</v>
      </c>
      <c r="M11" s="49">
        <v>0</v>
      </c>
      <c r="N11" s="49">
        <v>0</v>
      </c>
      <c r="O11" s="49">
        <v>0</v>
      </c>
      <c r="P11" s="50">
        <f>SUM(M11:O11)</f>
        <v>0</v>
      </c>
      <c r="Q11" s="49">
        <v>-26</v>
      </c>
      <c r="R11" s="39">
        <f>SUM(H11,K11:L11,P11:Q11)</f>
        <v>-378</v>
      </c>
      <c r="S11" s="37"/>
      <c r="T11" s="53">
        <v>-378</v>
      </c>
      <c r="U11" s="53">
        <f>T11-R11</f>
        <v>0</v>
      </c>
    </row>
    <row r="12" spans="2:24" s="34" customFormat="1" ht="16" customHeight="1">
      <c r="B12" s="35" t="s">
        <v>86</v>
      </c>
      <c r="C12" s="49">
        <v>0</v>
      </c>
      <c r="D12" s="49">
        <v>1400</v>
      </c>
      <c r="E12" s="49">
        <v>2147</v>
      </c>
      <c r="F12" s="50">
        <f>SUM(D12:E12)</f>
        <v>3547</v>
      </c>
      <c r="G12" s="49">
        <v>263</v>
      </c>
      <c r="H12" s="50">
        <f>SUM(C12,F12:G12)</f>
        <v>3810</v>
      </c>
      <c r="I12" s="49">
        <v>17</v>
      </c>
      <c r="J12" s="49">
        <v>58</v>
      </c>
      <c r="K12" s="50">
        <f>SUM(I12:J12)</f>
        <v>75</v>
      </c>
      <c r="L12" s="49">
        <v>118</v>
      </c>
      <c r="M12" s="49">
        <v>0</v>
      </c>
      <c r="N12" s="49">
        <v>2387</v>
      </c>
      <c r="O12" s="49">
        <v>336</v>
      </c>
      <c r="P12" s="50">
        <f>SUM(M12:O12)</f>
        <v>2723</v>
      </c>
      <c r="Q12" s="49">
        <v>1030</v>
      </c>
      <c r="R12" s="39">
        <f>SUM(H12,K12:L12,P12:Q12)</f>
        <v>7756</v>
      </c>
      <c r="S12" s="37"/>
      <c r="T12" s="53">
        <f>T13-SUM(T9:T11)</f>
        <v>7756</v>
      </c>
      <c r="U12" s="53">
        <f>T12-R12</f>
        <v>0</v>
      </c>
    </row>
    <row r="13" spans="2:24" s="34" customFormat="1" ht="16" customHeight="1">
      <c r="B13" s="40" t="s">
        <v>5</v>
      </c>
      <c r="C13" s="39">
        <f t="shared" ref="C13:L13" si="0">SUM(C9,C11:C12)</f>
        <v>0</v>
      </c>
      <c r="D13" s="39">
        <f t="shared" si="0"/>
        <v>1400</v>
      </c>
      <c r="E13" s="39">
        <f t="shared" si="0"/>
        <v>2151</v>
      </c>
      <c r="F13" s="39">
        <f t="shared" si="0"/>
        <v>3551</v>
      </c>
      <c r="G13" s="39">
        <f t="shared" si="0"/>
        <v>263</v>
      </c>
      <c r="H13" s="39">
        <f t="shared" si="0"/>
        <v>3814</v>
      </c>
      <c r="I13" s="39">
        <f t="shared" si="0"/>
        <v>17</v>
      </c>
      <c r="J13" s="39">
        <f t="shared" si="0"/>
        <v>58</v>
      </c>
      <c r="K13" s="39">
        <f t="shared" si="0"/>
        <v>75</v>
      </c>
      <c r="L13" s="39">
        <f t="shared" si="0"/>
        <v>118</v>
      </c>
      <c r="M13" s="39">
        <f>SUM(M9:M12)</f>
        <v>0</v>
      </c>
      <c r="N13" s="39">
        <f>SUM(N9:N12)</f>
        <v>2387</v>
      </c>
      <c r="O13" s="39">
        <f>SUM(O9:O12)</f>
        <v>463</v>
      </c>
      <c r="P13" s="39">
        <f>SUM(P9:P12)</f>
        <v>2850</v>
      </c>
      <c r="Q13" s="39">
        <f>SUM(Q9,Q11:Q12)</f>
        <v>1004</v>
      </c>
      <c r="R13" s="39">
        <f>SUM(R9:R12)</f>
        <v>7861</v>
      </c>
      <c r="S13" s="37"/>
      <c r="T13" s="43">
        <v>7861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1400</v>
      </c>
      <c r="E15" s="39">
        <f t="shared" si="1"/>
        <v>2151</v>
      </c>
      <c r="F15" s="39">
        <f t="shared" si="1"/>
        <v>3551</v>
      </c>
      <c r="G15" s="39">
        <f t="shared" si="1"/>
        <v>263</v>
      </c>
      <c r="H15" s="39">
        <f t="shared" si="1"/>
        <v>3814</v>
      </c>
      <c r="I15" s="39">
        <f t="shared" si="1"/>
        <v>17</v>
      </c>
      <c r="J15" s="39">
        <f t="shared" si="1"/>
        <v>58</v>
      </c>
      <c r="K15" s="39">
        <f t="shared" si="1"/>
        <v>75</v>
      </c>
      <c r="L15" s="39">
        <f t="shared" si="1"/>
        <v>118</v>
      </c>
      <c r="M15" s="39">
        <f>M13+M18+M19</f>
        <v>0</v>
      </c>
      <c r="N15" s="39">
        <f>N13+N18+N19</f>
        <v>2387</v>
      </c>
      <c r="O15" s="39">
        <f>O13+O18+O19</f>
        <v>463</v>
      </c>
      <c r="P15" s="39">
        <f>P13+P18+P19</f>
        <v>2850</v>
      </c>
      <c r="Q15" s="39">
        <f>Q13+Q18</f>
        <v>1004</v>
      </c>
      <c r="R15" s="39">
        <f>R13+R18+R19</f>
        <v>7861</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-26</v>
      </c>
      <c r="E21" s="49">
        <v>-180</v>
      </c>
      <c r="F21" s="50">
        <f>SUM(D21:E21)</f>
        <v>-206</v>
      </c>
      <c r="G21" s="49">
        <v>0</v>
      </c>
      <c r="H21" s="50">
        <f>SUM(C21,F21:G21)</f>
        <v>-206</v>
      </c>
      <c r="I21" s="49">
        <v>0</v>
      </c>
      <c r="J21" s="49">
        <v>-23</v>
      </c>
      <c r="K21" s="50">
        <f>SUM(I21:J21)</f>
        <v>-23</v>
      </c>
      <c r="L21" s="49">
        <v>-71</v>
      </c>
      <c r="M21" s="49">
        <v>0</v>
      </c>
      <c r="N21" s="49">
        <v>0</v>
      </c>
      <c r="O21" s="49">
        <v>-7</v>
      </c>
      <c r="P21" s="50">
        <f>SUM(M21:O21)</f>
        <v>-7</v>
      </c>
      <c r="Q21" s="49">
        <v>-233</v>
      </c>
      <c r="R21" s="39">
        <f>SUM(H21,K21:L21,P21:Q21)</f>
        <v>-540</v>
      </c>
      <c r="S21" s="37"/>
      <c r="T21" s="53">
        <f>T22-SUM(T18:T20)</f>
        <v>-540</v>
      </c>
      <c r="U21" s="53">
        <f>T21-R21</f>
        <v>0</v>
      </c>
    </row>
    <row r="22" spans="2:22" s="34" customFormat="1" ht="16" customHeight="1">
      <c r="B22" s="40" t="s">
        <v>8</v>
      </c>
      <c r="C22" s="39">
        <f t="shared" ref="C22:L22" si="2">SUM(C18,C20:C21)</f>
        <v>0</v>
      </c>
      <c r="D22" s="39">
        <f t="shared" si="2"/>
        <v>-26</v>
      </c>
      <c r="E22" s="39">
        <f t="shared" si="2"/>
        <v>-180</v>
      </c>
      <c r="F22" s="39">
        <f t="shared" si="2"/>
        <v>-206</v>
      </c>
      <c r="G22" s="39">
        <f t="shared" si="2"/>
        <v>0</v>
      </c>
      <c r="H22" s="39">
        <f t="shared" si="2"/>
        <v>-206</v>
      </c>
      <c r="I22" s="39">
        <f t="shared" si="2"/>
        <v>0</v>
      </c>
      <c r="J22" s="39">
        <f t="shared" si="2"/>
        <v>-23</v>
      </c>
      <c r="K22" s="39">
        <f t="shared" si="2"/>
        <v>-23</v>
      </c>
      <c r="L22" s="39">
        <f t="shared" si="2"/>
        <v>-71</v>
      </c>
      <c r="M22" s="39">
        <f>SUM(M18:M21)</f>
        <v>0</v>
      </c>
      <c r="N22" s="39">
        <f>SUM(N18:N21)</f>
        <v>0</v>
      </c>
      <c r="O22" s="39">
        <f>SUM(O18:O21)</f>
        <v>-7</v>
      </c>
      <c r="P22" s="39">
        <f>SUM(P18:P21)</f>
        <v>-7</v>
      </c>
      <c r="Q22" s="39">
        <f>SUM(Q18,Q20:Q21)</f>
        <v>-233</v>
      </c>
      <c r="R22" s="39">
        <f>SUM(R18:R21)</f>
        <v>-540</v>
      </c>
      <c r="S22" s="37"/>
      <c r="T22" s="43">
        <v>-540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-26</v>
      </c>
      <c r="E24" s="39">
        <f t="shared" si="3"/>
        <v>-180</v>
      </c>
      <c r="F24" s="39">
        <f t="shared" si="3"/>
        <v>-206</v>
      </c>
      <c r="G24" s="39">
        <f t="shared" si="3"/>
        <v>0</v>
      </c>
      <c r="H24" s="39">
        <f t="shared" si="3"/>
        <v>-206</v>
      </c>
      <c r="I24" s="39">
        <f t="shared" si="3"/>
        <v>0</v>
      </c>
      <c r="J24" s="39">
        <f t="shared" si="3"/>
        <v>-23</v>
      </c>
      <c r="K24" s="39">
        <f t="shared" si="3"/>
        <v>-23</v>
      </c>
      <c r="L24" s="39">
        <f t="shared" si="3"/>
        <v>-71</v>
      </c>
      <c r="M24" s="39">
        <f>M22-M18-M19</f>
        <v>0</v>
      </c>
      <c r="N24" s="39">
        <f>N22-N18-N19</f>
        <v>0</v>
      </c>
      <c r="O24" s="39">
        <f>O22-O18-O19</f>
        <v>-7</v>
      </c>
      <c r="P24" s="39">
        <f>P22-P18-P19</f>
        <v>-7</v>
      </c>
      <c r="Q24" s="39">
        <f>Q22-Q18</f>
        <v>-233</v>
      </c>
      <c r="R24" s="39">
        <f>R22-R18-R19</f>
        <v>-540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1374</v>
      </c>
      <c r="E26" s="42">
        <f t="shared" si="4"/>
        <v>1971</v>
      </c>
      <c r="F26" s="42">
        <f t="shared" si="4"/>
        <v>3345</v>
      </c>
      <c r="G26" s="42">
        <f t="shared" si="4"/>
        <v>263</v>
      </c>
      <c r="H26" s="42">
        <f t="shared" si="4"/>
        <v>3608</v>
      </c>
      <c r="I26" s="42">
        <f t="shared" si="4"/>
        <v>17</v>
      </c>
      <c r="J26" s="42">
        <f t="shared" si="4"/>
        <v>35</v>
      </c>
      <c r="K26" s="42">
        <f t="shared" si="4"/>
        <v>52</v>
      </c>
      <c r="L26" s="42">
        <f t="shared" si="4"/>
        <v>47</v>
      </c>
      <c r="M26" s="42">
        <f t="shared" si="4"/>
        <v>0</v>
      </c>
      <c r="N26" s="42">
        <f t="shared" si="4"/>
        <v>2387</v>
      </c>
      <c r="O26" s="42">
        <f t="shared" si="4"/>
        <v>456</v>
      </c>
      <c r="P26" s="42">
        <f t="shared" si="4"/>
        <v>2843</v>
      </c>
      <c r="Q26" s="42">
        <f t="shared" si="4"/>
        <v>771</v>
      </c>
      <c r="R26" s="42">
        <f t="shared" si="4"/>
        <v>7321</v>
      </c>
      <c r="S26" s="37"/>
      <c r="T26" s="43">
        <v>7321</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1499</v>
      </c>
      <c r="E29" s="45">
        <v>2190</v>
      </c>
      <c r="F29" s="45">
        <v>3689</v>
      </c>
      <c r="G29" s="45">
        <v>372</v>
      </c>
      <c r="H29" s="45">
        <v>4061</v>
      </c>
      <c r="I29" s="45">
        <v>11</v>
      </c>
      <c r="J29" s="45">
        <v>68</v>
      </c>
      <c r="K29" s="45">
        <v>79</v>
      </c>
      <c r="L29" s="45">
        <v>115</v>
      </c>
      <c r="M29" s="45">
        <v>0</v>
      </c>
      <c r="N29" s="45">
        <v>2583</v>
      </c>
      <c r="O29" s="45">
        <v>353</v>
      </c>
      <c r="P29" s="45">
        <v>2936</v>
      </c>
      <c r="Q29" s="45">
        <v>1051</v>
      </c>
      <c r="R29" s="45">
        <v>8242</v>
      </c>
      <c r="S29" s="37"/>
      <c r="T29" s="37"/>
      <c r="U29" s="37"/>
    </row>
    <row r="30" spans="2:22" s="34" customFormat="1" ht="16" customHeight="1">
      <c r="B30" s="44" t="s">
        <v>91</v>
      </c>
      <c r="C30" s="45">
        <v>0</v>
      </c>
      <c r="D30" s="45">
        <v>-3</v>
      </c>
      <c r="E30" s="45">
        <v>-369</v>
      </c>
      <c r="F30" s="45">
        <v>-372</v>
      </c>
      <c r="G30" s="45">
        <v>-6</v>
      </c>
      <c r="H30" s="45">
        <v>-378</v>
      </c>
      <c r="I30" s="45">
        <v>0</v>
      </c>
      <c r="J30" s="45">
        <v>-49</v>
      </c>
      <c r="K30" s="45">
        <v>-49</v>
      </c>
      <c r="L30" s="45">
        <v>-74</v>
      </c>
      <c r="M30" s="45">
        <v>0</v>
      </c>
      <c r="N30" s="45">
        <v>0</v>
      </c>
      <c r="O30" s="45">
        <v>-7</v>
      </c>
      <c r="P30" s="45">
        <v>-7</v>
      </c>
      <c r="Q30" s="45">
        <v>-273</v>
      </c>
      <c r="R30" s="45">
        <v>-781</v>
      </c>
      <c r="S30" s="37"/>
      <c r="T30" s="37"/>
      <c r="U30" s="37"/>
    </row>
    <row r="31" spans="2:22" s="34" customFormat="1" ht="16" customHeight="1">
      <c r="B31" s="44" t="s">
        <v>92</v>
      </c>
      <c r="C31" s="45">
        <v>0</v>
      </c>
      <c r="D31" s="45">
        <v>1496</v>
      </c>
      <c r="E31" s="45">
        <v>1821</v>
      </c>
      <c r="F31" s="45">
        <v>3317</v>
      </c>
      <c r="G31" s="45">
        <v>366</v>
      </c>
      <c r="H31" s="45">
        <v>3683</v>
      </c>
      <c r="I31" s="45">
        <v>11</v>
      </c>
      <c r="J31" s="45">
        <v>19</v>
      </c>
      <c r="K31" s="45">
        <v>30</v>
      </c>
      <c r="L31" s="45">
        <v>41</v>
      </c>
      <c r="M31" s="45">
        <v>0</v>
      </c>
      <c r="N31" s="45">
        <v>2583</v>
      </c>
      <c r="O31" s="45">
        <v>346</v>
      </c>
      <c r="P31" s="45">
        <v>2929</v>
      </c>
      <c r="Q31" s="45">
        <v>778</v>
      </c>
      <c r="R31" s="45">
        <v>7461</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2004</v>
      </c>
      <c r="O39" s="38"/>
      <c r="P39" s="38"/>
      <c r="Q39" s="49">
        <v>1004</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59" priority="2">
      <formula>$E$3&lt;&gt;0</formula>
    </cfRule>
  </conditionalFormatting>
  <conditionalFormatting sqref="C29:R29">
    <cfRule type="expression" dxfId="158" priority="5">
      <formula>AND(ABS(C13-C29)&gt;500, ABS((C13-C29)/C29)&gt;0.1)</formula>
    </cfRule>
  </conditionalFormatting>
  <conditionalFormatting sqref="C30:R30">
    <cfRule type="expression" dxfId="157" priority="6">
      <formula>AND(ABS(C22-C30)&gt;500, ABS((C22-C30)/C30)&gt;0.1)</formula>
    </cfRule>
  </conditionalFormatting>
  <conditionalFormatting sqref="C31:R31">
    <cfRule type="expression" dxfId="156" priority="7">
      <formula>AND(ABS(C26-C31)&gt;500, ABS((C26-C31)/C31)&gt;0.1)</formula>
    </cfRule>
  </conditionalFormatting>
  <conditionalFormatting sqref="T9:U13 T18:U22 T26:U26">
    <cfRule type="expression" dxfId="155" priority="4">
      <formula>$U9&lt;&gt;0</formula>
    </cfRule>
  </conditionalFormatting>
  <conditionalFormatting sqref="T5:U7">
    <cfRule type="expression" dxfId="154" priority="3">
      <formula>SUM($U$9:$U$26)&lt;&gt;0</formula>
    </cfRule>
  </conditionalFormatting>
  <conditionalFormatting sqref="T36 N42 Q42">
    <cfRule type="cellIs" dxfId="15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5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7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700-000001000000}">
      <formula1>0</formula1>
    </dataValidation>
    <dataValidation type="list" allowBlank="1" showInputMessage="1" showErrorMessage="1" sqref="H3" xr:uid="{00000000-0002-0000-1700-000002000000}">
      <formula1>#REF!</formula1>
    </dataValidation>
  </dataValidations>
  <pageMargins left="0.7" right="0.7" top="0.75" bottom="0.75" header="0.3" footer="0.3"/>
  <pageSetup paperSize="9" scale="47"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30</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57</v>
      </c>
      <c r="E9" s="49">
        <v>254</v>
      </c>
      <c r="F9" s="50">
        <f>SUM(D9:E9)</f>
        <v>311</v>
      </c>
      <c r="G9" s="49">
        <v>38</v>
      </c>
      <c r="H9" s="50">
        <f>SUM(C9,F9:G9)</f>
        <v>349</v>
      </c>
      <c r="I9" s="49">
        <v>34</v>
      </c>
      <c r="J9" s="49">
        <v>4</v>
      </c>
      <c r="K9" s="50">
        <f>SUM(I9:J9)</f>
        <v>38</v>
      </c>
      <c r="L9" s="49">
        <v>0</v>
      </c>
      <c r="M9" s="49">
        <v>0</v>
      </c>
      <c r="N9" s="49">
        <v>5</v>
      </c>
      <c r="O9" s="49">
        <v>0</v>
      </c>
      <c r="P9" s="50">
        <f>SUM(M9:O9)</f>
        <v>5</v>
      </c>
      <c r="Q9" s="49">
        <v>0</v>
      </c>
      <c r="R9" s="39">
        <f>SUM(H9,K9:L9,P9:Q9)</f>
        <v>392</v>
      </c>
      <c r="S9" s="37"/>
      <c r="T9" s="53">
        <v>392</v>
      </c>
      <c r="U9" s="53">
        <f>T9-R9</f>
        <v>0</v>
      </c>
    </row>
    <row r="10" spans="2:24" s="34" customFormat="1" ht="16" customHeight="1">
      <c r="B10" s="35" t="s">
        <v>89</v>
      </c>
      <c r="C10" s="38"/>
      <c r="D10" s="38"/>
      <c r="E10" s="38"/>
      <c r="F10" s="38"/>
      <c r="G10" s="38"/>
      <c r="H10" s="38"/>
      <c r="I10" s="38"/>
      <c r="J10" s="38"/>
      <c r="K10" s="38"/>
      <c r="L10" s="38"/>
      <c r="M10" s="49">
        <v>0</v>
      </c>
      <c r="N10" s="49">
        <v>2233</v>
      </c>
      <c r="O10" s="49">
        <v>0</v>
      </c>
      <c r="P10" s="50">
        <f>SUM(M10:O10)</f>
        <v>2233</v>
      </c>
      <c r="Q10" s="38"/>
      <c r="R10" s="39">
        <f>SUM(H10,K10:L10,P10:Q10)</f>
        <v>2233</v>
      </c>
      <c r="S10" s="37"/>
      <c r="T10" s="53">
        <v>2233</v>
      </c>
      <c r="U10" s="53">
        <f>T10-R10</f>
        <v>0</v>
      </c>
    </row>
    <row r="11" spans="2:24" s="34" customFormat="1" ht="16" customHeight="1">
      <c r="B11" s="35" t="s">
        <v>85</v>
      </c>
      <c r="C11" s="49">
        <v>0</v>
      </c>
      <c r="D11" s="49">
        <v>0</v>
      </c>
      <c r="E11" s="49">
        <v>-1435</v>
      </c>
      <c r="F11" s="50">
        <f>SUM(D11:E11)</f>
        <v>-1435</v>
      </c>
      <c r="G11" s="49">
        <v>-110</v>
      </c>
      <c r="H11" s="50">
        <f>SUM(C11,F11:G11)</f>
        <v>-1545</v>
      </c>
      <c r="I11" s="49">
        <v>0</v>
      </c>
      <c r="J11" s="49">
        <v>-1</v>
      </c>
      <c r="K11" s="50">
        <f>SUM(I11:J11)</f>
        <v>-1</v>
      </c>
      <c r="L11" s="49">
        <v>0</v>
      </c>
      <c r="M11" s="49">
        <v>0</v>
      </c>
      <c r="N11" s="49">
        <v>0</v>
      </c>
      <c r="O11" s="49">
        <v>0</v>
      </c>
      <c r="P11" s="50">
        <f>SUM(M11:O11)</f>
        <v>0</v>
      </c>
      <c r="Q11" s="49">
        <v>0</v>
      </c>
      <c r="R11" s="39">
        <f>SUM(H11,K11:L11,P11:Q11)</f>
        <v>-1546</v>
      </c>
      <c r="S11" s="37"/>
      <c r="T11" s="53">
        <v>-1546</v>
      </c>
      <c r="U11" s="53">
        <f>T11-R11</f>
        <v>0</v>
      </c>
    </row>
    <row r="12" spans="2:24" s="34" customFormat="1" ht="16" customHeight="1">
      <c r="B12" s="35" t="s">
        <v>86</v>
      </c>
      <c r="C12" s="49">
        <v>0</v>
      </c>
      <c r="D12" s="49">
        <v>704</v>
      </c>
      <c r="E12" s="49">
        <v>7158</v>
      </c>
      <c r="F12" s="50">
        <f>SUM(D12:E12)</f>
        <v>7862</v>
      </c>
      <c r="G12" s="49">
        <v>1573</v>
      </c>
      <c r="H12" s="50">
        <f>SUM(C12,F12:G12)</f>
        <v>9435</v>
      </c>
      <c r="I12" s="49">
        <v>271</v>
      </c>
      <c r="J12" s="49">
        <v>140</v>
      </c>
      <c r="K12" s="50">
        <f>SUM(I12:J12)</f>
        <v>411</v>
      </c>
      <c r="L12" s="49">
        <v>443</v>
      </c>
      <c r="M12" s="49">
        <v>286</v>
      </c>
      <c r="N12" s="49">
        <v>0</v>
      </c>
      <c r="O12" s="49">
        <v>0</v>
      </c>
      <c r="P12" s="50">
        <f>SUM(M12:O12)</f>
        <v>286</v>
      </c>
      <c r="Q12" s="49">
        <v>0</v>
      </c>
      <c r="R12" s="39">
        <f>SUM(H12,K12:L12,P12:Q12)</f>
        <v>10575</v>
      </c>
      <c r="S12" s="37"/>
      <c r="T12" s="53">
        <f>T13-SUM(T9:T11)</f>
        <v>10575</v>
      </c>
      <c r="U12" s="53">
        <f>T12-R12</f>
        <v>0</v>
      </c>
    </row>
    <row r="13" spans="2:24" s="34" customFormat="1" ht="16" customHeight="1">
      <c r="B13" s="40" t="s">
        <v>5</v>
      </c>
      <c r="C13" s="39">
        <f t="shared" ref="C13:L13" si="0">SUM(C9,C11:C12)</f>
        <v>0</v>
      </c>
      <c r="D13" s="39">
        <f t="shared" si="0"/>
        <v>761</v>
      </c>
      <c r="E13" s="39">
        <f t="shared" si="0"/>
        <v>5977</v>
      </c>
      <c r="F13" s="39">
        <f t="shared" si="0"/>
        <v>6738</v>
      </c>
      <c r="G13" s="39">
        <f t="shared" si="0"/>
        <v>1501</v>
      </c>
      <c r="H13" s="39">
        <f t="shared" si="0"/>
        <v>8239</v>
      </c>
      <c r="I13" s="39">
        <f t="shared" si="0"/>
        <v>305</v>
      </c>
      <c r="J13" s="39">
        <f t="shared" si="0"/>
        <v>143</v>
      </c>
      <c r="K13" s="39">
        <f t="shared" si="0"/>
        <v>448</v>
      </c>
      <c r="L13" s="39">
        <f t="shared" si="0"/>
        <v>443</v>
      </c>
      <c r="M13" s="39">
        <f>SUM(M9:M12)</f>
        <v>286</v>
      </c>
      <c r="N13" s="39">
        <f>SUM(N9:N12)</f>
        <v>2238</v>
      </c>
      <c r="O13" s="39">
        <f>SUM(O9:O12)</f>
        <v>0</v>
      </c>
      <c r="P13" s="39">
        <f>SUM(P9:P12)</f>
        <v>2524</v>
      </c>
      <c r="Q13" s="39">
        <f>SUM(Q9,Q11:Q12)</f>
        <v>0</v>
      </c>
      <c r="R13" s="39">
        <f>SUM(R9:R12)</f>
        <v>11654</v>
      </c>
      <c r="S13" s="37"/>
      <c r="T13" s="43">
        <v>11654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761</v>
      </c>
      <c r="E15" s="39">
        <f t="shared" si="1"/>
        <v>5975</v>
      </c>
      <c r="F15" s="39">
        <f t="shared" si="1"/>
        <v>6736</v>
      </c>
      <c r="G15" s="39">
        <f t="shared" si="1"/>
        <v>1501</v>
      </c>
      <c r="H15" s="39">
        <f t="shared" si="1"/>
        <v>8237</v>
      </c>
      <c r="I15" s="39">
        <f t="shared" si="1"/>
        <v>305</v>
      </c>
      <c r="J15" s="39">
        <f t="shared" si="1"/>
        <v>143</v>
      </c>
      <c r="K15" s="39">
        <f t="shared" si="1"/>
        <v>448</v>
      </c>
      <c r="L15" s="39">
        <f t="shared" si="1"/>
        <v>443</v>
      </c>
      <c r="M15" s="39">
        <f>M13+M18+M19</f>
        <v>286</v>
      </c>
      <c r="N15" s="39">
        <f>N13+N18+N19</f>
        <v>2238</v>
      </c>
      <c r="O15" s="39">
        <f>O13+O18+O19</f>
        <v>0</v>
      </c>
      <c r="P15" s="39">
        <f>P13+P18+P19</f>
        <v>2524</v>
      </c>
      <c r="Q15" s="39">
        <f>Q13+Q18</f>
        <v>0</v>
      </c>
      <c r="R15" s="39">
        <f>R13+R18+R19</f>
        <v>11652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-2</v>
      </c>
      <c r="F18" s="50">
        <f>SUM(D18:E18)</f>
        <v>-2</v>
      </c>
      <c r="G18" s="49">
        <v>0</v>
      </c>
      <c r="H18" s="50">
        <f>SUM(C18,F18:G18)</f>
        <v>-2</v>
      </c>
      <c r="I18" s="49">
        <v>0</v>
      </c>
      <c r="J18" s="49">
        <v>0</v>
      </c>
      <c r="K18" s="50">
        <f>SUM(I18:J18)</f>
        <v>0</v>
      </c>
      <c r="L18" s="49">
        <v>0</v>
      </c>
      <c r="M18" s="49">
        <v>0</v>
      </c>
      <c r="N18" s="49">
        <v>0</v>
      </c>
      <c r="O18" s="49">
        <v>0</v>
      </c>
      <c r="P18" s="50">
        <f>SUM(M18:O18)</f>
        <v>0</v>
      </c>
      <c r="Q18" s="49">
        <v>0</v>
      </c>
      <c r="R18" s="39">
        <f>SUM(H18,K18:L18,P18:Q18)</f>
        <v>-2</v>
      </c>
      <c r="S18" s="37"/>
      <c r="T18" s="53">
        <v>-2</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-1</v>
      </c>
      <c r="E21" s="49">
        <v>-210</v>
      </c>
      <c r="F21" s="50">
        <f>SUM(D21:E21)</f>
        <v>-211</v>
      </c>
      <c r="G21" s="49">
        <v>-5</v>
      </c>
      <c r="H21" s="50">
        <f>SUM(C21,F21:G21)</f>
        <v>-216</v>
      </c>
      <c r="I21" s="49">
        <v>0</v>
      </c>
      <c r="J21" s="49">
        <v>-60</v>
      </c>
      <c r="K21" s="50">
        <f>SUM(I21:J21)</f>
        <v>-60</v>
      </c>
      <c r="L21" s="49">
        <v>-186</v>
      </c>
      <c r="M21" s="49">
        <v>0</v>
      </c>
      <c r="N21" s="49">
        <v>0</v>
      </c>
      <c r="O21" s="49">
        <v>0</v>
      </c>
      <c r="P21" s="50">
        <f>SUM(M21:O21)</f>
        <v>0</v>
      </c>
      <c r="Q21" s="49">
        <v>0</v>
      </c>
      <c r="R21" s="39">
        <f>SUM(H21,K21:L21,P21:Q21)</f>
        <v>-462</v>
      </c>
      <c r="S21" s="37"/>
      <c r="T21" s="53">
        <f>T22-SUM(T18:T20)</f>
        <v>-462</v>
      </c>
      <c r="U21" s="53">
        <f>T21-R21</f>
        <v>0</v>
      </c>
    </row>
    <row r="22" spans="2:22" s="34" customFormat="1" ht="16" customHeight="1">
      <c r="B22" s="40" t="s">
        <v>8</v>
      </c>
      <c r="C22" s="39">
        <f t="shared" ref="C22:L22" si="2">SUM(C18,C20:C21)</f>
        <v>0</v>
      </c>
      <c r="D22" s="39">
        <f t="shared" si="2"/>
        <v>-1</v>
      </c>
      <c r="E22" s="39">
        <f t="shared" si="2"/>
        <v>-212</v>
      </c>
      <c r="F22" s="39">
        <f t="shared" si="2"/>
        <v>-213</v>
      </c>
      <c r="G22" s="39">
        <f t="shared" si="2"/>
        <v>-5</v>
      </c>
      <c r="H22" s="39">
        <f t="shared" si="2"/>
        <v>-218</v>
      </c>
      <c r="I22" s="39">
        <f t="shared" si="2"/>
        <v>0</v>
      </c>
      <c r="J22" s="39">
        <f t="shared" si="2"/>
        <v>-60</v>
      </c>
      <c r="K22" s="39">
        <f t="shared" si="2"/>
        <v>-60</v>
      </c>
      <c r="L22" s="39">
        <f t="shared" si="2"/>
        <v>-186</v>
      </c>
      <c r="M22" s="39">
        <f>SUM(M18:M21)</f>
        <v>0</v>
      </c>
      <c r="N22" s="39">
        <f>SUM(N18:N21)</f>
        <v>0</v>
      </c>
      <c r="O22" s="39">
        <f>SUM(O18:O21)</f>
        <v>0</v>
      </c>
      <c r="P22" s="39">
        <f>SUM(P18:P21)</f>
        <v>0</v>
      </c>
      <c r="Q22" s="39">
        <f>SUM(Q18,Q20:Q21)</f>
        <v>0</v>
      </c>
      <c r="R22" s="39">
        <f>SUM(R18:R21)</f>
        <v>-464</v>
      </c>
      <c r="S22" s="37"/>
      <c r="T22" s="43">
        <v>-464</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-1</v>
      </c>
      <c r="E24" s="39">
        <f t="shared" si="3"/>
        <v>-210</v>
      </c>
      <c r="F24" s="39">
        <f t="shared" si="3"/>
        <v>-211</v>
      </c>
      <c r="G24" s="39">
        <f t="shared" si="3"/>
        <v>-5</v>
      </c>
      <c r="H24" s="39">
        <f t="shared" si="3"/>
        <v>-216</v>
      </c>
      <c r="I24" s="39">
        <f t="shared" si="3"/>
        <v>0</v>
      </c>
      <c r="J24" s="39">
        <f t="shared" si="3"/>
        <v>-60</v>
      </c>
      <c r="K24" s="39">
        <f t="shared" si="3"/>
        <v>-60</v>
      </c>
      <c r="L24" s="39">
        <f t="shared" si="3"/>
        <v>-186</v>
      </c>
      <c r="M24" s="39">
        <f>M22-M18-M19</f>
        <v>0</v>
      </c>
      <c r="N24" s="39">
        <f>N22-N18-N19</f>
        <v>0</v>
      </c>
      <c r="O24" s="39">
        <f>O22-O18-O19</f>
        <v>0</v>
      </c>
      <c r="P24" s="39">
        <f>P22-P18-P19</f>
        <v>0</v>
      </c>
      <c r="Q24" s="39">
        <f>Q22-Q18</f>
        <v>0</v>
      </c>
      <c r="R24" s="39">
        <f>R22-R18-R19</f>
        <v>-462</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760</v>
      </c>
      <c r="E26" s="42">
        <f t="shared" si="4"/>
        <v>5765</v>
      </c>
      <c r="F26" s="42">
        <f t="shared" si="4"/>
        <v>6525</v>
      </c>
      <c r="G26" s="42">
        <f t="shared" si="4"/>
        <v>1496</v>
      </c>
      <c r="H26" s="42">
        <f t="shared" si="4"/>
        <v>8021</v>
      </c>
      <c r="I26" s="42">
        <f t="shared" si="4"/>
        <v>305</v>
      </c>
      <c r="J26" s="42">
        <f t="shared" si="4"/>
        <v>83</v>
      </c>
      <c r="K26" s="42">
        <f t="shared" si="4"/>
        <v>388</v>
      </c>
      <c r="L26" s="42">
        <f t="shared" si="4"/>
        <v>257</v>
      </c>
      <c r="M26" s="42">
        <f t="shared" si="4"/>
        <v>286</v>
      </c>
      <c r="N26" s="42">
        <f t="shared" si="4"/>
        <v>2238</v>
      </c>
      <c r="O26" s="42">
        <f t="shared" si="4"/>
        <v>0</v>
      </c>
      <c r="P26" s="42">
        <f t="shared" si="4"/>
        <v>2524</v>
      </c>
      <c r="Q26" s="42">
        <f t="shared" si="4"/>
        <v>0</v>
      </c>
      <c r="R26" s="42">
        <f t="shared" si="4"/>
        <v>11190</v>
      </c>
      <c r="S26" s="37"/>
      <c r="T26" s="43">
        <v>11190</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835</v>
      </c>
      <c r="E29" s="45">
        <v>6507</v>
      </c>
      <c r="F29" s="45">
        <v>7342</v>
      </c>
      <c r="G29" s="45">
        <v>1488</v>
      </c>
      <c r="H29" s="45">
        <v>8830</v>
      </c>
      <c r="I29" s="45">
        <v>291</v>
      </c>
      <c r="J29" s="45">
        <v>66</v>
      </c>
      <c r="K29" s="45">
        <v>357</v>
      </c>
      <c r="L29" s="45">
        <v>399</v>
      </c>
      <c r="M29" s="45">
        <v>272</v>
      </c>
      <c r="N29" s="45">
        <v>2322</v>
      </c>
      <c r="O29" s="45">
        <v>0</v>
      </c>
      <c r="P29" s="45">
        <v>2594</v>
      </c>
      <c r="Q29" s="45">
        <v>0</v>
      </c>
      <c r="R29" s="45">
        <v>12180</v>
      </c>
      <c r="S29" s="37"/>
      <c r="T29" s="37"/>
      <c r="U29" s="37"/>
    </row>
    <row r="30" spans="2:22" s="34" customFormat="1" ht="16" customHeight="1">
      <c r="B30" s="44" t="s">
        <v>91</v>
      </c>
      <c r="C30" s="45">
        <v>0</v>
      </c>
      <c r="D30" s="45">
        <v>-1</v>
      </c>
      <c r="E30" s="45">
        <v>-538</v>
      </c>
      <c r="F30" s="45">
        <v>-539</v>
      </c>
      <c r="G30" s="45">
        <v>-9</v>
      </c>
      <c r="H30" s="45">
        <v>-548</v>
      </c>
      <c r="I30" s="45">
        <v>0</v>
      </c>
      <c r="J30" s="45">
        <v>-4</v>
      </c>
      <c r="K30" s="45">
        <v>-4</v>
      </c>
      <c r="L30" s="45">
        <v>-195</v>
      </c>
      <c r="M30" s="45">
        <v>0</v>
      </c>
      <c r="N30" s="45">
        <v>0</v>
      </c>
      <c r="O30" s="45">
        <v>0</v>
      </c>
      <c r="P30" s="45">
        <v>0</v>
      </c>
      <c r="Q30" s="45">
        <v>0</v>
      </c>
      <c r="R30" s="45">
        <v>-747</v>
      </c>
      <c r="S30" s="37"/>
      <c r="T30" s="37"/>
      <c r="U30" s="37"/>
    </row>
    <row r="31" spans="2:22" s="34" customFormat="1" ht="16" customHeight="1">
      <c r="B31" s="44" t="s">
        <v>92</v>
      </c>
      <c r="C31" s="45">
        <v>0</v>
      </c>
      <c r="D31" s="45">
        <v>834</v>
      </c>
      <c r="E31" s="45">
        <v>5969</v>
      </c>
      <c r="F31" s="45">
        <v>6803</v>
      </c>
      <c r="G31" s="45">
        <v>1479</v>
      </c>
      <c r="H31" s="45">
        <v>8282</v>
      </c>
      <c r="I31" s="45">
        <v>291</v>
      </c>
      <c r="J31" s="45">
        <v>62</v>
      </c>
      <c r="K31" s="45">
        <v>353</v>
      </c>
      <c r="L31" s="45">
        <v>204</v>
      </c>
      <c r="M31" s="45">
        <v>272</v>
      </c>
      <c r="N31" s="45">
        <v>2322</v>
      </c>
      <c r="O31" s="45">
        <v>0</v>
      </c>
      <c r="P31" s="45">
        <v>2594</v>
      </c>
      <c r="Q31" s="45">
        <v>0</v>
      </c>
      <c r="R31" s="45">
        <v>11433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1011</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20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51" priority="2">
      <formula>$E$3&lt;&gt;0</formula>
    </cfRule>
  </conditionalFormatting>
  <conditionalFormatting sqref="C29:R29">
    <cfRule type="expression" dxfId="150" priority="5">
      <formula>AND(ABS(C13-C29)&gt;500, ABS((C13-C29)/C29)&gt;0.1)</formula>
    </cfRule>
  </conditionalFormatting>
  <conditionalFormatting sqref="C30:R30">
    <cfRule type="expression" dxfId="149" priority="6">
      <formula>AND(ABS(C22-C30)&gt;500, ABS((C22-C30)/C30)&gt;0.1)</formula>
    </cfRule>
  </conditionalFormatting>
  <conditionalFormatting sqref="C31:R31">
    <cfRule type="expression" dxfId="148" priority="7">
      <formula>AND(ABS(C26-C31)&gt;500, ABS((C26-C31)/C31)&gt;0.1)</formula>
    </cfRule>
  </conditionalFormatting>
  <conditionalFormatting sqref="T9:U13 T18:U22 T26:U26">
    <cfRule type="expression" dxfId="147" priority="4">
      <formula>$U9&lt;&gt;0</formula>
    </cfRule>
  </conditionalFormatting>
  <conditionalFormatting sqref="T5:U7">
    <cfRule type="expression" dxfId="146" priority="3">
      <formula>SUM($U$9:$U$26)&lt;&gt;0</formula>
    </cfRule>
  </conditionalFormatting>
  <conditionalFormatting sqref="T36 N42 Q42">
    <cfRule type="cellIs" dxfId="14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4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8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800-000001000000}">
      <formula1>0</formula1>
    </dataValidation>
    <dataValidation type="list" allowBlank="1" showInputMessage="1" showErrorMessage="1" sqref="H3" xr:uid="{00000000-0002-0000-1800-000002000000}">
      <formula1>#REF!</formula1>
    </dataValidation>
  </dataValidations>
  <pageMargins left="0.7" right="0.7" top="0.75" bottom="0.75" header="0.3" footer="0.3"/>
  <pageSetup paperSize="9" scale="4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31</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139</v>
      </c>
      <c r="E9" s="49">
        <v>422</v>
      </c>
      <c r="F9" s="50">
        <f>SUM(D9:E9)</f>
        <v>561</v>
      </c>
      <c r="G9" s="49">
        <v>173</v>
      </c>
      <c r="H9" s="50">
        <f>SUM(C9,F9:G9)</f>
        <v>734</v>
      </c>
      <c r="I9" s="49">
        <v>48</v>
      </c>
      <c r="J9" s="49">
        <v>117</v>
      </c>
      <c r="K9" s="50">
        <f>SUM(I9:J9)</f>
        <v>165</v>
      </c>
      <c r="L9" s="49">
        <v>0</v>
      </c>
      <c r="M9" s="49">
        <v>0</v>
      </c>
      <c r="N9" s="49">
        <v>0</v>
      </c>
      <c r="O9" s="49">
        <v>0</v>
      </c>
      <c r="P9" s="50">
        <f>SUM(M9:O9)</f>
        <v>0</v>
      </c>
      <c r="Q9" s="49">
        <v>0</v>
      </c>
      <c r="R9" s="39">
        <f>SUM(H9,K9:L9,P9:Q9)</f>
        <v>899</v>
      </c>
      <c r="S9" s="37"/>
      <c r="T9" s="53">
        <v>899</v>
      </c>
      <c r="U9" s="53">
        <f>T9-R9</f>
        <v>0</v>
      </c>
    </row>
    <row r="10" spans="2:24" s="34" customFormat="1" ht="16" customHeight="1">
      <c r="B10" s="35" t="s">
        <v>89</v>
      </c>
      <c r="C10" s="38"/>
      <c r="D10" s="38"/>
      <c r="E10" s="38"/>
      <c r="F10" s="38"/>
      <c r="G10" s="38"/>
      <c r="H10" s="38"/>
      <c r="I10" s="38"/>
      <c r="J10" s="38"/>
      <c r="K10" s="38"/>
      <c r="L10" s="38"/>
      <c r="M10" s="49">
        <v>567</v>
      </c>
      <c r="N10" s="49">
        <v>5422</v>
      </c>
      <c r="O10" s="49">
        <v>0</v>
      </c>
      <c r="P10" s="50">
        <f>SUM(M10:O10)</f>
        <v>5989</v>
      </c>
      <c r="Q10" s="38"/>
      <c r="R10" s="39">
        <f>SUM(H10,K10:L10,P10:Q10)</f>
        <v>5989</v>
      </c>
      <c r="S10" s="37"/>
      <c r="T10" s="53">
        <v>5989</v>
      </c>
      <c r="U10" s="53">
        <f>T10-R10</f>
        <v>0</v>
      </c>
    </row>
    <row r="11" spans="2:24" s="34" customFormat="1" ht="16" customHeight="1">
      <c r="B11" s="35" t="s">
        <v>85</v>
      </c>
      <c r="C11" s="49">
        <v>0</v>
      </c>
      <c r="D11" s="49">
        <v>0</v>
      </c>
      <c r="E11" s="49">
        <v>-714</v>
      </c>
      <c r="F11" s="50">
        <f>SUM(D11:E11)</f>
        <v>-714</v>
      </c>
      <c r="G11" s="49">
        <v>0</v>
      </c>
      <c r="H11" s="50">
        <f>SUM(C11,F11:G11)</f>
        <v>-714</v>
      </c>
      <c r="I11" s="49">
        <v>0</v>
      </c>
      <c r="J11" s="49">
        <v>0</v>
      </c>
      <c r="K11" s="50">
        <f>SUM(I11:J11)</f>
        <v>0</v>
      </c>
      <c r="L11" s="49">
        <v>0</v>
      </c>
      <c r="M11" s="49">
        <v>0</v>
      </c>
      <c r="N11" s="49">
        <v>0</v>
      </c>
      <c r="O11" s="49">
        <v>0</v>
      </c>
      <c r="P11" s="50">
        <f>SUM(M11:O11)</f>
        <v>0</v>
      </c>
      <c r="Q11" s="49">
        <v>0</v>
      </c>
      <c r="R11" s="39">
        <f>SUM(H11,K11:L11,P11:Q11)</f>
        <v>-714</v>
      </c>
      <c r="S11" s="37"/>
      <c r="T11" s="53">
        <v>-714</v>
      </c>
      <c r="U11" s="53">
        <f>T11-R11</f>
        <v>0</v>
      </c>
    </row>
    <row r="12" spans="2:24" s="34" customFormat="1" ht="16" customHeight="1">
      <c r="B12" s="35" t="s">
        <v>86</v>
      </c>
      <c r="C12" s="49">
        <v>0</v>
      </c>
      <c r="D12" s="49">
        <v>3544</v>
      </c>
      <c r="E12" s="49">
        <v>8561</v>
      </c>
      <c r="F12" s="50">
        <f>SUM(D12:E12)</f>
        <v>12105</v>
      </c>
      <c r="G12" s="49">
        <v>4407</v>
      </c>
      <c r="H12" s="50">
        <f>SUM(C12,F12:G12)</f>
        <v>16512</v>
      </c>
      <c r="I12" s="49">
        <v>1226</v>
      </c>
      <c r="J12" s="49">
        <v>2993</v>
      </c>
      <c r="K12" s="50">
        <f>SUM(I12:J12)</f>
        <v>4219</v>
      </c>
      <c r="L12" s="49">
        <v>0</v>
      </c>
      <c r="M12" s="49">
        <v>0</v>
      </c>
      <c r="N12" s="49">
        <v>0</v>
      </c>
      <c r="O12" s="49">
        <v>0</v>
      </c>
      <c r="P12" s="50">
        <f>SUM(M12:O12)</f>
        <v>0</v>
      </c>
      <c r="Q12" s="49">
        <v>0</v>
      </c>
      <c r="R12" s="39">
        <f>SUM(H12,K12:L12,P12:Q12)</f>
        <v>20731</v>
      </c>
      <c r="S12" s="37"/>
      <c r="T12" s="53">
        <f>T13-SUM(T9:T11)</f>
        <v>20731</v>
      </c>
      <c r="U12" s="53">
        <f>T12-R12</f>
        <v>0</v>
      </c>
    </row>
    <row r="13" spans="2:24" s="34" customFormat="1" ht="16" customHeight="1">
      <c r="B13" s="40" t="s">
        <v>5</v>
      </c>
      <c r="C13" s="39">
        <f t="shared" ref="C13:L13" si="0">SUM(C9,C11:C12)</f>
        <v>0</v>
      </c>
      <c r="D13" s="39">
        <f t="shared" si="0"/>
        <v>3683</v>
      </c>
      <c r="E13" s="39">
        <f t="shared" si="0"/>
        <v>8269</v>
      </c>
      <c r="F13" s="39">
        <f t="shared" si="0"/>
        <v>11952</v>
      </c>
      <c r="G13" s="39">
        <f t="shared" si="0"/>
        <v>4580</v>
      </c>
      <c r="H13" s="39">
        <f t="shared" si="0"/>
        <v>16532</v>
      </c>
      <c r="I13" s="39">
        <f t="shared" si="0"/>
        <v>1274</v>
      </c>
      <c r="J13" s="39">
        <f t="shared" si="0"/>
        <v>3110</v>
      </c>
      <c r="K13" s="39">
        <f t="shared" si="0"/>
        <v>4384</v>
      </c>
      <c r="L13" s="39">
        <f t="shared" si="0"/>
        <v>0</v>
      </c>
      <c r="M13" s="39">
        <f>SUM(M9:M12)</f>
        <v>567</v>
      </c>
      <c r="N13" s="39">
        <f>SUM(N9:N12)</f>
        <v>5422</v>
      </c>
      <c r="O13" s="39">
        <f>SUM(O9:O12)</f>
        <v>0</v>
      </c>
      <c r="P13" s="39">
        <f>SUM(P9:P12)</f>
        <v>5989</v>
      </c>
      <c r="Q13" s="39">
        <f>SUM(Q9,Q11:Q12)</f>
        <v>0</v>
      </c>
      <c r="R13" s="39">
        <f>SUM(R9:R12)</f>
        <v>26905</v>
      </c>
      <c r="S13" s="37"/>
      <c r="T13" s="43">
        <v>26905</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3683</v>
      </c>
      <c r="E15" s="39">
        <f t="shared" si="1"/>
        <v>8269</v>
      </c>
      <c r="F15" s="39">
        <f t="shared" si="1"/>
        <v>11952</v>
      </c>
      <c r="G15" s="39">
        <f t="shared" si="1"/>
        <v>4580</v>
      </c>
      <c r="H15" s="39">
        <f t="shared" si="1"/>
        <v>16532</v>
      </c>
      <c r="I15" s="39">
        <f t="shared" si="1"/>
        <v>1274</v>
      </c>
      <c r="J15" s="39">
        <f t="shared" si="1"/>
        <v>3110</v>
      </c>
      <c r="K15" s="39">
        <f t="shared" si="1"/>
        <v>4384</v>
      </c>
      <c r="L15" s="39">
        <f t="shared" si="1"/>
        <v>0</v>
      </c>
      <c r="M15" s="39">
        <f>M13+M18+M19</f>
        <v>567</v>
      </c>
      <c r="N15" s="39">
        <f>N13+N18+N19</f>
        <v>5422</v>
      </c>
      <c r="O15" s="39">
        <f>O13+O18+O19</f>
        <v>0</v>
      </c>
      <c r="P15" s="39">
        <f>P13+P18+P19</f>
        <v>5989</v>
      </c>
      <c r="Q15" s="39">
        <f>Q13+Q18</f>
        <v>0</v>
      </c>
      <c r="R15" s="39">
        <f>R13+R18+R19</f>
        <v>26905</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-989</v>
      </c>
      <c r="F21" s="50">
        <f>SUM(D21:E21)</f>
        <v>-989</v>
      </c>
      <c r="G21" s="49">
        <v>-175</v>
      </c>
      <c r="H21" s="50">
        <f>SUM(C21,F21:G21)</f>
        <v>-1164</v>
      </c>
      <c r="I21" s="49">
        <v>0</v>
      </c>
      <c r="J21" s="49">
        <v>-1964</v>
      </c>
      <c r="K21" s="50">
        <f>SUM(I21:J21)</f>
        <v>-1964</v>
      </c>
      <c r="L21" s="49">
        <v>0</v>
      </c>
      <c r="M21" s="49">
        <v>0</v>
      </c>
      <c r="N21" s="49">
        <v>0</v>
      </c>
      <c r="O21" s="49">
        <v>0</v>
      </c>
      <c r="P21" s="50">
        <f>SUM(M21:O21)</f>
        <v>0</v>
      </c>
      <c r="Q21" s="49">
        <v>0</v>
      </c>
      <c r="R21" s="39">
        <f>SUM(H21,K21:L21,P21:Q21)</f>
        <v>-3128</v>
      </c>
      <c r="S21" s="37"/>
      <c r="T21" s="53">
        <f>T22-SUM(T18:T20)</f>
        <v>-3128</v>
      </c>
      <c r="U21" s="53">
        <f>T21-R21</f>
        <v>0</v>
      </c>
    </row>
    <row r="22" spans="2:22" s="34" customFormat="1" ht="16" customHeight="1">
      <c r="B22" s="40" t="s">
        <v>8</v>
      </c>
      <c r="C22" s="39">
        <f t="shared" ref="C22:L22" si="2">SUM(C18,C20:C21)</f>
        <v>0</v>
      </c>
      <c r="D22" s="39">
        <f t="shared" si="2"/>
        <v>0</v>
      </c>
      <c r="E22" s="39">
        <f t="shared" si="2"/>
        <v>-989</v>
      </c>
      <c r="F22" s="39">
        <f t="shared" si="2"/>
        <v>-989</v>
      </c>
      <c r="G22" s="39">
        <f t="shared" si="2"/>
        <v>-175</v>
      </c>
      <c r="H22" s="39">
        <f t="shared" si="2"/>
        <v>-1164</v>
      </c>
      <c r="I22" s="39">
        <f t="shared" si="2"/>
        <v>0</v>
      </c>
      <c r="J22" s="39">
        <f t="shared" si="2"/>
        <v>-1964</v>
      </c>
      <c r="K22" s="39">
        <f t="shared" si="2"/>
        <v>-1964</v>
      </c>
      <c r="L22" s="39">
        <f t="shared" si="2"/>
        <v>0</v>
      </c>
      <c r="M22" s="39">
        <f>SUM(M18:M21)</f>
        <v>0</v>
      </c>
      <c r="N22" s="39">
        <f>SUM(N18:N21)</f>
        <v>0</v>
      </c>
      <c r="O22" s="39">
        <f>SUM(O18:O21)</f>
        <v>0</v>
      </c>
      <c r="P22" s="39">
        <f>SUM(P18:P21)</f>
        <v>0</v>
      </c>
      <c r="Q22" s="39">
        <f>SUM(Q18,Q20:Q21)</f>
        <v>0</v>
      </c>
      <c r="R22" s="39">
        <f>SUM(R18:R21)</f>
        <v>-3128</v>
      </c>
      <c r="S22" s="37"/>
      <c r="T22" s="43">
        <v>-3128</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-989</v>
      </c>
      <c r="F24" s="39">
        <f t="shared" si="3"/>
        <v>-989</v>
      </c>
      <c r="G24" s="39">
        <f t="shared" si="3"/>
        <v>-175</v>
      </c>
      <c r="H24" s="39">
        <f t="shared" si="3"/>
        <v>-1164</v>
      </c>
      <c r="I24" s="39">
        <f t="shared" si="3"/>
        <v>0</v>
      </c>
      <c r="J24" s="39">
        <f t="shared" si="3"/>
        <v>-1964</v>
      </c>
      <c r="K24" s="39">
        <f t="shared" si="3"/>
        <v>-1964</v>
      </c>
      <c r="L24" s="39">
        <f t="shared" si="3"/>
        <v>0</v>
      </c>
      <c r="M24" s="39">
        <f>M22-M18-M19</f>
        <v>0</v>
      </c>
      <c r="N24" s="39">
        <f>N22-N18-N19</f>
        <v>0</v>
      </c>
      <c r="O24" s="39">
        <f>O22-O18-O19</f>
        <v>0</v>
      </c>
      <c r="P24" s="39">
        <f>P22-P18-P19</f>
        <v>0</v>
      </c>
      <c r="Q24" s="39">
        <f>Q22-Q18</f>
        <v>0</v>
      </c>
      <c r="R24" s="39">
        <f>R22-R18-R19</f>
        <v>-3128</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3683</v>
      </c>
      <c r="E26" s="42">
        <f t="shared" si="4"/>
        <v>7280</v>
      </c>
      <c r="F26" s="42">
        <f t="shared" si="4"/>
        <v>10963</v>
      </c>
      <c r="G26" s="42">
        <f t="shared" si="4"/>
        <v>4405</v>
      </c>
      <c r="H26" s="42">
        <f t="shared" si="4"/>
        <v>15368</v>
      </c>
      <c r="I26" s="42">
        <f t="shared" si="4"/>
        <v>1274</v>
      </c>
      <c r="J26" s="42">
        <f t="shared" si="4"/>
        <v>1146</v>
      </c>
      <c r="K26" s="42">
        <f t="shared" si="4"/>
        <v>2420</v>
      </c>
      <c r="L26" s="42">
        <f t="shared" si="4"/>
        <v>0</v>
      </c>
      <c r="M26" s="42">
        <f t="shared" si="4"/>
        <v>567</v>
      </c>
      <c r="N26" s="42">
        <f t="shared" si="4"/>
        <v>5422</v>
      </c>
      <c r="O26" s="42">
        <f t="shared" si="4"/>
        <v>0</v>
      </c>
      <c r="P26" s="42">
        <f t="shared" si="4"/>
        <v>5989</v>
      </c>
      <c r="Q26" s="42">
        <f t="shared" si="4"/>
        <v>0</v>
      </c>
      <c r="R26" s="42">
        <f t="shared" si="4"/>
        <v>23777</v>
      </c>
      <c r="S26" s="37"/>
      <c r="T26" s="43">
        <v>23777</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3871</v>
      </c>
      <c r="E29" s="45">
        <v>9006</v>
      </c>
      <c r="F29" s="45">
        <v>12877</v>
      </c>
      <c r="G29" s="45">
        <v>4980</v>
      </c>
      <c r="H29" s="45">
        <v>17857</v>
      </c>
      <c r="I29" s="45">
        <v>1196</v>
      </c>
      <c r="J29" s="45">
        <v>3183</v>
      </c>
      <c r="K29" s="45">
        <v>4379</v>
      </c>
      <c r="L29" s="45">
        <v>0</v>
      </c>
      <c r="M29" s="45">
        <v>552</v>
      </c>
      <c r="N29" s="45">
        <v>5374</v>
      </c>
      <c r="O29" s="45">
        <v>0</v>
      </c>
      <c r="P29" s="45">
        <v>5926</v>
      </c>
      <c r="Q29" s="45">
        <v>0</v>
      </c>
      <c r="R29" s="45">
        <v>28162</v>
      </c>
      <c r="S29" s="37"/>
      <c r="T29" s="37"/>
      <c r="U29" s="37"/>
    </row>
    <row r="30" spans="2:22" s="34" customFormat="1" ht="16" customHeight="1">
      <c r="B30" s="44" t="s">
        <v>91</v>
      </c>
      <c r="C30" s="45">
        <v>0</v>
      </c>
      <c r="D30" s="45">
        <v>0</v>
      </c>
      <c r="E30" s="45">
        <v>-1304</v>
      </c>
      <c r="F30" s="45">
        <v>-1304</v>
      </c>
      <c r="G30" s="45">
        <v>-191</v>
      </c>
      <c r="H30" s="45">
        <v>-1495</v>
      </c>
      <c r="I30" s="45">
        <v>0</v>
      </c>
      <c r="J30" s="45">
        <v>-1537</v>
      </c>
      <c r="K30" s="45">
        <v>-1537</v>
      </c>
      <c r="L30" s="45">
        <v>0</v>
      </c>
      <c r="M30" s="45">
        <v>0</v>
      </c>
      <c r="N30" s="45">
        <v>0</v>
      </c>
      <c r="O30" s="45">
        <v>0</v>
      </c>
      <c r="P30" s="45">
        <v>0</v>
      </c>
      <c r="Q30" s="45">
        <v>0</v>
      </c>
      <c r="R30" s="45">
        <v>-3032</v>
      </c>
      <c r="S30" s="37"/>
      <c r="T30" s="37"/>
      <c r="U30" s="37"/>
    </row>
    <row r="31" spans="2:22" s="34" customFormat="1" ht="16" customHeight="1">
      <c r="B31" s="44" t="s">
        <v>92</v>
      </c>
      <c r="C31" s="45">
        <v>0</v>
      </c>
      <c r="D31" s="45">
        <v>3871</v>
      </c>
      <c r="E31" s="45">
        <v>7702</v>
      </c>
      <c r="F31" s="45">
        <v>11573</v>
      </c>
      <c r="G31" s="45">
        <v>4789</v>
      </c>
      <c r="H31" s="45">
        <v>16362</v>
      </c>
      <c r="I31" s="45">
        <v>1196</v>
      </c>
      <c r="J31" s="45">
        <v>1646</v>
      </c>
      <c r="K31" s="45">
        <v>2842</v>
      </c>
      <c r="L31" s="45">
        <v>0</v>
      </c>
      <c r="M31" s="45">
        <v>552</v>
      </c>
      <c r="N31" s="45">
        <v>5374</v>
      </c>
      <c r="O31" s="45">
        <v>0</v>
      </c>
      <c r="P31" s="45">
        <v>5926</v>
      </c>
      <c r="Q31" s="45">
        <v>0</v>
      </c>
      <c r="R31" s="45">
        <v>25130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1927</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44</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43" priority="2">
      <formula>$E$3&lt;&gt;0</formula>
    </cfRule>
  </conditionalFormatting>
  <conditionalFormatting sqref="C29:R29">
    <cfRule type="expression" dxfId="142" priority="5">
      <formula>AND(ABS(C13-C29)&gt;500, ABS((C13-C29)/C29)&gt;0.1)</formula>
    </cfRule>
  </conditionalFormatting>
  <conditionalFormatting sqref="C30:R30">
    <cfRule type="expression" dxfId="141" priority="6">
      <formula>AND(ABS(C22-C30)&gt;500, ABS((C22-C30)/C30)&gt;0.1)</formula>
    </cfRule>
  </conditionalFormatting>
  <conditionalFormatting sqref="C31:R31">
    <cfRule type="expression" dxfId="140" priority="7">
      <formula>AND(ABS(C26-C31)&gt;500, ABS((C26-C31)/C31)&gt;0.1)</formula>
    </cfRule>
  </conditionalFormatting>
  <conditionalFormatting sqref="T9:U13 T18:U22 T26:U26">
    <cfRule type="expression" dxfId="139" priority="4">
      <formula>$U9&lt;&gt;0</formula>
    </cfRule>
  </conditionalFormatting>
  <conditionalFormatting sqref="T5:U7">
    <cfRule type="expression" dxfId="138" priority="3">
      <formula>SUM($U$9:$U$26)&lt;&gt;0</formula>
    </cfRule>
  </conditionalFormatting>
  <conditionalFormatting sqref="T36 N42 Q42">
    <cfRule type="cellIs" dxfId="13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3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9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900-000001000000}">
      <formula1>0</formula1>
    </dataValidation>
    <dataValidation type="list" allowBlank="1" showInputMessage="1" showErrorMessage="1" sqref="H3" xr:uid="{00000000-0002-0000-1900-000002000000}">
      <formula1>#REF!</formula1>
    </dataValidation>
  </dataValidations>
  <pageMargins left="0.7" right="0.7" top="0.75" bottom="0.75" header="0.3" footer="0.3"/>
  <pageSetup paperSize="9" scale="4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32</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117</v>
      </c>
      <c r="F9" s="50">
        <f>SUM(D9:E9)</f>
        <v>117</v>
      </c>
      <c r="G9" s="49">
        <v>0</v>
      </c>
      <c r="H9" s="50">
        <f>SUM(C9,F9:G9)</f>
        <v>117</v>
      </c>
      <c r="I9" s="49">
        <v>0</v>
      </c>
      <c r="J9" s="49">
        <v>0</v>
      </c>
      <c r="K9" s="50">
        <f>SUM(I9:J9)</f>
        <v>0</v>
      </c>
      <c r="L9" s="49">
        <v>8</v>
      </c>
      <c r="M9" s="49">
        <v>0</v>
      </c>
      <c r="N9" s="49">
        <v>31</v>
      </c>
      <c r="O9" s="49">
        <v>66</v>
      </c>
      <c r="P9" s="50">
        <f>SUM(M9:O9)</f>
        <v>97</v>
      </c>
      <c r="Q9" s="49">
        <v>35</v>
      </c>
      <c r="R9" s="39">
        <f>SUM(H9,K9:L9,P9:Q9)</f>
        <v>257</v>
      </c>
      <c r="S9" s="37"/>
      <c r="T9" s="53">
        <v>257</v>
      </c>
      <c r="U9" s="53">
        <f>T9-R9</f>
        <v>0</v>
      </c>
    </row>
    <row r="10" spans="2:24" s="34" customFormat="1" ht="16" customHeight="1">
      <c r="B10" s="35" t="s">
        <v>89</v>
      </c>
      <c r="C10" s="38"/>
      <c r="D10" s="38"/>
      <c r="E10" s="38"/>
      <c r="F10" s="38"/>
      <c r="G10" s="38"/>
      <c r="H10" s="38"/>
      <c r="I10" s="38"/>
      <c r="J10" s="38"/>
      <c r="K10" s="38"/>
      <c r="L10" s="38"/>
      <c r="M10" s="49">
        <v>0</v>
      </c>
      <c r="N10" s="49">
        <v>0</v>
      </c>
      <c r="O10" s="49">
        <v>22</v>
      </c>
      <c r="P10" s="50">
        <f>SUM(M10:O10)</f>
        <v>22</v>
      </c>
      <c r="Q10" s="38"/>
      <c r="R10" s="39">
        <f>SUM(H10,K10:L10,P10:Q10)</f>
        <v>22</v>
      </c>
      <c r="S10" s="37"/>
      <c r="T10" s="53">
        <v>22</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964</v>
      </c>
      <c r="E12" s="49">
        <v>1758</v>
      </c>
      <c r="F12" s="50">
        <f>SUM(D12:E12)</f>
        <v>2722</v>
      </c>
      <c r="G12" s="49">
        <v>358</v>
      </c>
      <c r="H12" s="50">
        <f>SUM(C12,F12:G12)</f>
        <v>3080</v>
      </c>
      <c r="I12" s="49">
        <v>29</v>
      </c>
      <c r="J12" s="49">
        <v>393</v>
      </c>
      <c r="K12" s="50">
        <f>SUM(I12:J12)</f>
        <v>422</v>
      </c>
      <c r="L12" s="49">
        <v>134</v>
      </c>
      <c r="M12" s="49">
        <v>108</v>
      </c>
      <c r="N12" s="49">
        <v>2170</v>
      </c>
      <c r="O12" s="49">
        <v>311</v>
      </c>
      <c r="P12" s="50">
        <f>SUM(M12:O12)</f>
        <v>2589</v>
      </c>
      <c r="Q12" s="49">
        <v>12498</v>
      </c>
      <c r="R12" s="39">
        <f>SUM(H12,K12:L12,P12:Q12)</f>
        <v>18723</v>
      </c>
      <c r="S12" s="37"/>
      <c r="T12" s="53">
        <f>T13-SUM(T9:T11)</f>
        <v>18723</v>
      </c>
      <c r="U12" s="53">
        <f>T12-R12</f>
        <v>0</v>
      </c>
    </row>
    <row r="13" spans="2:24" s="34" customFormat="1" ht="16" customHeight="1">
      <c r="B13" s="40" t="s">
        <v>5</v>
      </c>
      <c r="C13" s="39">
        <f t="shared" ref="C13:L13" si="0">SUM(C9,C11:C12)</f>
        <v>0</v>
      </c>
      <c r="D13" s="39">
        <f t="shared" si="0"/>
        <v>964</v>
      </c>
      <c r="E13" s="39">
        <f t="shared" si="0"/>
        <v>1875</v>
      </c>
      <c r="F13" s="39">
        <f t="shared" si="0"/>
        <v>2839</v>
      </c>
      <c r="G13" s="39">
        <f t="shared" si="0"/>
        <v>358</v>
      </c>
      <c r="H13" s="39">
        <f t="shared" si="0"/>
        <v>3197</v>
      </c>
      <c r="I13" s="39">
        <f t="shared" si="0"/>
        <v>29</v>
      </c>
      <c r="J13" s="39">
        <f t="shared" si="0"/>
        <v>393</v>
      </c>
      <c r="K13" s="39">
        <f t="shared" si="0"/>
        <v>422</v>
      </c>
      <c r="L13" s="39">
        <f t="shared" si="0"/>
        <v>142</v>
      </c>
      <c r="M13" s="39">
        <f>SUM(M9:M12)</f>
        <v>108</v>
      </c>
      <c r="N13" s="39">
        <f>SUM(N9:N12)</f>
        <v>2201</v>
      </c>
      <c r="O13" s="39">
        <f>SUM(O9:O12)</f>
        <v>399</v>
      </c>
      <c r="P13" s="39">
        <f>SUM(P9:P12)</f>
        <v>2708</v>
      </c>
      <c r="Q13" s="39">
        <f>SUM(Q9,Q11:Q12)</f>
        <v>12533</v>
      </c>
      <c r="R13" s="39">
        <f>SUM(R9:R12)</f>
        <v>19002</v>
      </c>
      <c r="S13" s="37"/>
      <c r="T13" s="43">
        <v>19002</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964</v>
      </c>
      <c r="E15" s="39">
        <f t="shared" si="1"/>
        <v>1875</v>
      </c>
      <c r="F15" s="39">
        <f t="shared" si="1"/>
        <v>2839</v>
      </c>
      <c r="G15" s="39">
        <f t="shared" si="1"/>
        <v>358</v>
      </c>
      <c r="H15" s="39">
        <f t="shared" si="1"/>
        <v>3197</v>
      </c>
      <c r="I15" s="39">
        <f t="shared" si="1"/>
        <v>29</v>
      </c>
      <c r="J15" s="39">
        <f t="shared" si="1"/>
        <v>393</v>
      </c>
      <c r="K15" s="39">
        <f t="shared" si="1"/>
        <v>422</v>
      </c>
      <c r="L15" s="39">
        <f t="shared" si="1"/>
        <v>142</v>
      </c>
      <c r="M15" s="39">
        <f>M13+M18+M19</f>
        <v>108</v>
      </c>
      <c r="N15" s="39">
        <f>N13+N18+N19</f>
        <v>2201</v>
      </c>
      <c r="O15" s="39">
        <f>O13+O18+O19</f>
        <v>399</v>
      </c>
      <c r="P15" s="39">
        <f>P13+P18+P19</f>
        <v>2708</v>
      </c>
      <c r="Q15" s="39">
        <f>Q13+Q18</f>
        <v>12533</v>
      </c>
      <c r="R15" s="39">
        <f>R13+R18+R19</f>
        <v>19002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v>
      </c>
      <c r="F21" s="50">
        <f>SUM(D21:E21)</f>
        <v>-1</v>
      </c>
      <c r="G21" s="49">
        <v>-120</v>
      </c>
      <c r="H21" s="50">
        <f>SUM(C21,F21:G21)</f>
        <v>-121</v>
      </c>
      <c r="I21" s="49">
        <v>0</v>
      </c>
      <c r="J21" s="49">
        <v>-89</v>
      </c>
      <c r="K21" s="50">
        <f>SUM(I21:J21)</f>
        <v>-89</v>
      </c>
      <c r="L21" s="49">
        <v>-158</v>
      </c>
      <c r="M21" s="49">
        <v>0</v>
      </c>
      <c r="N21" s="49">
        <v>-20</v>
      </c>
      <c r="O21" s="49">
        <v>-50</v>
      </c>
      <c r="P21" s="50">
        <f>SUM(M21:O21)</f>
        <v>-70</v>
      </c>
      <c r="Q21" s="49">
        <v>-8224</v>
      </c>
      <c r="R21" s="39">
        <f>SUM(H21,K21:L21,P21:Q21)</f>
        <v>-8662</v>
      </c>
      <c r="S21" s="37"/>
      <c r="T21" s="53">
        <f>T22-SUM(T18:T20)</f>
        <v>-8662</v>
      </c>
      <c r="U21" s="53">
        <f>T21-R21</f>
        <v>0</v>
      </c>
    </row>
    <row r="22" spans="2:22" s="34" customFormat="1" ht="16" customHeight="1">
      <c r="B22" s="40" t="s">
        <v>8</v>
      </c>
      <c r="C22" s="39">
        <f t="shared" ref="C22:L22" si="2">SUM(C18,C20:C21)</f>
        <v>0</v>
      </c>
      <c r="D22" s="39">
        <f t="shared" si="2"/>
        <v>0</v>
      </c>
      <c r="E22" s="39">
        <f t="shared" si="2"/>
        <v>-1</v>
      </c>
      <c r="F22" s="39">
        <f t="shared" si="2"/>
        <v>-1</v>
      </c>
      <c r="G22" s="39">
        <f t="shared" si="2"/>
        <v>-120</v>
      </c>
      <c r="H22" s="39">
        <f t="shared" si="2"/>
        <v>-121</v>
      </c>
      <c r="I22" s="39">
        <f t="shared" si="2"/>
        <v>0</v>
      </c>
      <c r="J22" s="39">
        <f t="shared" si="2"/>
        <v>-89</v>
      </c>
      <c r="K22" s="39">
        <f t="shared" si="2"/>
        <v>-89</v>
      </c>
      <c r="L22" s="39">
        <f t="shared" si="2"/>
        <v>-158</v>
      </c>
      <c r="M22" s="39">
        <f>SUM(M18:M21)</f>
        <v>0</v>
      </c>
      <c r="N22" s="39">
        <f>SUM(N18:N21)</f>
        <v>-20</v>
      </c>
      <c r="O22" s="39">
        <f>SUM(O18:O21)</f>
        <v>-50</v>
      </c>
      <c r="P22" s="39">
        <f>SUM(P18:P21)</f>
        <v>-70</v>
      </c>
      <c r="Q22" s="39">
        <f>SUM(Q18,Q20:Q21)</f>
        <v>-8224</v>
      </c>
      <c r="R22" s="39">
        <f>SUM(R18:R21)</f>
        <v>-8662</v>
      </c>
      <c r="S22" s="37"/>
      <c r="T22" s="43">
        <v>-8662</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v>
      </c>
      <c r="F24" s="39">
        <f t="shared" si="3"/>
        <v>-1</v>
      </c>
      <c r="G24" s="39">
        <f t="shared" si="3"/>
        <v>-120</v>
      </c>
      <c r="H24" s="39">
        <f t="shared" si="3"/>
        <v>-121</v>
      </c>
      <c r="I24" s="39">
        <f t="shared" si="3"/>
        <v>0</v>
      </c>
      <c r="J24" s="39">
        <f t="shared" si="3"/>
        <v>-89</v>
      </c>
      <c r="K24" s="39">
        <f t="shared" si="3"/>
        <v>-89</v>
      </c>
      <c r="L24" s="39">
        <f t="shared" si="3"/>
        <v>-158</v>
      </c>
      <c r="M24" s="39">
        <f>M22-M18-M19</f>
        <v>0</v>
      </c>
      <c r="N24" s="39">
        <f>N22-N18-N19</f>
        <v>-20</v>
      </c>
      <c r="O24" s="39">
        <f>O22-O18-O19</f>
        <v>-50</v>
      </c>
      <c r="P24" s="39">
        <f>P22-P18-P19</f>
        <v>-70</v>
      </c>
      <c r="Q24" s="39">
        <f>Q22-Q18</f>
        <v>-8224</v>
      </c>
      <c r="R24" s="39">
        <f>R22-R18-R19</f>
        <v>-8662</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964</v>
      </c>
      <c r="E26" s="42">
        <f t="shared" si="4"/>
        <v>1874</v>
      </c>
      <c r="F26" s="42">
        <f t="shared" si="4"/>
        <v>2838</v>
      </c>
      <c r="G26" s="42">
        <f t="shared" si="4"/>
        <v>238</v>
      </c>
      <c r="H26" s="42">
        <f t="shared" si="4"/>
        <v>3076</v>
      </c>
      <c r="I26" s="42">
        <f t="shared" si="4"/>
        <v>29</v>
      </c>
      <c r="J26" s="42">
        <f t="shared" si="4"/>
        <v>304</v>
      </c>
      <c r="K26" s="42">
        <f t="shared" si="4"/>
        <v>333</v>
      </c>
      <c r="L26" s="42">
        <f t="shared" si="4"/>
        <v>-16</v>
      </c>
      <c r="M26" s="42">
        <f t="shared" si="4"/>
        <v>108</v>
      </c>
      <c r="N26" s="42">
        <f t="shared" si="4"/>
        <v>2181</v>
      </c>
      <c r="O26" s="42">
        <f t="shared" si="4"/>
        <v>349</v>
      </c>
      <c r="P26" s="42">
        <f t="shared" si="4"/>
        <v>2638</v>
      </c>
      <c r="Q26" s="42">
        <f t="shared" si="4"/>
        <v>4309</v>
      </c>
      <c r="R26" s="42">
        <f t="shared" si="4"/>
        <v>10340</v>
      </c>
      <c r="S26" s="37"/>
      <c r="T26" s="43">
        <v>10340</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781</v>
      </c>
      <c r="E29" s="45">
        <v>1986</v>
      </c>
      <c r="F29" s="45">
        <v>2767</v>
      </c>
      <c r="G29" s="45">
        <v>246</v>
      </c>
      <c r="H29" s="45">
        <v>3013</v>
      </c>
      <c r="I29" s="45">
        <v>44</v>
      </c>
      <c r="J29" s="45">
        <v>494</v>
      </c>
      <c r="K29" s="45">
        <v>538</v>
      </c>
      <c r="L29" s="45">
        <v>136</v>
      </c>
      <c r="M29" s="45">
        <v>113</v>
      </c>
      <c r="N29" s="45">
        <v>2178</v>
      </c>
      <c r="O29" s="45">
        <v>342</v>
      </c>
      <c r="P29" s="45">
        <v>2633</v>
      </c>
      <c r="Q29" s="45">
        <v>9274</v>
      </c>
      <c r="R29" s="45">
        <v>15594</v>
      </c>
      <c r="S29" s="37"/>
      <c r="T29" s="37"/>
      <c r="U29" s="37"/>
    </row>
    <row r="30" spans="2:22" s="34" customFormat="1" ht="16" customHeight="1">
      <c r="B30" s="44" t="s">
        <v>91</v>
      </c>
      <c r="C30" s="45">
        <v>0</v>
      </c>
      <c r="D30" s="45">
        <v>0</v>
      </c>
      <c r="E30" s="45">
        <v>-3</v>
      </c>
      <c r="F30" s="45">
        <v>-3</v>
      </c>
      <c r="G30" s="45">
        <v>0</v>
      </c>
      <c r="H30" s="45">
        <v>-3</v>
      </c>
      <c r="I30" s="45">
        <v>0</v>
      </c>
      <c r="J30" s="45">
        <v>-62</v>
      </c>
      <c r="K30" s="45">
        <v>-62</v>
      </c>
      <c r="L30" s="45">
        <v>-150</v>
      </c>
      <c r="M30" s="45">
        <v>0</v>
      </c>
      <c r="N30" s="45">
        <v>-14</v>
      </c>
      <c r="O30" s="45">
        <v>-22</v>
      </c>
      <c r="P30" s="45">
        <v>-36</v>
      </c>
      <c r="Q30" s="45">
        <v>-5500</v>
      </c>
      <c r="R30" s="45">
        <v>-5751</v>
      </c>
      <c r="S30" s="37"/>
      <c r="T30" s="37"/>
      <c r="U30" s="37"/>
    </row>
    <row r="31" spans="2:22" s="34" customFormat="1" ht="16" customHeight="1">
      <c r="B31" s="44" t="s">
        <v>92</v>
      </c>
      <c r="C31" s="45">
        <v>0</v>
      </c>
      <c r="D31" s="45">
        <v>781</v>
      </c>
      <c r="E31" s="45">
        <v>1983</v>
      </c>
      <c r="F31" s="45">
        <v>2764</v>
      </c>
      <c r="G31" s="45">
        <v>246</v>
      </c>
      <c r="H31" s="45">
        <v>3010</v>
      </c>
      <c r="I31" s="45">
        <v>44</v>
      </c>
      <c r="J31" s="45">
        <v>432</v>
      </c>
      <c r="K31" s="45">
        <v>476</v>
      </c>
      <c r="L31" s="45">
        <v>-14</v>
      </c>
      <c r="M31" s="45">
        <v>113</v>
      </c>
      <c r="N31" s="45">
        <v>2164</v>
      </c>
      <c r="O31" s="45">
        <v>320</v>
      </c>
      <c r="P31" s="45">
        <v>2597</v>
      </c>
      <c r="Q31" s="45">
        <v>3774</v>
      </c>
      <c r="R31" s="45">
        <v>9843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762</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3</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12533</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157</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35" priority="2">
      <formula>$E$3&lt;&gt;0</formula>
    </cfRule>
  </conditionalFormatting>
  <conditionalFormatting sqref="C29:R29">
    <cfRule type="expression" dxfId="134" priority="5">
      <formula>AND(ABS(C13-C29)&gt;500, ABS((C13-C29)/C29)&gt;0.1)</formula>
    </cfRule>
  </conditionalFormatting>
  <conditionalFormatting sqref="C30:R30">
    <cfRule type="expression" dxfId="133" priority="6">
      <formula>AND(ABS(C22-C30)&gt;500, ABS((C22-C30)/C30)&gt;0.1)</formula>
    </cfRule>
  </conditionalFormatting>
  <conditionalFormatting sqref="C31:R31">
    <cfRule type="expression" dxfId="132" priority="7">
      <formula>AND(ABS(C26-C31)&gt;500, ABS((C26-C31)/C31)&gt;0.1)</formula>
    </cfRule>
  </conditionalFormatting>
  <conditionalFormatting sqref="T9:U13 T18:U22 T26:U26">
    <cfRule type="expression" dxfId="131" priority="4">
      <formula>$U9&lt;&gt;0</formula>
    </cfRule>
  </conditionalFormatting>
  <conditionalFormatting sqref="T5:U7">
    <cfRule type="expression" dxfId="130" priority="3">
      <formula>SUM($U$9:$U$26)&lt;&gt;0</formula>
    </cfRule>
  </conditionalFormatting>
  <conditionalFormatting sqref="T36 N42 Q42">
    <cfRule type="cellIs" dxfId="12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2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A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A00-000001000000}">
      <formula1>0</formula1>
    </dataValidation>
    <dataValidation type="list" allowBlank="1" showInputMessage="1" showErrorMessage="1" sqref="H3" xr:uid="{00000000-0002-0000-1A00-000002000000}">
      <formula1>#REF!</formula1>
    </dataValidation>
  </dataValidations>
  <pageMargins left="0.7" right="0.7" top="0.75" bottom="0.75" header="0.3" footer="0.3"/>
  <pageSetup paperSize="9" scale="47"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33</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597</v>
      </c>
      <c r="F9" s="50">
        <f>SUM(D9:E9)</f>
        <v>597</v>
      </c>
      <c r="G9" s="49">
        <v>78</v>
      </c>
      <c r="H9" s="50">
        <f>SUM(C9,F9:G9)</f>
        <v>675</v>
      </c>
      <c r="I9" s="49">
        <v>0</v>
      </c>
      <c r="J9" s="49">
        <v>370</v>
      </c>
      <c r="K9" s="50">
        <f>SUM(I9:J9)</f>
        <v>370</v>
      </c>
      <c r="L9" s="49">
        <v>56</v>
      </c>
      <c r="M9" s="49">
        <v>17</v>
      </c>
      <c r="N9" s="49">
        <v>100</v>
      </c>
      <c r="O9" s="49">
        <v>75</v>
      </c>
      <c r="P9" s="50">
        <f>SUM(M9:O9)</f>
        <v>192</v>
      </c>
      <c r="Q9" s="49">
        <v>0</v>
      </c>
      <c r="R9" s="39">
        <f>SUM(H9,K9:L9,P9:Q9)</f>
        <v>1293</v>
      </c>
      <c r="S9" s="37"/>
      <c r="T9" s="53">
        <v>1293</v>
      </c>
      <c r="U9" s="53">
        <f>T9-R9</f>
        <v>0</v>
      </c>
    </row>
    <row r="10" spans="2:24" s="34" customFormat="1" ht="16" customHeight="1">
      <c r="B10" s="35" t="s">
        <v>89</v>
      </c>
      <c r="C10" s="38"/>
      <c r="D10" s="38"/>
      <c r="E10" s="38"/>
      <c r="F10" s="38"/>
      <c r="G10" s="38"/>
      <c r="H10" s="38"/>
      <c r="I10" s="38"/>
      <c r="J10" s="38"/>
      <c r="K10" s="38"/>
      <c r="L10" s="38"/>
      <c r="M10" s="49">
        <v>0</v>
      </c>
      <c r="N10" s="49">
        <v>31</v>
      </c>
      <c r="O10" s="49">
        <v>0</v>
      </c>
      <c r="P10" s="50">
        <f>SUM(M10:O10)</f>
        <v>31</v>
      </c>
      <c r="Q10" s="38"/>
      <c r="R10" s="39">
        <f>SUM(H10,K10:L10,P10:Q10)</f>
        <v>31</v>
      </c>
      <c r="S10" s="37"/>
      <c r="T10" s="53">
        <v>31</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4442</v>
      </c>
      <c r="E12" s="49">
        <v>2726</v>
      </c>
      <c r="F12" s="50">
        <f>SUM(D12:E12)</f>
        <v>7168</v>
      </c>
      <c r="G12" s="49">
        <v>1317</v>
      </c>
      <c r="H12" s="50">
        <f>SUM(C12,F12:G12)</f>
        <v>8485</v>
      </c>
      <c r="I12" s="49">
        <v>250</v>
      </c>
      <c r="J12" s="49">
        <v>1485</v>
      </c>
      <c r="K12" s="50">
        <f>SUM(I12:J12)</f>
        <v>1735</v>
      </c>
      <c r="L12" s="49">
        <v>2791</v>
      </c>
      <c r="M12" s="49">
        <v>46</v>
      </c>
      <c r="N12" s="49">
        <v>2714</v>
      </c>
      <c r="O12" s="49">
        <v>407</v>
      </c>
      <c r="P12" s="50">
        <f>SUM(M12:O12)</f>
        <v>3167</v>
      </c>
      <c r="Q12" s="49">
        <v>0</v>
      </c>
      <c r="R12" s="39">
        <f>SUM(H12,K12:L12,P12:Q12)</f>
        <v>16178</v>
      </c>
      <c r="S12" s="37"/>
      <c r="T12" s="53">
        <f>T13-SUM(T9:T11)</f>
        <v>16178</v>
      </c>
      <c r="U12" s="53">
        <f>T12-R12</f>
        <v>0</v>
      </c>
    </row>
    <row r="13" spans="2:24" s="34" customFormat="1" ht="16" customHeight="1">
      <c r="B13" s="40" t="s">
        <v>5</v>
      </c>
      <c r="C13" s="39">
        <f t="shared" ref="C13:L13" si="0">SUM(C9,C11:C12)</f>
        <v>0</v>
      </c>
      <c r="D13" s="39">
        <f t="shared" si="0"/>
        <v>4442</v>
      </c>
      <c r="E13" s="39">
        <f t="shared" si="0"/>
        <v>3323</v>
      </c>
      <c r="F13" s="39">
        <f t="shared" si="0"/>
        <v>7765</v>
      </c>
      <c r="G13" s="39">
        <f t="shared" si="0"/>
        <v>1395</v>
      </c>
      <c r="H13" s="39">
        <f t="shared" si="0"/>
        <v>9160</v>
      </c>
      <c r="I13" s="39">
        <f t="shared" si="0"/>
        <v>250</v>
      </c>
      <c r="J13" s="39">
        <f t="shared" si="0"/>
        <v>1855</v>
      </c>
      <c r="K13" s="39">
        <f t="shared" si="0"/>
        <v>2105</v>
      </c>
      <c r="L13" s="39">
        <f t="shared" si="0"/>
        <v>2847</v>
      </c>
      <c r="M13" s="39">
        <f>SUM(M9:M12)</f>
        <v>63</v>
      </c>
      <c r="N13" s="39">
        <f>SUM(N9:N12)</f>
        <v>2845</v>
      </c>
      <c r="O13" s="39">
        <f>SUM(O9:O12)</f>
        <v>482</v>
      </c>
      <c r="P13" s="39">
        <f>SUM(P9:P12)</f>
        <v>3390</v>
      </c>
      <c r="Q13" s="39">
        <f>SUM(Q9,Q11:Q12)</f>
        <v>0</v>
      </c>
      <c r="R13" s="39">
        <f>SUM(R9:R12)</f>
        <v>17502</v>
      </c>
      <c r="S13" s="37"/>
      <c r="T13" s="43">
        <v>17502</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4442</v>
      </c>
      <c r="E15" s="39">
        <f t="shared" si="1"/>
        <v>3323</v>
      </c>
      <c r="F15" s="39">
        <f t="shared" si="1"/>
        <v>7765</v>
      </c>
      <c r="G15" s="39">
        <f t="shared" si="1"/>
        <v>1395</v>
      </c>
      <c r="H15" s="39">
        <f t="shared" si="1"/>
        <v>9160</v>
      </c>
      <c r="I15" s="39">
        <f t="shared" si="1"/>
        <v>250</v>
      </c>
      <c r="J15" s="39">
        <f t="shared" si="1"/>
        <v>1855</v>
      </c>
      <c r="K15" s="39">
        <f t="shared" si="1"/>
        <v>2105</v>
      </c>
      <c r="L15" s="39">
        <f t="shared" si="1"/>
        <v>2847</v>
      </c>
      <c r="M15" s="39">
        <f>M13+M18+M19</f>
        <v>63</v>
      </c>
      <c r="N15" s="39">
        <f>N13+N18+N19</f>
        <v>2845</v>
      </c>
      <c r="O15" s="39">
        <f>O13+O18+O19</f>
        <v>482</v>
      </c>
      <c r="P15" s="39">
        <f>P13+P18+P19</f>
        <v>3390</v>
      </c>
      <c r="Q15" s="39">
        <f>Q13+Q18</f>
        <v>0</v>
      </c>
      <c r="R15" s="39">
        <f>R13+R18+R19</f>
        <v>17502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-16</v>
      </c>
      <c r="E21" s="49">
        <v>-188</v>
      </c>
      <c r="F21" s="50">
        <f>SUM(D21:E21)</f>
        <v>-204</v>
      </c>
      <c r="G21" s="49">
        <v>-8</v>
      </c>
      <c r="H21" s="50">
        <f>SUM(C21,F21:G21)</f>
        <v>-212</v>
      </c>
      <c r="I21" s="49">
        <v>0</v>
      </c>
      <c r="J21" s="49">
        <v>-413</v>
      </c>
      <c r="K21" s="50">
        <f>SUM(I21:J21)</f>
        <v>-413</v>
      </c>
      <c r="L21" s="49">
        <v>-3555</v>
      </c>
      <c r="M21" s="49">
        <v>-2</v>
      </c>
      <c r="N21" s="49">
        <v>-311</v>
      </c>
      <c r="O21" s="49">
        <v>-190</v>
      </c>
      <c r="P21" s="50">
        <f>SUM(M21:O21)</f>
        <v>-503</v>
      </c>
      <c r="Q21" s="49">
        <v>0</v>
      </c>
      <c r="R21" s="39">
        <f>SUM(H21,K21:L21,P21:Q21)</f>
        <v>-4683</v>
      </c>
      <c r="S21" s="37"/>
      <c r="T21" s="53">
        <f>T22-SUM(T18:T20)</f>
        <v>-4683</v>
      </c>
      <c r="U21" s="53">
        <f>T21-R21</f>
        <v>0</v>
      </c>
    </row>
    <row r="22" spans="2:22" s="34" customFormat="1" ht="16" customHeight="1">
      <c r="B22" s="40" t="s">
        <v>8</v>
      </c>
      <c r="C22" s="39">
        <f t="shared" ref="C22:L22" si="2">SUM(C18,C20:C21)</f>
        <v>0</v>
      </c>
      <c r="D22" s="39">
        <f t="shared" si="2"/>
        <v>-16</v>
      </c>
      <c r="E22" s="39">
        <f t="shared" si="2"/>
        <v>-188</v>
      </c>
      <c r="F22" s="39">
        <f t="shared" si="2"/>
        <v>-204</v>
      </c>
      <c r="G22" s="39">
        <f t="shared" si="2"/>
        <v>-8</v>
      </c>
      <c r="H22" s="39">
        <f t="shared" si="2"/>
        <v>-212</v>
      </c>
      <c r="I22" s="39">
        <f t="shared" si="2"/>
        <v>0</v>
      </c>
      <c r="J22" s="39">
        <f t="shared" si="2"/>
        <v>-413</v>
      </c>
      <c r="K22" s="39">
        <f t="shared" si="2"/>
        <v>-413</v>
      </c>
      <c r="L22" s="39">
        <f t="shared" si="2"/>
        <v>-3555</v>
      </c>
      <c r="M22" s="39">
        <f>SUM(M18:M21)</f>
        <v>-2</v>
      </c>
      <c r="N22" s="39">
        <f>SUM(N18:N21)</f>
        <v>-311</v>
      </c>
      <c r="O22" s="39">
        <f>SUM(O18:O21)</f>
        <v>-190</v>
      </c>
      <c r="P22" s="39">
        <f>SUM(P18:P21)</f>
        <v>-503</v>
      </c>
      <c r="Q22" s="39">
        <f>SUM(Q18,Q20:Q21)</f>
        <v>0</v>
      </c>
      <c r="R22" s="39">
        <f>SUM(R18:R21)</f>
        <v>-4683</v>
      </c>
      <c r="S22" s="37"/>
      <c r="T22" s="43">
        <v>-4683</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-16</v>
      </c>
      <c r="E24" s="39">
        <f t="shared" si="3"/>
        <v>-188</v>
      </c>
      <c r="F24" s="39">
        <f t="shared" si="3"/>
        <v>-204</v>
      </c>
      <c r="G24" s="39">
        <f t="shared" si="3"/>
        <v>-8</v>
      </c>
      <c r="H24" s="39">
        <f t="shared" si="3"/>
        <v>-212</v>
      </c>
      <c r="I24" s="39">
        <f t="shared" si="3"/>
        <v>0</v>
      </c>
      <c r="J24" s="39">
        <f t="shared" si="3"/>
        <v>-413</v>
      </c>
      <c r="K24" s="39">
        <f t="shared" si="3"/>
        <v>-413</v>
      </c>
      <c r="L24" s="39">
        <f t="shared" si="3"/>
        <v>-3555</v>
      </c>
      <c r="M24" s="39">
        <f>M22-M18-M19</f>
        <v>-2</v>
      </c>
      <c r="N24" s="39">
        <f>N22-N18-N19</f>
        <v>-311</v>
      </c>
      <c r="O24" s="39">
        <f>O22-O18-O19</f>
        <v>-190</v>
      </c>
      <c r="P24" s="39">
        <f>P22-P18-P19</f>
        <v>-503</v>
      </c>
      <c r="Q24" s="39">
        <f>Q22-Q18</f>
        <v>0</v>
      </c>
      <c r="R24" s="39">
        <f>R22-R18-R19</f>
        <v>-4683</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4426</v>
      </c>
      <c r="E26" s="42">
        <f t="shared" si="4"/>
        <v>3135</v>
      </c>
      <c r="F26" s="42">
        <f t="shared" si="4"/>
        <v>7561</v>
      </c>
      <c r="G26" s="42">
        <f t="shared" si="4"/>
        <v>1387</v>
      </c>
      <c r="H26" s="42">
        <f t="shared" si="4"/>
        <v>8948</v>
      </c>
      <c r="I26" s="42">
        <f t="shared" si="4"/>
        <v>250</v>
      </c>
      <c r="J26" s="42">
        <f t="shared" si="4"/>
        <v>1442</v>
      </c>
      <c r="K26" s="42">
        <f t="shared" si="4"/>
        <v>1692</v>
      </c>
      <c r="L26" s="42">
        <f t="shared" si="4"/>
        <v>-708</v>
      </c>
      <c r="M26" s="42">
        <f t="shared" si="4"/>
        <v>61</v>
      </c>
      <c r="N26" s="42">
        <f t="shared" si="4"/>
        <v>2534</v>
      </c>
      <c r="O26" s="42">
        <f t="shared" si="4"/>
        <v>292</v>
      </c>
      <c r="P26" s="42">
        <f t="shared" si="4"/>
        <v>2887</v>
      </c>
      <c r="Q26" s="42">
        <f t="shared" si="4"/>
        <v>0</v>
      </c>
      <c r="R26" s="42">
        <f t="shared" si="4"/>
        <v>12819</v>
      </c>
      <c r="S26" s="37"/>
      <c r="T26" s="43">
        <v>12819</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3626</v>
      </c>
      <c r="E29" s="45">
        <v>3957</v>
      </c>
      <c r="F29" s="45">
        <v>7583</v>
      </c>
      <c r="G29" s="45">
        <v>1441</v>
      </c>
      <c r="H29" s="45">
        <v>9024</v>
      </c>
      <c r="I29" s="45">
        <v>49</v>
      </c>
      <c r="J29" s="45">
        <v>1654</v>
      </c>
      <c r="K29" s="45">
        <v>1703</v>
      </c>
      <c r="L29" s="45">
        <v>2668</v>
      </c>
      <c r="M29" s="45">
        <v>62</v>
      </c>
      <c r="N29" s="45">
        <v>2636</v>
      </c>
      <c r="O29" s="45">
        <v>400</v>
      </c>
      <c r="P29" s="45">
        <v>3098</v>
      </c>
      <c r="Q29" s="45">
        <v>0</v>
      </c>
      <c r="R29" s="45">
        <v>16493</v>
      </c>
      <c r="S29" s="37"/>
      <c r="T29" s="37"/>
      <c r="U29" s="37"/>
    </row>
    <row r="30" spans="2:22" s="34" customFormat="1" ht="16" customHeight="1">
      <c r="B30" s="44" t="s">
        <v>91</v>
      </c>
      <c r="C30" s="45">
        <v>0</v>
      </c>
      <c r="D30" s="45">
        <v>-13</v>
      </c>
      <c r="E30" s="45">
        <v>-590</v>
      </c>
      <c r="F30" s="45">
        <v>-603</v>
      </c>
      <c r="G30" s="45">
        <v>-17</v>
      </c>
      <c r="H30" s="45">
        <v>-620</v>
      </c>
      <c r="I30" s="45">
        <v>0</v>
      </c>
      <c r="J30" s="45">
        <v>-508</v>
      </c>
      <c r="K30" s="45">
        <v>-508</v>
      </c>
      <c r="L30" s="45">
        <v>-3546</v>
      </c>
      <c r="M30" s="45">
        <v>-3</v>
      </c>
      <c r="N30" s="45">
        <v>-308</v>
      </c>
      <c r="O30" s="45">
        <v>-93</v>
      </c>
      <c r="P30" s="45">
        <v>-404</v>
      </c>
      <c r="Q30" s="45">
        <v>0</v>
      </c>
      <c r="R30" s="45">
        <v>-5078</v>
      </c>
      <c r="S30" s="37"/>
      <c r="T30" s="37"/>
      <c r="U30" s="37"/>
    </row>
    <row r="31" spans="2:22" s="34" customFormat="1" ht="16" customHeight="1">
      <c r="B31" s="44" t="s">
        <v>92</v>
      </c>
      <c r="C31" s="45">
        <v>0</v>
      </c>
      <c r="D31" s="45">
        <v>3613</v>
      </c>
      <c r="E31" s="45">
        <v>3367</v>
      </c>
      <c r="F31" s="45">
        <v>6980</v>
      </c>
      <c r="G31" s="45">
        <v>1424</v>
      </c>
      <c r="H31" s="45">
        <v>8404</v>
      </c>
      <c r="I31" s="45">
        <v>49</v>
      </c>
      <c r="J31" s="45">
        <v>1146</v>
      </c>
      <c r="K31" s="45">
        <v>1195</v>
      </c>
      <c r="L31" s="45">
        <v>-878</v>
      </c>
      <c r="M31" s="45">
        <v>59</v>
      </c>
      <c r="N31" s="45">
        <v>2328</v>
      </c>
      <c r="O31" s="45">
        <v>307</v>
      </c>
      <c r="P31" s="45">
        <v>2694</v>
      </c>
      <c r="Q31" s="45">
        <v>0</v>
      </c>
      <c r="R31" s="45">
        <v>11415</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2295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158</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27" priority="2">
      <formula>$E$3&lt;&gt;0</formula>
    </cfRule>
  </conditionalFormatting>
  <conditionalFormatting sqref="C29:R29">
    <cfRule type="expression" dxfId="126" priority="5">
      <formula>AND(ABS(C13-C29)&gt;500, ABS((C13-C29)/C29)&gt;0.1)</formula>
    </cfRule>
  </conditionalFormatting>
  <conditionalFormatting sqref="C30:R30">
    <cfRule type="expression" dxfId="125" priority="6">
      <formula>AND(ABS(C22-C30)&gt;500, ABS((C22-C30)/C30)&gt;0.1)</formula>
    </cfRule>
  </conditionalFormatting>
  <conditionalFormatting sqref="C31:R31">
    <cfRule type="expression" dxfId="124" priority="7">
      <formula>AND(ABS(C26-C31)&gt;500, ABS((C26-C31)/C31)&gt;0.1)</formula>
    </cfRule>
  </conditionalFormatting>
  <conditionalFormatting sqref="T9:U13 T18:U22 T26:U26">
    <cfRule type="expression" dxfId="123" priority="4">
      <formula>$U9&lt;&gt;0</formula>
    </cfRule>
  </conditionalFormatting>
  <conditionalFormatting sqref="T5:U7">
    <cfRule type="expression" dxfId="122" priority="3">
      <formula>SUM($U$9:$U$26)&lt;&gt;0</formula>
    </cfRule>
  </conditionalFormatting>
  <conditionalFormatting sqref="T36 N42 Q42">
    <cfRule type="cellIs" dxfId="12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2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B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B00-000001000000}">
      <formula1>0</formula1>
    </dataValidation>
    <dataValidation type="list" allowBlank="1" showInputMessage="1" showErrorMessage="1" sqref="H3" xr:uid="{00000000-0002-0000-1B00-000002000000}">
      <formula1>#REF!</formula1>
    </dataValidation>
  </dataValidations>
  <pageMargins left="0.7" right="0.7" top="0.75" bottom="0.75" header="0.3" footer="0.3"/>
  <pageSetup paperSize="9"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34</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248</v>
      </c>
      <c r="E9" s="49">
        <v>0</v>
      </c>
      <c r="F9" s="50">
        <f>SUM(D9:E9)</f>
        <v>248</v>
      </c>
      <c r="G9" s="49">
        <v>33</v>
      </c>
      <c r="H9" s="50">
        <f>SUM(C9,F9:G9)</f>
        <v>281</v>
      </c>
      <c r="I9" s="49">
        <v>279</v>
      </c>
      <c r="J9" s="49">
        <v>83</v>
      </c>
      <c r="K9" s="50">
        <f>SUM(I9:J9)</f>
        <v>362</v>
      </c>
      <c r="L9" s="49">
        <v>5</v>
      </c>
      <c r="M9" s="49">
        <v>0</v>
      </c>
      <c r="N9" s="49">
        <v>0</v>
      </c>
      <c r="O9" s="49">
        <v>0</v>
      </c>
      <c r="P9" s="50">
        <f>SUM(M9:O9)</f>
        <v>0</v>
      </c>
      <c r="Q9" s="49">
        <v>106</v>
      </c>
      <c r="R9" s="39">
        <f>SUM(H9,K9:L9,P9:Q9)</f>
        <v>754</v>
      </c>
      <c r="S9" s="37"/>
      <c r="T9" s="53">
        <v>754</v>
      </c>
      <c r="U9" s="53">
        <f>T9-R9</f>
        <v>0</v>
      </c>
    </row>
    <row r="10" spans="2:24" s="34" customFormat="1" ht="16" customHeight="1">
      <c r="B10" s="35" t="s">
        <v>89</v>
      </c>
      <c r="C10" s="38"/>
      <c r="D10" s="38"/>
      <c r="E10" s="38"/>
      <c r="F10" s="38"/>
      <c r="G10" s="38"/>
      <c r="H10" s="38"/>
      <c r="I10" s="38"/>
      <c r="J10" s="38"/>
      <c r="K10" s="38"/>
      <c r="L10" s="38"/>
      <c r="M10" s="49">
        <v>320</v>
      </c>
      <c r="N10" s="49">
        <v>3046</v>
      </c>
      <c r="O10" s="49">
        <v>0</v>
      </c>
      <c r="P10" s="50">
        <f>SUM(M10:O10)</f>
        <v>3366</v>
      </c>
      <c r="Q10" s="38"/>
      <c r="R10" s="39">
        <f>SUM(H10,K10:L10,P10:Q10)</f>
        <v>3366</v>
      </c>
      <c r="S10" s="37"/>
      <c r="T10" s="53">
        <v>3366</v>
      </c>
      <c r="U10" s="53">
        <f>T10-R10</f>
        <v>0</v>
      </c>
    </row>
    <row r="11" spans="2:24" s="34" customFormat="1" ht="16" customHeight="1">
      <c r="B11" s="35" t="s">
        <v>85</v>
      </c>
      <c r="C11" s="49">
        <v>0</v>
      </c>
      <c r="D11" s="49">
        <v>0</v>
      </c>
      <c r="E11" s="49">
        <v>-467</v>
      </c>
      <c r="F11" s="50">
        <f>SUM(D11:E11)</f>
        <v>-467</v>
      </c>
      <c r="G11" s="49">
        <v>-182</v>
      </c>
      <c r="H11" s="50">
        <f>SUM(C11,F11:G11)</f>
        <v>-649</v>
      </c>
      <c r="I11" s="49">
        <v>0</v>
      </c>
      <c r="J11" s="49">
        <v>-88</v>
      </c>
      <c r="K11" s="50">
        <f>SUM(I11:J11)</f>
        <v>-88</v>
      </c>
      <c r="L11" s="49">
        <v>0</v>
      </c>
      <c r="M11" s="49">
        <v>0</v>
      </c>
      <c r="N11" s="49">
        <v>0</v>
      </c>
      <c r="O11" s="49">
        <v>0</v>
      </c>
      <c r="P11" s="50">
        <f>SUM(M11:O11)</f>
        <v>0</v>
      </c>
      <c r="Q11" s="49">
        <v>-1859</v>
      </c>
      <c r="R11" s="39">
        <f>SUM(H11,K11:L11,P11:Q11)</f>
        <v>-2596</v>
      </c>
      <c r="S11" s="37"/>
      <c r="T11" s="53">
        <v>-2596</v>
      </c>
      <c r="U11" s="53">
        <f>T11-R11</f>
        <v>0</v>
      </c>
    </row>
    <row r="12" spans="2:24" s="34" customFormat="1" ht="16" customHeight="1">
      <c r="B12" s="35" t="s">
        <v>86</v>
      </c>
      <c r="C12" s="49">
        <v>0</v>
      </c>
      <c r="D12" s="49">
        <v>1092</v>
      </c>
      <c r="E12" s="49">
        <v>5335</v>
      </c>
      <c r="F12" s="50">
        <f>SUM(D12:E12)</f>
        <v>6427</v>
      </c>
      <c r="G12" s="49">
        <v>1791</v>
      </c>
      <c r="H12" s="50">
        <f>SUM(C12,F12:G12)</f>
        <v>8218</v>
      </c>
      <c r="I12" s="49">
        <v>683</v>
      </c>
      <c r="J12" s="49">
        <v>2412</v>
      </c>
      <c r="K12" s="50">
        <f>SUM(I12:J12)</f>
        <v>3095</v>
      </c>
      <c r="L12" s="49">
        <v>442</v>
      </c>
      <c r="M12" s="49">
        <v>0</v>
      </c>
      <c r="N12" s="49">
        <v>103</v>
      </c>
      <c r="O12" s="49">
        <v>0</v>
      </c>
      <c r="P12" s="50">
        <f>SUM(M12:O12)</f>
        <v>103</v>
      </c>
      <c r="Q12" s="49">
        <v>3919</v>
      </c>
      <c r="R12" s="39">
        <f>SUM(H12,K12:L12,P12:Q12)</f>
        <v>15777</v>
      </c>
      <c r="S12" s="37"/>
      <c r="T12" s="53">
        <f>T13-SUM(T9:T11)</f>
        <v>15777</v>
      </c>
      <c r="U12" s="53">
        <f>T12-R12</f>
        <v>0</v>
      </c>
    </row>
    <row r="13" spans="2:24" s="34" customFormat="1" ht="16" customHeight="1">
      <c r="B13" s="40" t="s">
        <v>5</v>
      </c>
      <c r="C13" s="39">
        <f t="shared" ref="C13:L13" si="0">SUM(C9,C11:C12)</f>
        <v>0</v>
      </c>
      <c r="D13" s="39">
        <f t="shared" si="0"/>
        <v>1340</v>
      </c>
      <c r="E13" s="39">
        <f t="shared" si="0"/>
        <v>4868</v>
      </c>
      <c r="F13" s="39">
        <f t="shared" si="0"/>
        <v>6208</v>
      </c>
      <c r="G13" s="39">
        <f t="shared" si="0"/>
        <v>1642</v>
      </c>
      <c r="H13" s="39">
        <f t="shared" si="0"/>
        <v>7850</v>
      </c>
      <c r="I13" s="39">
        <f t="shared" si="0"/>
        <v>962</v>
      </c>
      <c r="J13" s="39">
        <f t="shared" si="0"/>
        <v>2407</v>
      </c>
      <c r="K13" s="39">
        <f t="shared" si="0"/>
        <v>3369</v>
      </c>
      <c r="L13" s="39">
        <f t="shared" si="0"/>
        <v>447</v>
      </c>
      <c r="M13" s="39">
        <f>SUM(M9:M12)</f>
        <v>320</v>
      </c>
      <c r="N13" s="39">
        <f>SUM(N9:N12)</f>
        <v>3149</v>
      </c>
      <c r="O13" s="39">
        <f>SUM(O9:O12)</f>
        <v>0</v>
      </c>
      <c r="P13" s="39">
        <f>SUM(P9:P12)</f>
        <v>3469</v>
      </c>
      <c r="Q13" s="39">
        <f>SUM(Q9,Q11:Q12)</f>
        <v>2166</v>
      </c>
      <c r="R13" s="39">
        <f>SUM(R9:R12)</f>
        <v>17301</v>
      </c>
      <c r="S13" s="37"/>
      <c r="T13" s="43">
        <v>17301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1340</v>
      </c>
      <c r="E15" s="39">
        <f t="shared" si="1"/>
        <v>4868</v>
      </c>
      <c r="F15" s="39">
        <f t="shared" si="1"/>
        <v>6208</v>
      </c>
      <c r="G15" s="39">
        <f t="shared" si="1"/>
        <v>1642</v>
      </c>
      <c r="H15" s="39">
        <f t="shared" si="1"/>
        <v>7850</v>
      </c>
      <c r="I15" s="39">
        <f t="shared" si="1"/>
        <v>962</v>
      </c>
      <c r="J15" s="39">
        <f t="shared" si="1"/>
        <v>2407</v>
      </c>
      <c r="K15" s="39">
        <f t="shared" si="1"/>
        <v>3369</v>
      </c>
      <c r="L15" s="39">
        <f t="shared" si="1"/>
        <v>447</v>
      </c>
      <c r="M15" s="39">
        <f>M13+M18+M19</f>
        <v>320</v>
      </c>
      <c r="N15" s="39">
        <f>N13+N18+N19</f>
        <v>3149</v>
      </c>
      <c r="O15" s="39">
        <f>O13+O18+O19</f>
        <v>0</v>
      </c>
      <c r="P15" s="39">
        <f>P13+P18+P19</f>
        <v>3469</v>
      </c>
      <c r="Q15" s="39">
        <f>Q13+Q18</f>
        <v>2166</v>
      </c>
      <c r="R15" s="39">
        <f>R13+R18+R19</f>
        <v>17301</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-1910</v>
      </c>
      <c r="F21" s="50">
        <f>SUM(D21:E21)</f>
        <v>-1910</v>
      </c>
      <c r="G21" s="49">
        <v>-6</v>
      </c>
      <c r="H21" s="50">
        <f>SUM(C21,F21:G21)</f>
        <v>-1916</v>
      </c>
      <c r="I21" s="49">
        <v>0</v>
      </c>
      <c r="J21" s="49">
        <v>-1131</v>
      </c>
      <c r="K21" s="50">
        <f>SUM(I21:J21)</f>
        <v>-1131</v>
      </c>
      <c r="L21" s="49">
        <v>-891</v>
      </c>
      <c r="M21" s="49">
        <v>0</v>
      </c>
      <c r="N21" s="49">
        <v>0</v>
      </c>
      <c r="O21" s="49">
        <v>0</v>
      </c>
      <c r="P21" s="50">
        <f>SUM(M21:O21)</f>
        <v>0</v>
      </c>
      <c r="Q21" s="49">
        <v>-608</v>
      </c>
      <c r="R21" s="39">
        <f>SUM(H21,K21:L21,P21:Q21)</f>
        <v>-4546</v>
      </c>
      <c r="S21" s="37"/>
      <c r="T21" s="53">
        <f>T22-SUM(T18:T20)</f>
        <v>-4546</v>
      </c>
      <c r="U21" s="53">
        <f>T21-R21</f>
        <v>0</v>
      </c>
    </row>
    <row r="22" spans="2:22" s="34" customFormat="1" ht="16" customHeight="1">
      <c r="B22" s="40" t="s">
        <v>8</v>
      </c>
      <c r="C22" s="39">
        <f t="shared" ref="C22:L22" si="2">SUM(C18,C20:C21)</f>
        <v>0</v>
      </c>
      <c r="D22" s="39">
        <f t="shared" si="2"/>
        <v>0</v>
      </c>
      <c r="E22" s="39">
        <f t="shared" si="2"/>
        <v>-1910</v>
      </c>
      <c r="F22" s="39">
        <f t="shared" si="2"/>
        <v>-1910</v>
      </c>
      <c r="G22" s="39">
        <f t="shared" si="2"/>
        <v>-6</v>
      </c>
      <c r="H22" s="39">
        <f t="shared" si="2"/>
        <v>-1916</v>
      </c>
      <c r="I22" s="39">
        <f t="shared" si="2"/>
        <v>0</v>
      </c>
      <c r="J22" s="39">
        <f t="shared" si="2"/>
        <v>-1131</v>
      </c>
      <c r="K22" s="39">
        <f t="shared" si="2"/>
        <v>-1131</v>
      </c>
      <c r="L22" s="39">
        <f t="shared" si="2"/>
        <v>-891</v>
      </c>
      <c r="M22" s="39">
        <f>SUM(M18:M21)</f>
        <v>0</v>
      </c>
      <c r="N22" s="39">
        <f>SUM(N18:N21)</f>
        <v>0</v>
      </c>
      <c r="O22" s="39">
        <f>SUM(O18:O21)</f>
        <v>0</v>
      </c>
      <c r="P22" s="39">
        <f>SUM(P18:P21)</f>
        <v>0</v>
      </c>
      <c r="Q22" s="39">
        <f>SUM(Q18,Q20:Q21)</f>
        <v>-608</v>
      </c>
      <c r="R22" s="39">
        <f>SUM(R18:R21)</f>
        <v>-4546</v>
      </c>
      <c r="S22" s="37"/>
      <c r="T22" s="43">
        <v>-4546</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-1910</v>
      </c>
      <c r="F24" s="39">
        <f t="shared" si="3"/>
        <v>-1910</v>
      </c>
      <c r="G24" s="39">
        <f t="shared" si="3"/>
        <v>-6</v>
      </c>
      <c r="H24" s="39">
        <f t="shared" si="3"/>
        <v>-1916</v>
      </c>
      <c r="I24" s="39">
        <f t="shared" si="3"/>
        <v>0</v>
      </c>
      <c r="J24" s="39">
        <f t="shared" si="3"/>
        <v>-1131</v>
      </c>
      <c r="K24" s="39">
        <f t="shared" si="3"/>
        <v>-1131</v>
      </c>
      <c r="L24" s="39">
        <f t="shared" si="3"/>
        <v>-891</v>
      </c>
      <c r="M24" s="39">
        <f>M22-M18-M19</f>
        <v>0</v>
      </c>
      <c r="N24" s="39">
        <f>N22-N18-N19</f>
        <v>0</v>
      </c>
      <c r="O24" s="39">
        <f>O22-O18-O19</f>
        <v>0</v>
      </c>
      <c r="P24" s="39">
        <f>P22-P18-P19</f>
        <v>0</v>
      </c>
      <c r="Q24" s="39">
        <f>Q22-Q18</f>
        <v>-608</v>
      </c>
      <c r="R24" s="39">
        <f>R22-R18-R19</f>
        <v>-4546</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1340</v>
      </c>
      <c r="E26" s="42">
        <f t="shared" si="4"/>
        <v>2958</v>
      </c>
      <c r="F26" s="42">
        <f t="shared" si="4"/>
        <v>4298</v>
      </c>
      <c r="G26" s="42">
        <f t="shared" si="4"/>
        <v>1636</v>
      </c>
      <c r="H26" s="42">
        <f t="shared" si="4"/>
        <v>5934</v>
      </c>
      <c r="I26" s="42">
        <f t="shared" si="4"/>
        <v>962</v>
      </c>
      <c r="J26" s="42">
        <f t="shared" si="4"/>
        <v>1276</v>
      </c>
      <c r="K26" s="42">
        <f t="shared" si="4"/>
        <v>2238</v>
      </c>
      <c r="L26" s="42">
        <f t="shared" si="4"/>
        <v>-444</v>
      </c>
      <c r="M26" s="42">
        <f t="shared" si="4"/>
        <v>320</v>
      </c>
      <c r="N26" s="42">
        <f t="shared" si="4"/>
        <v>3149</v>
      </c>
      <c r="O26" s="42">
        <f t="shared" si="4"/>
        <v>0</v>
      </c>
      <c r="P26" s="42">
        <f t="shared" si="4"/>
        <v>3469</v>
      </c>
      <c r="Q26" s="42">
        <f t="shared" si="4"/>
        <v>1558</v>
      </c>
      <c r="R26" s="42">
        <f t="shared" si="4"/>
        <v>12755</v>
      </c>
      <c r="S26" s="37"/>
      <c r="T26" s="43">
        <v>12755</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17</v>
      </c>
      <c r="D29" s="45">
        <v>1096</v>
      </c>
      <c r="E29" s="45">
        <v>6453</v>
      </c>
      <c r="F29" s="45">
        <v>7549</v>
      </c>
      <c r="G29" s="45">
        <v>1742</v>
      </c>
      <c r="H29" s="45">
        <v>9308</v>
      </c>
      <c r="I29" s="45">
        <v>675</v>
      </c>
      <c r="J29" s="45">
        <v>2330</v>
      </c>
      <c r="K29" s="45">
        <v>3005</v>
      </c>
      <c r="L29" s="45">
        <v>576</v>
      </c>
      <c r="M29" s="45">
        <v>287</v>
      </c>
      <c r="N29" s="45">
        <v>3029</v>
      </c>
      <c r="O29" s="45">
        <v>0</v>
      </c>
      <c r="P29" s="45">
        <v>3316</v>
      </c>
      <c r="Q29" s="45">
        <v>2299</v>
      </c>
      <c r="R29" s="45">
        <v>18504</v>
      </c>
      <c r="S29" s="37"/>
      <c r="T29" s="37"/>
      <c r="U29" s="37"/>
    </row>
    <row r="30" spans="2:22" s="34" customFormat="1" ht="16" customHeight="1">
      <c r="B30" s="44" t="s">
        <v>91</v>
      </c>
      <c r="C30" s="45">
        <v>0</v>
      </c>
      <c r="D30" s="45">
        <v>0</v>
      </c>
      <c r="E30" s="45">
        <v>-3263</v>
      </c>
      <c r="F30" s="45">
        <v>-3263</v>
      </c>
      <c r="G30" s="45">
        <v>-100</v>
      </c>
      <c r="H30" s="45">
        <v>-3363</v>
      </c>
      <c r="I30" s="45">
        <v>0</v>
      </c>
      <c r="J30" s="45">
        <v>-642</v>
      </c>
      <c r="K30" s="45">
        <v>-642</v>
      </c>
      <c r="L30" s="45">
        <v>-1080</v>
      </c>
      <c r="M30" s="45">
        <v>0</v>
      </c>
      <c r="N30" s="45">
        <v>0</v>
      </c>
      <c r="O30" s="45">
        <v>0</v>
      </c>
      <c r="P30" s="45">
        <v>0</v>
      </c>
      <c r="Q30" s="45">
        <v>-539</v>
      </c>
      <c r="R30" s="45">
        <v>-5624</v>
      </c>
      <c r="S30" s="37"/>
      <c r="T30" s="37"/>
      <c r="U30" s="37"/>
    </row>
    <row r="31" spans="2:22" s="34" customFormat="1" ht="16" customHeight="1">
      <c r="B31" s="44" t="s">
        <v>92</v>
      </c>
      <c r="C31" s="45">
        <v>17</v>
      </c>
      <c r="D31" s="45">
        <v>1096</v>
      </c>
      <c r="E31" s="45">
        <v>3190</v>
      </c>
      <c r="F31" s="45">
        <v>4286</v>
      </c>
      <c r="G31" s="45">
        <v>1642</v>
      </c>
      <c r="H31" s="45">
        <v>5945</v>
      </c>
      <c r="I31" s="45">
        <v>675</v>
      </c>
      <c r="J31" s="45">
        <v>1688</v>
      </c>
      <c r="K31" s="45">
        <v>2363</v>
      </c>
      <c r="L31" s="45">
        <v>-504</v>
      </c>
      <c r="M31" s="45">
        <v>287</v>
      </c>
      <c r="N31" s="45">
        <v>3029</v>
      </c>
      <c r="O31" s="45">
        <v>0</v>
      </c>
      <c r="P31" s="45">
        <v>3316</v>
      </c>
      <c r="Q31" s="45">
        <v>1760</v>
      </c>
      <c r="R31" s="45">
        <v>12880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1118</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159</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19" priority="2">
      <formula>$E$3&lt;&gt;0</formula>
    </cfRule>
  </conditionalFormatting>
  <conditionalFormatting sqref="C29:R29">
    <cfRule type="expression" dxfId="118" priority="5">
      <formula>AND(ABS(C13-C29)&gt;500, ABS((C13-C29)/C29)&gt;0.1)</formula>
    </cfRule>
  </conditionalFormatting>
  <conditionalFormatting sqref="C30:R30">
    <cfRule type="expression" dxfId="117" priority="6">
      <formula>AND(ABS(C22-C30)&gt;500, ABS((C22-C30)/C30)&gt;0.1)</formula>
    </cfRule>
  </conditionalFormatting>
  <conditionalFormatting sqref="C31:R31">
    <cfRule type="expression" dxfId="116" priority="7">
      <formula>AND(ABS(C26-C31)&gt;500, ABS((C26-C31)/C31)&gt;0.1)</formula>
    </cfRule>
  </conditionalFormatting>
  <conditionalFormatting sqref="T9:U13 T18:U22 T26:U26">
    <cfRule type="expression" dxfId="115" priority="4">
      <formula>$U9&lt;&gt;0</formula>
    </cfRule>
  </conditionalFormatting>
  <conditionalFormatting sqref="T5:U7">
    <cfRule type="expression" dxfId="114" priority="3">
      <formula>SUM($U$9:$U$26)&lt;&gt;0</formula>
    </cfRule>
  </conditionalFormatting>
  <conditionalFormatting sqref="T36 N42 Q42">
    <cfRule type="cellIs" dxfId="11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1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C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C00-000001000000}">
      <formula1>0</formula1>
    </dataValidation>
    <dataValidation type="list" allowBlank="1" showInputMessage="1" showErrorMessage="1" sqref="H3" xr:uid="{00000000-0002-0000-1C00-000002000000}">
      <formula1>#REF!</formula1>
    </dataValidation>
  </dataValidation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DB4E2"/>
    <pageSetUpPr fitToPage="1"/>
  </sheetPr>
  <dimension ref="B1:X57"/>
  <sheetViews>
    <sheetView zoomScaleNormal="100" workbookViewId="0">
      <pane ySplit="7" topLeftCell="A23" activePane="bottomLeft" state="frozen"/>
      <selection activeCell="B11" sqref="B11"/>
      <selection pane="bottomLeft" activeCell="R31" sqref="R31"/>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9</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f>SUM('Aberdeen City:ZetTrans'!C9)</f>
        <v>78</v>
      </c>
      <c r="D9" s="49">
        <f>SUM('Aberdeen City:ZetTrans'!D9)</f>
        <v>2308</v>
      </c>
      <c r="E9" s="49">
        <f>SUM('Aberdeen City:ZetTrans'!E9)</f>
        <v>15212.73223</v>
      </c>
      <c r="F9" s="50">
        <f>SUM(D9:E9)</f>
        <v>17520.732230000001</v>
      </c>
      <c r="G9" s="49">
        <f>SUM('Aberdeen City:ZetTrans'!G9)</f>
        <v>2829.3492000000001</v>
      </c>
      <c r="H9" s="50">
        <f>SUM(C9,F9:G9)</f>
        <v>20428.081430000002</v>
      </c>
      <c r="I9" s="49">
        <f>SUM('Aberdeen City:ZetTrans'!I9)</f>
        <v>1036</v>
      </c>
      <c r="J9" s="49">
        <f>SUM('Aberdeen City:ZetTrans'!J9)</f>
        <v>4599.7952999999998</v>
      </c>
      <c r="K9" s="50">
        <f>SUM(I9:J9)</f>
        <v>5635.7952999999998</v>
      </c>
      <c r="L9" s="49">
        <f>SUM('Aberdeen City:ZetTrans'!L9)</f>
        <v>1453.9940900000001</v>
      </c>
      <c r="M9" s="49">
        <f>SUM('Aberdeen City:ZetTrans'!M9)</f>
        <v>301</v>
      </c>
      <c r="N9" s="49">
        <f>SUM('Aberdeen City:ZetTrans'!N9)</f>
        <v>1238</v>
      </c>
      <c r="O9" s="49">
        <f>SUM('Aberdeen City:ZetTrans'!O9)</f>
        <v>1179</v>
      </c>
      <c r="P9" s="50">
        <f>SUM(M9:O9)</f>
        <v>2718</v>
      </c>
      <c r="Q9" s="49">
        <f>SUM('Aberdeen City:ZetTrans'!Q9)</f>
        <v>522</v>
      </c>
      <c r="R9" s="39">
        <f>SUM(H9,K9:L9,P9:Q9)</f>
        <v>30757.870820000004</v>
      </c>
      <c r="S9" s="37"/>
      <c r="T9" s="53">
        <f>SUM('Aberdeen City:ZetTrans'!T9)</f>
        <v>30757.87082</v>
      </c>
      <c r="U9" s="53">
        <f>T9-R9</f>
        <v>0</v>
      </c>
    </row>
    <row r="10" spans="2:24" s="34" customFormat="1" ht="16" customHeight="1">
      <c r="B10" s="35" t="s">
        <v>89</v>
      </c>
      <c r="C10" s="38"/>
      <c r="D10" s="38"/>
      <c r="E10" s="38"/>
      <c r="F10" s="38"/>
      <c r="G10" s="38"/>
      <c r="H10" s="38"/>
      <c r="I10" s="38"/>
      <c r="J10" s="38"/>
      <c r="K10" s="38"/>
      <c r="L10" s="38"/>
      <c r="M10" s="49">
        <f>SUM('Aberdeen City:ZetTrans'!M10)</f>
        <v>2387</v>
      </c>
      <c r="N10" s="49">
        <f>SUM('Aberdeen City:ZetTrans'!N10)</f>
        <v>42107</v>
      </c>
      <c r="O10" s="49">
        <f>SUM('Aberdeen City:ZetTrans'!O10)</f>
        <v>1157</v>
      </c>
      <c r="P10" s="50">
        <f>SUM(M10:O10)</f>
        <v>45651</v>
      </c>
      <c r="Q10" s="38"/>
      <c r="R10" s="39">
        <f>SUM(H10,K10:L10,P10:Q10)</f>
        <v>45651</v>
      </c>
      <c r="S10" s="37"/>
      <c r="T10" s="53">
        <f>SUM('Aberdeen City:ZetTrans'!T10)</f>
        <v>45651</v>
      </c>
      <c r="U10" s="53">
        <f>T10-R10</f>
        <v>0</v>
      </c>
    </row>
    <row r="11" spans="2:24" s="34" customFormat="1" ht="16" customHeight="1">
      <c r="B11" s="35" t="s">
        <v>85</v>
      </c>
      <c r="C11" s="49">
        <f>SUM('Aberdeen City:ZetTrans'!C11)</f>
        <v>-4982</v>
      </c>
      <c r="D11" s="49">
        <f>SUM('Aberdeen City:ZetTrans'!D11)</f>
        <v>-8674</v>
      </c>
      <c r="E11" s="49">
        <f>SUM('Aberdeen City:ZetTrans'!E11)</f>
        <v>-78465.587469999999</v>
      </c>
      <c r="F11" s="50">
        <f>SUM(D11:E11)</f>
        <v>-87139.587469999999</v>
      </c>
      <c r="G11" s="49">
        <f>SUM('Aberdeen City:ZetTrans'!G11)</f>
        <v>-8321.8789199999992</v>
      </c>
      <c r="H11" s="50">
        <f>SUM(C11,F11:G11)</f>
        <v>-100443.46639</v>
      </c>
      <c r="I11" s="49">
        <f>SUM('Aberdeen City:ZetTrans'!I11)</f>
        <v>-152</v>
      </c>
      <c r="J11" s="49">
        <f>SUM('Aberdeen City:ZetTrans'!J11)</f>
        <v>-12514.924360000001</v>
      </c>
      <c r="K11" s="50">
        <f>SUM(I11:J11)</f>
        <v>-12666.924360000001</v>
      </c>
      <c r="L11" s="49">
        <f>SUM('Aberdeen City:ZetTrans'!L11)</f>
        <v>-547.75659999999993</v>
      </c>
      <c r="M11" s="49">
        <f>SUM('Aberdeen City:ZetTrans'!M11)</f>
        <v>0</v>
      </c>
      <c r="N11" s="49">
        <f>SUM('Aberdeen City:ZetTrans'!N11)</f>
        <v>-12952</v>
      </c>
      <c r="O11" s="49">
        <f>SUM('Aberdeen City:ZetTrans'!O11)</f>
        <v>-2139</v>
      </c>
      <c r="P11" s="50">
        <f>SUM(M11:O11)</f>
        <v>-15091</v>
      </c>
      <c r="Q11" s="49">
        <f>SUM('Aberdeen City:ZetTrans'!Q11)</f>
        <v>-2684</v>
      </c>
      <c r="R11" s="39">
        <f>SUM(H11,K11:L11,P11:Q11)</f>
        <v>-131433.14734999998</v>
      </c>
      <c r="S11" s="37"/>
      <c r="T11" s="53">
        <f>SUM('Aberdeen City:ZetTrans'!T11)</f>
        <v>-131433.14734999998</v>
      </c>
      <c r="U11" s="53">
        <f>T11-R11</f>
        <v>0</v>
      </c>
    </row>
    <row r="12" spans="2:24" s="34" customFormat="1" ht="16" customHeight="1">
      <c r="B12" s="35" t="s">
        <v>86</v>
      </c>
      <c r="C12" s="49">
        <f>SUM('Aberdeen City:ZetTrans'!C12)</f>
        <v>118321</v>
      </c>
      <c r="D12" s="49">
        <f>SUM('Aberdeen City:ZetTrans'!D12)</f>
        <v>71865</v>
      </c>
      <c r="E12" s="49">
        <f>SUM('Aberdeen City:ZetTrans'!E12)</f>
        <v>256091.68195</v>
      </c>
      <c r="F12" s="50">
        <f>SUM(D12:E12)</f>
        <v>327956.68195</v>
      </c>
      <c r="G12" s="49">
        <f>SUM('Aberdeen City:ZetTrans'!G12)</f>
        <v>69673.959109999996</v>
      </c>
      <c r="H12" s="50">
        <f>SUM(C12,F12:G12)</f>
        <v>515951.64105999999</v>
      </c>
      <c r="I12" s="49">
        <f>SUM('Aberdeen City:ZetTrans'!I12)</f>
        <v>11856.19735</v>
      </c>
      <c r="J12" s="49">
        <f>SUM('Aberdeen City:ZetTrans'!J12)</f>
        <v>57211.016950000005</v>
      </c>
      <c r="K12" s="50">
        <f>SUM(I12:J12)</f>
        <v>69067.214300000007</v>
      </c>
      <c r="L12" s="49">
        <f>SUM('Aberdeen City:ZetTrans'!L12)</f>
        <v>38934.339</v>
      </c>
      <c r="M12" s="49">
        <f>SUM('Aberdeen City:ZetTrans'!M12)</f>
        <v>4855</v>
      </c>
      <c r="N12" s="49">
        <f>SUM('Aberdeen City:ZetTrans'!N12)</f>
        <v>59072</v>
      </c>
      <c r="O12" s="49">
        <f>SUM('Aberdeen City:ZetTrans'!O12)</f>
        <v>109841.197</v>
      </c>
      <c r="P12" s="50">
        <f>SUM(M12:O12)</f>
        <v>173768.19699999999</v>
      </c>
      <c r="Q12" s="49">
        <f>SUM('Aberdeen City:ZetTrans'!Q12)</f>
        <v>39752</v>
      </c>
      <c r="R12" s="39">
        <f>SUM(H12,K12:L12,P12:Q12)</f>
        <v>837473.39136000001</v>
      </c>
      <c r="S12" s="37"/>
      <c r="T12" s="53">
        <f>T13-SUM(T9:T11)</f>
        <v>837473.39136000001</v>
      </c>
      <c r="U12" s="53">
        <f>T12-R12</f>
        <v>0</v>
      </c>
    </row>
    <row r="13" spans="2:24" s="34" customFormat="1" ht="16" customHeight="1">
      <c r="B13" s="40" t="s">
        <v>5</v>
      </c>
      <c r="C13" s="39">
        <f t="shared" ref="C13:L13" si="0">SUM(C9,C11:C12)</f>
        <v>113417</v>
      </c>
      <c r="D13" s="39">
        <f t="shared" si="0"/>
        <v>65499</v>
      </c>
      <c r="E13" s="39">
        <f t="shared" si="0"/>
        <v>192838.82670999999</v>
      </c>
      <c r="F13" s="39">
        <f t="shared" si="0"/>
        <v>258337.82670999999</v>
      </c>
      <c r="G13" s="39">
        <f t="shared" si="0"/>
        <v>64181.429389999998</v>
      </c>
      <c r="H13" s="39">
        <f t="shared" si="0"/>
        <v>435936.2561</v>
      </c>
      <c r="I13" s="39">
        <f t="shared" si="0"/>
        <v>12740.19735</v>
      </c>
      <c r="J13" s="39">
        <f t="shared" si="0"/>
        <v>49295.887890000005</v>
      </c>
      <c r="K13" s="39">
        <f t="shared" si="0"/>
        <v>62036.085240000008</v>
      </c>
      <c r="L13" s="39">
        <f t="shared" si="0"/>
        <v>39840.576489999999</v>
      </c>
      <c r="M13" s="39">
        <f>SUM(M9:M12)</f>
        <v>7543</v>
      </c>
      <c r="N13" s="39">
        <f>SUM(N9:N12)</f>
        <v>89465</v>
      </c>
      <c r="O13" s="39">
        <f>SUM(O9:O12)</f>
        <v>110038.197</v>
      </c>
      <c r="P13" s="39">
        <f>SUM(P9:P12)</f>
        <v>207046.19699999999</v>
      </c>
      <c r="Q13" s="39">
        <f>SUM(Q9,Q11:Q12)</f>
        <v>37590</v>
      </c>
      <c r="R13" s="39">
        <f>SUM(R9:R12)</f>
        <v>782449.11483000009</v>
      </c>
      <c r="S13" s="37"/>
      <c r="T13" s="43">
        <f>SUM('Aberdeen City:ZetTrans'!T13)</f>
        <v>782449.11482999998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109463</v>
      </c>
      <c r="D15" s="39">
        <f t="shared" si="1"/>
        <v>64873</v>
      </c>
      <c r="E15" s="39">
        <f t="shared" si="1"/>
        <v>185142.82670999999</v>
      </c>
      <c r="F15" s="39">
        <f t="shared" si="1"/>
        <v>250015.82670999999</v>
      </c>
      <c r="G15" s="39">
        <f t="shared" si="1"/>
        <v>62685.429389999998</v>
      </c>
      <c r="H15" s="39">
        <f t="shared" si="1"/>
        <v>422164.2561</v>
      </c>
      <c r="I15" s="39">
        <f t="shared" si="1"/>
        <v>12740.19735</v>
      </c>
      <c r="J15" s="39">
        <f t="shared" si="1"/>
        <v>48208.887890000005</v>
      </c>
      <c r="K15" s="39">
        <f t="shared" si="1"/>
        <v>60949.085240000008</v>
      </c>
      <c r="L15" s="39">
        <f t="shared" si="1"/>
        <v>39445.576489999999</v>
      </c>
      <c r="M15" s="39">
        <f>M13+M18+M19</f>
        <v>7543</v>
      </c>
      <c r="N15" s="39">
        <f>N13+N18+N19</f>
        <v>88961</v>
      </c>
      <c r="O15" s="39">
        <f>O13+O18+O19</f>
        <v>79114.197</v>
      </c>
      <c r="P15" s="39">
        <f>P13+P18+P19</f>
        <v>175618.19699999999</v>
      </c>
      <c r="Q15" s="39">
        <f>Q13+Q18</f>
        <v>37590</v>
      </c>
      <c r="R15" s="39">
        <f>R13+R18+R19</f>
        <v>735767.11483000009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f>SUM('Aberdeen City:ZetTrans'!C18)</f>
        <v>-3954</v>
      </c>
      <c r="D18" s="49">
        <f>SUM('Aberdeen City:ZetTrans'!D18)</f>
        <v>-626</v>
      </c>
      <c r="E18" s="49">
        <f>SUM('Aberdeen City:ZetTrans'!E18)</f>
        <v>-7696</v>
      </c>
      <c r="F18" s="50">
        <f>SUM(D18:E18)</f>
        <v>-8322</v>
      </c>
      <c r="G18" s="49">
        <f>SUM('Aberdeen City:ZetTrans'!G18)</f>
        <v>-1496</v>
      </c>
      <c r="H18" s="50">
        <f>SUM(C18,F18:G18)</f>
        <v>-13772</v>
      </c>
      <c r="I18" s="49">
        <f>SUM('Aberdeen City:ZetTrans'!I18)</f>
        <v>0</v>
      </c>
      <c r="J18" s="49">
        <f>SUM('Aberdeen City:ZetTrans'!J18)</f>
        <v>-1087</v>
      </c>
      <c r="K18" s="50">
        <f>SUM(I18:J18)</f>
        <v>-1087</v>
      </c>
      <c r="L18" s="49">
        <f>SUM('Aberdeen City:ZetTrans'!L18)</f>
        <v>-395</v>
      </c>
      <c r="M18" s="49">
        <f>SUM('Aberdeen City:ZetTrans'!M18)</f>
        <v>0</v>
      </c>
      <c r="N18" s="49">
        <f>SUM('Aberdeen City:ZetTrans'!N18)</f>
        <v>-504</v>
      </c>
      <c r="O18" s="49">
        <f>SUM('Aberdeen City:ZetTrans'!O18)</f>
        <v>-2585</v>
      </c>
      <c r="P18" s="50">
        <f>SUM(M18:O18)</f>
        <v>-3089</v>
      </c>
      <c r="Q18" s="49">
        <f>SUM('Aberdeen City:ZetTrans'!Q18)</f>
        <v>0</v>
      </c>
      <c r="R18" s="39">
        <f>SUM(H18,K18:L18,P18:Q18)</f>
        <v>-18343</v>
      </c>
      <c r="S18" s="37"/>
      <c r="T18" s="53">
        <f>SUM('Aberdeen City:ZetTrans'!T18)</f>
        <v>-18343</v>
      </c>
      <c r="U18" s="53">
        <f>T18-R18</f>
        <v>0</v>
      </c>
    </row>
    <row r="19" spans="2:22" s="34" customFormat="1" ht="16" customHeight="1">
      <c r="B19" s="63" t="s">
        <v>83</v>
      </c>
      <c r="C19" s="38"/>
      <c r="D19" s="38"/>
      <c r="E19" s="38"/>
      <c r="F19" s="38"/>
      <c r="G19" s="38"/>
      <c r="H19" s="38"/>
      <c r="I19" s="38"/>
      <c r="J19" s="38"/>
      <c r="K19" s="38"/>
      <c r="L19" s="38"/>
      <c r="M19" s="49">
        <f>SUM('Aberdeen City:ZetTrans'!M19)</f>
        <v>0</v>
      </c>
      <c r="N19" s="49">
        <f>SUM('Aberdeen City:ZetTrans'!N19)</f>
        <v>0</v>
      </c>
      <c r="O19" s="49">
        <f>SUM('Aberdeen City:ZetTrans'!O19)</f>
        <v>-28339</v>
      </c>
      <c r="P19" s="50">
        <f>SUM(M19:O19)</f>
        <v>-28339</v>
      </c>
      <c r="Q19" s="38"/>
      <c r="R19" s="39">
        <f>SUM(H19,K19:L19,P19:Q19)</f>
        <v>-28339</v>
      </c>
      <c r="S19" s="37"/>
      <c r="T19" s="53">
        <f>SUM('Aberdeen City:ZetTrans'!T19)</f>
        <v>-28339</v>
      </c>
      <c r="U19" s="53">
        <f>T19-R19</f>
        <v>0</v>
      </c>
    </row>
    <row r="20" spans="2:22" s="34" customFormat="1" ht="16" customHeight="1">
      <c r="B20" s="35" t="s">
        <v>77</v>
      </c>
      <c r="C20" s="49">
        <f>SUM('Aberdeen City:ZetTrans'!C20)</f>
        <v>0</v>
      </c>
      <c r="D20" s="49">
        <f>SUM('Aberdeen City:ZetTrans'!D20)</f>
        <v>0</v>
      </c>
      <c r="E20" s="49">
        <f>SUM('Aberdeen City:ZetTrans'!E20)</f>
        <v>0</v>
      </c>
      <c r="F20" s="50">
        <f>SUM(D20:E20)</f>
        <v>0</v>
      </c>
      <c r="G20" s="49">
        <f>SUM('Aberdeen City:ZetTrans'!G20)</f>
        <v>0</v>
      </c>
      <c r="H20" s="50">
        <f>SUM(C20,F20:G20)</f>
        <v>0</v>
      </c>
      <c r="I20" s="49">
        <f>SUM('Aberdeen City:ZetTrans'!I20)</f>
        <v>0</v>
      </c>
      <c r="J20" s="49">
        <f>SUM('Aberdeen City:ZetTrans'!J20)</f>
        <v>0</v>
      </c>
      <c r="K20" s="50">
        <f>SUM(I20:J20)</f>
        <v>0</v>
      </c>
      <c r="L20" s="49">
        <f>SUM('Aberdeen City:ZetTrans'!L20)</f>
        <v>0</v>
      </c>
      <c r="M20" s="49">
        <f>SUM('Aberdeen City:ZetTrans'!M20)</f>
        <v>0</v>
      </c>
      <c r="N20" s="49">
        <f>SUM('Aberdeen City:ZetTrans'!N20)</f>
        <v>0</v>
      </c>
      <c r="O20" s="49">
        <f>SUM('Aberdeen City:ZetTrans'!O20)</f>
        <v>0</v>
      </c>
      <c r="P20" s="50">
        <f>SUM(M20:O20)</f>
        <v>0</v>
      </c>
      <c r="Q20" s="49">
        <f>SUM('Aberdeen City:ZetTrans'!Q20)</f>
        <v>0</v>
      </c>
      <c r="R20" s="39">
        <f>SUM(H20,K20:L20,P20:Q20)</f>
        <v>0</v>
      </c>
      <c r="S20" s="37"/>
      <c r="T20" s="53">
        <f>SUM('Aberdeen City:ZetTrans'!T20)</f>
        <v>0</v>
      </c>
      <c r="U20" s="53">
        <f>T20-R20</f>
        <v>0</v>
      </c>
    </row>
    <row r="21" spans="2:22" s="34" customFormat="1" ht="16" customHeight="1">
      <c r="B21" s="35" t="s">
        <v>88</v>
      </c>
      <c r="C21" s="49">
        <f>SUM('Aberdeen City:ZetTrans'!C21)</f>
        <v>-109146</v>
      </c>
      <c r="D21" s="49">
        <f>SUM('Aberdeen City:ZetTrans'!D21)</f>
        <v>-1323</v>
      </c>
      <c r="E21" s="49">
        <f>SUM('Aberdeen City:ZetTrans'!E21)</f>
        <v>-49953.603999999999</v>
      </c>
      <c r="F21" s="50">
        <f>SUM(D21:E21)</f>
        <v>-51276.603999999999</v>
      </c>
      <c r="G21" s="49">
        <f>SUM('Aberdeen City:ZetTrans'!G21)</f>
        <v>-5899.8968800000002</v>
      </c>
      <c r="H21" s="50">
        <f>SUM(C21,F21:G21)</f>
        <v>-166322.50088000001</v>
      </c>
      <c r="I21" s="49">
        <f>SUM('Aberdeen City:ZetTrans'!I21)</f>
        <v>-15</v>
      </c>
      <c r="J21" s="49">
        <f>SUM('Aberdeen City:ZetTrans'!J21)</f>
        <v>-20279.370900000002</v>
      </c>
      <c r="K21" s="50">
        <f>SUM(I21:J21)</f>
        <v>-20294.370900000002</v>
      </c>
      <c r="L21" s="49">
        <f>SUM('Aberdeen City:ZetTrans'!L21)</f>
        <v>-84674.938380000007</v>
      </c>
      <c r="M21" s="49">
        <f>SUM('Aberdeen City:ZetTrans'!M21)</f>
        <v>-1163</v>
      </c>
      <c r="N21" s="49">
        <f>SUM('Aberdeen City:ZetTrans'!N21)</f>
        <v>-3785</v>
      </c>
      <c r="O21" s="49">
        <f>SUM('Aberdeen City:ZetTrans'!O21)</f>
        <v>-60179.687180000001</v>
      </c>
      <c r="P21" s="50">
        <f>SUM(M21:O21)</f>
        <v>-65127.687180000001</v>
      </c>
      <c r="Q21" s="49">
        <f>SUM('Aberdeen City:ZetTrans'!Q21)</f>
        <v>-18759</v>
      </c>
      <c r="R21" s="39">
        <f>SUM(H21,K21:L21,P21:Q21)</f>
        <v>-355178.49734</v>
      </c>
      <c r="S21" s="37"/>
      <c r="T21" s="53">
        <f>T22-SUM(T18:T20)</f>
        <v>-355178.49734</v>
      </c>
      <c r="U21" s="53">
        <f>T21-R21</f>
        <v>0</v>
      </c>
    </row>
    <row r="22" spans="2:22" s="34" customFormat="1" ht="16" customHeight="1">
      <c r="B22" s="40" t="s">
        <v>8</v>
      </c>
      <c r="C22" s="39">
        <f t="shared" ref="C22:L22" si="2">SUM(C18,C20:C21)</f>
        <v>-113100</v>
      </c>
      <c r="D22" s="39">
        <f t="shared" si="2"/>
        <v>-1949</v>
      </c>
      <c r="E22" s="39">
        <f t="shared" si="2"/>
        <v>-57649.603999999999</v>
      </c>
      <c r="F22" s="39">
        <f t="shared" si="2"/>
        <v>-59598.603999999999</v>
      </c>
      <c r="G22" s="39">
        <f t="shared" si="2"/>
        <v>-7395.8968800000002</v>
      </c>
      <c r="H22" s="39">
        <f t="shared" si="2"/>
        <v>-180094.50088000001</v>
      </c>
      <c r="I22" s="39">
        <f t="shared" si="2"/>
        <v>-15</v>
      </c>
      <c r="J22" s="39">
        <f t="shared" si="2"/>
        <v>-21366.370900000002</v>
      </c>
      <c r="K22" s="39">
        <f t="shared" si="2"/>
        <v>-21381.370900000002</v>
      </c>
      <c r="L22" s="39">
        <f t="shared" si="2"/>
        <v>-85069.938380000007</v>
      </c>
      <c r="M22" s="39">
        <f>SUM(M18:M21)</f>
        <v>-1163</v>
      </c>
      <c r="N22" s="39">
        <f>SUM(N18:N21)</f>
        <v>-4289</v>
      </c>
      <c r="O22" s="39">
        <f>SUM(O18:O21)</f>
        <v>-91103.687180000008</v>
      </c>
      <c r="P22" s="39">
        <f>SUM(P18:P21)</f>
        <v>-96555.687180000008</v>
      </c>
      <c r="Q22" s="39">
        <f>SUM(Q18,Q20:Q21)</f>
        <v>-18759</v>
      </c>
      <c r="R22" s="39">
        <f>SUM(R18:R21)</f>
        <v>-401860.49734</v>
      </c>
      <c r="S22" s="37"/>
      <c r="T22" s="43">
        <f>SUM('Aberdeen City:ZetTrans'!T22)</f>
        <v>-401860.49734</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-109146</v>
      </c>
      <c r="D24" s="39">
        <f t="shared" si="3"/>
        <v>-1323</v>
      </c>
      <c r="E24" s="39">
        <f t="shared" si="3"/>
        <v>-49953.603999999999</v>
      </c>
      <c r="F24" s="39">
        <f t="shared" si="3"/>
        <v>-51276.603999999999</v>
      </c>
      <c r="G24" s="39">
        <f t="shared" si="3"/>
        <v>-5899.8968800000002</v>
      </c>
      <c r="H24" s="39">
        <f t="shared" si="3"/>
        <v>-166322.50088000001</v>
      </c>
      <c r="I24" s="39">
        <f t="shared" si="3"/>
        <v>-15</v>
      </c>
      <c r="J24" s="39">
        <f t="shared" si="3"/>
        <v>-20279.370900000002</v>
      </c>
      <c r="K24" s="39">
        <f t="shared" si="3"/>
        <v>-20294.370900000002</v>
      </c>
      <c r="L24" s="39">
        <f t="shared" si="3"/>
        <v>-84674.938380000007</v>
      </c>
      <c r="M24" s="39">
        <f>M22-M18-M19</f>
        <v>-1163</v>
      </c>
      <c r="N24" s="39">
        <f>N22-N18-N19</f>
        <v>-3785</v>
      </c>
      <c r="O24" s="39">
        <f>O22-O18-O19</f>
        <v>-60179.687180000008</v>
      </c>
      <c r="P24" s="39">
        <f>P22-P18-P19</f>
        <v>-65127.687180000008</v>
      </c>
      <c r="Q24" s="39">
        <f>Q22-Q18</f>
        <v>-18759</v>
      </c>
      <c r="R24" s="39">
        <f>R22-R18-R19</f>
        <v>-355178.49734</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317</v>
      </c>
      <c r="D26" s="42">
        <f t="shared" si="4"/>
        <v>63550</v>
      </c>
      <c r="E26" s="42">
        <f t="shared" si="4"/>
        <v>135189.22271</v>
      </c>
      <c r="F26" s="42">
        <f t="shared" si="4"/>
        <v>198739.22271</v>
      </c>
      <c r="G26" s="42">
        <f t="shared" si="4"/>
        <v>56785.532509999997</v>
      </c>
      <c r="H26" s="42">
        <f t="shared" si="4"/>
        <v>255841.75521999999</v>
      </c>
      <c r="I26" s="42">
        <f t="shared" si="4"/>
        <v>12725.19735</v>
      </c>
      <c r="J26" s="42">
        <f t="shared" si="4"/>
        <v>27929.516990000004</v>
      </c>
      <c r="K26" s="42">
        <f t="shared" si="4"/>
        <v>40654.714340000006</v>
      </c>
      <c r="L26" s="42">
        <f t="shared" si="4"/>
        <v>-45229.361890000007</v>
      </c>
      <c r="M26" s="42">
        <f t="shared" si="4"/>
        <v>6380</v>
      </c>
      <c r="N26" s="42">
        <f t="shared" si="4"/>
        <v>85176</v>
      </c>
      <c r="O26" s="42">
        <f t="shared" si="4"/>
        <v>18934.509819999992</v>
      </c>
      <c r="P26" s="42">
        <f t="shared" si="4"/>
        <v>110490.50981999998</v>
      </c>
      <c r="Q26" s="42">
        <f t="shared" si="4"/>
        <v>18831</v>
      </c>
      <c r="R26" s="42">
        <f t="shared" si="4"/>
        <v>380588.61749000009</v>
      </c>
      <c r="S26" s="37"/>
      <c r="T26" s="43">
        <f>SUM('Aberdeen City:ZetTrans'!T26)</f>
        <v>380588.61748999998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f>SUM('Aberdeen City:ZetTrans'!C29)</f>
        <v>21335</v>
      </c>
      <c r="D29" s="45">
        <f>SUM('Aberdeen City:ZetTrans'!D29)</f>
        <v>65579</v>
      </c>
      <c r="E29" s="45">
        <f>SUM('Aberdeen City:ZetTrans'!E29)</f>
        <v>183187</v>
      </c>
      <c r="F29" s="45">
        <f>SUM('Aberdeen City:ZetTrans'!F29)</f>
        <v>248766</v>
      </c>
      <c r="G29" s="45">
        <f>SUM('Aberdeen City:ZetTrans'!G29)</f>
        <v>71699</v>
      </c>
      <c r="H29" s="45">
        <f>SUM('Aberdeen City:ZetTrans'!H29)</f>
        <v>341800</v>
      </c>
      <c r="I29" s="45">
        <f>SUM('Aberdeen City:ZetTrans'!I29)</f>
        <v>12515</v>
      </c>
      <c r="J29" s="45">
        <f>SUM('Aberdeen City:ZetTrans'!J29)</f>
        <v>52891</v>
      </c>
      <c r="K29" s="45">
        <f>SUM('Aberdeen City:ZetTrans'!K29)</f>
        <v>65406</v>
      </c>
      <c r="L29" s="45">
        <f>SUM('Aberdeen City:ZetTrans'!L29)</f>
        <v>37226</v>
      </c>
      <c r="M29" s="45">
        <f>SUM('Aberdeen City:ZetTrans'!M29)</f>
        <v>7741</v>
      </c>
      <c r="N29" s="45">
        <f>SUM('Aberdeen City:ZetTrans'!N29)</f>
        <v>89466</v>
      </c>
      <c r="O29" s="45">
        <f>SUM('Aberdeen City:ZetTrans'!O29)</f>
        <v>104576</v>
      </c>
      <c r="P29" s="45">
        <f>SUM('Aberdeen City:ZetTrans'!P29)</f>
        <v>201783</v>
      </c>
      <c r="Q29" s="45">
        <f>SUM('Aberdeen City:ZetTrans'!Q29)</f>
        <v>32726</v>
      </c>
      <c r="R29" s="45">
        <f>SUM('Aberdeen City:ZetTrans'!R29)</f>
        <v>678941</v>
      </c>
      <c r="S29" s="37"/>
      <c r="T29" s="37"/>
      <c r="U29" s="37"/>
    </row>
    <row r="30" spans="2:22" s="34" customFormat="1" ht="16" customHeight="1">
      <c r="B30" s="44" t="s">
        <v>91</v>
      </c>
      <c r="C30" s="45">
        <f>SUM('Aberdeen City:ZetTrans'!C30)</f>
        <v>-17857</v>
      </c>
      <c r="D30" s="45">
        <f>SUM('Aberdeen City:ZetTrans'!D30)</f>
        <v>-3371</v>
      </c>
      <c r="E30" s="45">
        <f>SUM('Aberdeen City:ZetTrans'!E30)</f>
        <v>-50180</v>
      </c>
      <c r="F30" s="45">
        <f>SUM('Aberdeen City:ZetTrans'!F30)</f>
        <v>-53551</v>
      </c>
      <c r="G30" s="45">
        <f>SUM('Aberdeen City:ZetTrans'!G30)</f>
        <v>-8498</v>
      </c>
      <c r="H30" s="45">
        <f>SUM('Aberdeen City:ZetTrans'!H30)</f>
        <v>-79906</v>
      </c>
      <c r="I30" s="45">
        <f>SUM('Aberdeen City:ZetTrans'!I30)</f>
        <v>-24</v>
      </c>
      <c r="J30" s="45">
        <f>SUM('Aberdeen City:ZetTrans'!J30)</f>
        <v>-19645</v>
      </c>
      <c r="K30" s="45">
        <f>SUM('Aberdeen City:ZetTrans'!K30)</f>
        <v>-19669</v>
      </c>
      <c r="L30" s="45">
        <f>SUM('Aberdeen City:ZetTrans'!L30)</f>
        <v>-81310</v>
      </c>
      <c r="M30" s="45">
        <f>SUM('Aberdeen City:ZetTrans'!M30)</f>
        <v>-1274</v>
      </c>
      <c r="N30" s="45">
        <f>SUM('Aberdeen City:ZetTrans'!N30)</f>
        <v>-3803</v>
      </c>
      <c r="O30" s="45">
        <f>SUM('Aberdeen City:ZetTrans'!O30)</f>
        <v>-98417</v>
      </c>
      <c r="P30" s="45">
        <f>SUM('Aberdeen City:ZetTrans'!P30)</f>
        <v>-103494</v>
      </c>
      <c r="Q30" s="45">
        <f>SUM('Aberdeen City:ZetTrans'!Q30)</f>
        <v>-15382</v>
      </c>
      <c r="R30" s="45">
        <f>SUM('Aberdeen City:ZetTrans'!R30)</f>
        <v>-299761</v>
      </c>
      <c r="S30" s="37"/>
      <c r="T30" s="37"/>
      <c r="U30" s="37"/>
    </row>
    <row r="31" spans="2:22" s="34" customFormat="1" ht="16" customHeight="1">
      <c r="B31" s="44" t="s">
        <v>92</v>
      </c>
      <c r="C31" s="45">
        <f>SUM('Aberdeen City:ZetTrans'!C31)</f>
        <v>3478</v>
      </c>
      <c r="D31" s="45">
        <f>SUM('Aberdeen City:ZetTrans'!D31)</f>
        <v>62208</v>
      </c>
      <c r="E31" s="45">
        <f>SUM('Aberdeen City:ZetTrans'!E31)</f>
        <v>133007</v>
      </c>
      <c r="F31" s="45">
        <f>SUM('Aberdeen City:ZetTrans'!F31)</f>
        <v>195215</v>
      </c>
      <c r="G31" s="45">
        <f>SUM('Aberdeen City:ZetTrans'!G31)</f>
        <v>63201</v>
      </c>
      <c r="H31" s="45">
        <f>SUM('Aberdeen City:ZetTrans'!H31)</f>
        <v>261894</v>
      </c>
      <c r="I31" s="45">
        <f>SUM('Aberdeen City:ZetTrans'!I31)</f>
        <v>12491</v>
      </c>
      <c r="J31" s="45">
        <f>SUM('Aberdeen City:ZetTrans'!J31)</f>
        <v>33246</v>
      </c>
      <c r="K31" s="45">
        <f>SUM('Aberdeen City:ZetTrans'!K31)</f>
        <v>45737</v>
      </c>
      <c r="L31" s="45">
        <f>SUM('Aberdeen City:ZetTrans'!L31)</f>
        <v>-44084</v>
      </c>
      <c r="M31" s="45">
        <f>SUM('Aberdeen City:ZetTrans'!M31)</f>
        <v>6467</v>
      </c>
      <c r="N31" s="45">
        <f>SUM('Aberdeen City:ZetTrans'!N31)</f>
        <v>85663</v>
      </c>
      <c r="O31" s="45">
        <f>SUM('Aberdeen City:ZetTrans'!O31)</f>
        <v>6159</v>
      </c>
      <c r="P31" s="45">
        <f>SUM('Aberdeen City:ZetTrans'!P31)</f>
        <v>98289</v>
      </c>
      <c r="Q31" s="45">
        <f>SUM('Aberdeen City:ZetTrans'!Q31)</f>
        <v>17344</v>
      </c>
      <c r="R31" s="45">
        <f>SUM('Aberdeen City:ZetTrans'!R31)</f>
        <v>379180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f>SUM('Aberdeen City:ZetTrans'!F36)</f>
        <v>3468</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f>SUM('Aberdeen City:ZetTrans'!N39)</f>
        <v>55949</v>
      </c>
      <c r="O39" s="38"/>
      <c r="P39" s="38"/>
      <c r="Q39" s="49">
        <f>SUM('Aberdeen City:ZetTrans'!Q39)</f>
        <v>1374</v>
      </c>
      <c r="R39" s="38"/>
      <c r="S39" s="37"/>
      <c r="T39" s="37"/>
      <c r="U39" s="37"/>
    </row>
    <row r="40" spans="2:24" s="34" customFormat="1" ht="16" customHeight="1">
      <c r="B40" s="59" t="s">
        <v>73</v>
      </c>
      <c r="C40" s="38"/>
      <c r="D40" s="38"/>
      <c r="E40" s="38"/>
      <c r="F40" s="38"/>
      <c r="G40" s="52"/>
      <c r="H40" s="38"/>
      <c r="I40" s="38"/>
      <c r="J40" s="52"/>
      <c r="K40" s="36"/>
      <c r="L40" s="38"/>
      <c r="M40" s="58"/>
      <c r="N40" s="49">
        <f>SUM('Aberdeen City:ZetTrans'!N40)</f>
        <v>817</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f>SUM('Aberdeen City:ZetTrans'!Q41)</f>
        <v>33326</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328" priority="2">
      <formula>$E$3&lt;&gt;0</formula>
    </cfRule>
  </conditionalFormatting>
  <conditionalFormatting sqref="C29:R29">
    <cfRule type="expression" dxfId="327" priority="5">
      <formula>AND(ABS(C13-C29)&gt;500, ABS((C13-C29)/C29)&gt;0.1)</formula>
    </cfRule>
  </conditionalFormatting>
  <conditionalFormatting sqref="C30:R30">
    <cfRule type="expression" dxfId="326" priority="6">
      <formula>AND(ABS(C22-C30)&gt;500, ABS((C22-C30)/C30)&gt;0.1)</formula>
    </cfRule>
  </conditionalFormatting>
  <conditionalFormatting sqref="C31:R31">
    <cfRule type="expression" dxfId="325" priority="7">
      <formula>AND(ABS(C26-C31)&gt;500, ABS((C26-C31)/C31)&gt;0.1)</formula>
    </cfRule>
  </conditionalFormatting>
  <conditionalFormatting sqref="T9:U13 T18:U22 T26:U26">
    <cfRule type="expression" dxfId="324" priority="4">
      <formula>$U9&lt;&gt;0</formula>
    </cfRule>
  </conditionalFormatting>
  <conditionalFormatting sqref="T5:U7">
    <cfRule type="expression" dxfId="323" priority="3">
      <formula>SUM($U$9:$U$26)&lt;&gt;0</formula>
    </cfRule>
  </conditionalFormatting>
  <conditionalFormatting sqref="T36 N42 Q42">
    <cfRule type="cellIs" dxfId="322"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321"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2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200-000001000000}">
      <formula1>0</formula1>
    </dataValidation>
    <dataValidation type="list" allowBlank="1" showInputMessage="1" showErrorMessage="1" sqref="H3" xr:uid="{00000000-0002-0000-0200-000002000000}">
      <formula1>#REF!</formula1>
    </dataValidation>
  </dataValidations>
  <pageMargins left="0.7" right="0.7" top="0.75" bottom="0.75" header="0.3" footer="0.3"/>
  <pageSetup paperSize="9" scale="47"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8DB4E2"/>
    <pageSetUpPr fitToPage="1"/>
  </sheetPr>
  <dimension ref="B1:X57"/>
  <sheetViews>
    <sheetView zoomScaleNormal="100" workbookViewId="0">
      <pane ySplit="7" topLeftCell="A23" activePane="bottomLeft" state="frozen"/>
      <selection activeCell="C9" sqref="C9"/>
      <selection pane="bottomLeft" activeCell="Q42" sqref="Q42"/>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35</v>
      </c>
      <c r="C3" s="103" t="s">
        <v>0</v>
      </c>
      <c r="D3" s="103"/>
      <c r="E3" s="4">
        <f>COUNT(U9:U26)-COUNTIF(U9:U26,"=0")+COUNTIF(T36,"FAIL")+COUNTIF(N42:Q42,"FAIL")</f>
        <v>1</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2</v>
      </c>
      <c r="D9" s="49">
        <v>330</v>
      </c>
      <c r="E9" s="49">
        <v>396</v>
      </c>
      <c r="F9" s="50">
        <f>SUM(D9:E9)</f>
        <v>726</v>
      </c>
      <c r="G9" s="49">
        <v>83</v>
      </c>
      <c r="H9" s="50">
        <f>SUM(C9,F9:G9)</f>
        <v>811</v>
      </c>
      <c r="I9" s="49">
        <v>12</v>
      </c>
      <c r="J9" s="49">
        <v>47</v>
      </c>
      <c r="K9" s="50">
        <f>SUM(I9:J9)</f>
        <v>59</v>
      </c>
      <c r="L9" s="49">
        <v>30</v>
      </c>
      <c r="M9" s="49">
        <v>0</v>
      </c>
      <c r="N9" s="49">
        <v>140</v>
      </c>
      <c r="O9" s="49">
        <v>38</v>
      </c>
      <c r="P9" s="50">
        <f>SUM(M9:O9)</f>
        <v>178</v>
      </c>
      <c r="Q9" s="49">
        <v>0</v>
      </c>
      <c r="R9" s="39">
        <f>SUM(H9,K9:L9,P9:Q9)</f>
        <v>1078</v>
      </c>
      <c r="S9" s="37"/>
      <c r="T9" s="53">
        <v>1078</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-69</v>
      </c>
      <c r="D11" s="49">
        <v>-820</v>
      </c>
      <c r="E11" s="49">
        <v>-3915</v>
      </c>
      <c r="F11" s="50">
        <f>SUM(D11:E11)</f>
        <v>-4735</v>
      </c>
      <c r="G11" s="49">
        <v>-173</v>
      </c>
      <c r="H11" s="50">
        <f>SUM(C11,F11:G11)</f>
        <v>-4977</v>
      </c>
      <c r="I11" s="49">
        <v>-1</v>
      </c>
      <c r="J11" s="49">
        <v>-13</v>
      </c>
      <c r="K11" s="50">
        <f>SUM(I11:J11)</f>
        <v>-14</v>
      </c>
      <c r="L11" s="49">
        <v>-78</v>
      </c>
      <c r="M11" s="49">
        <v>0</v>
      </c>
      <c r="N11" s="49">
        <v>-6076</v>
      </c>
      <c r="O11" s="49">
        <v>-102</v>
      </c>
      <c r="P11" s="50">
        <f>SUM(M11:O11)</f>
        <v>-6178</v>
      </c>
      <c r="Q11" s="49">
        <v>0</v>
      </c>
      <c r="R11" s="39">
        <f>SUM(H11,K11:L11,P11:Q11)</f>
        <v>-11247</v>
      </c>
      <c r="S11" s="37"/>
      <c r="T11" s="53">
        <v>-11247</v>
      </c>
      <c r="U11" s="53">
        <f>T11-R11</f>
        <v>0</v>
      </c>
    </row>
    <row r="12" spans="2:24" s="34" customFormat="1" ht="16" customHeight="1">
      <c r="B12" s="35" t="s">
        <v>86</v>
      </c>
      <c r="C12" s="49">
        <v>98</v>
      </c>
      <c r="D12" s="49">
        <v>4433</v>
      </c>
      <c r="E12" s="49">
        <v>6410</v>
      </c>
      <c r="F12" s="50">
        <f>SUM(D12:E12)</f>
        <v>10843</v>
      </c>
      <c r="G12" s="49">
        <v>1165</v>
      </c>
      <c r="H12" s="50">
        <f>SUM(C12,F12:G12)</f>
        <v>12106</v>
      </c>
      <c r="I12" s="49">
        <v>134</v>
      </c>
      <c r="J12" s="49">
        <v>628</v>
      </c>
      <c r="K12" s="50">
        <f>SUM(I12:J12)</f>
        <v>762</v>
      </c>
      <c r="L12" s="49">
        <v>643</v>
      </c>
      <c r="M12" s="49">
        <v>660</v>
      </c>
      <c r="N12" s="49">
        <v>8577</v>
      </c>
      <c r="O12" s="49">
        <v>777</v>
      </c>
      <c r="P12" s="50">
        <f>SUM(M12:O12)</f>
        <v>10014</v>
      </c>
      <c r="Q12" s="49">
        <v>0</v>
      </c>
      <c r="R12" s="39">
        <f>SUM(H12,K12:L12,P12:Q12)</f>
        <v>23525</v>
      </c>
      <c r="S12" s="37"/>
      <c r="T12" s="53">
        <f>T13-SUM(T9:T11)</f>
        <v>23525</v>
      </c>
      <c r="U12" s="53">
        <f>T12-R12</f>
        <v>0</v>
      </c>
    </row>
    <row r="13" spans="2:24" s="34" customFormat="1" ht="16" customHeight="1">
      <c r="B13" s="40" t="s">
        <v>5</v>
      </c>
      <c r="C13" s="39">
        <f t="shared" ref="C13:L13" si="0">SUM(C9,C11:C12)</f>
        <v>31</v>
      </c>
      <c r="D13" s="39">
        <f t="shared" si="0"/>
        <v>3943</v>
      </c>
      <c r="E13" s="39">
        <f t="shared" si="0"/>
        <v>2891</v>
      </c>
      <c r="F13" s="39">
        <f t="shared" si="0"/>
        <v>6834</v>
      </c>
      <c r="G13" s="39">
        <f t="shared" si="0"/>
        <v>1075</v>
      </c>
      <c r="H13" s="39">
        <f t="shared" si="0"/>
        <v>7940</v>
      </c>
      <c r="I13" s="39">
        <f t="shared" si="0"/>
        <v>145</v>
      </c>
      <c r="J13" s="39">
        <f t="shared" si="0"/>
        <v>662</v>
      </c>
      <c r="K13" s="39">
        <f t="shared" si="0"/>
        <v>807</v>
      </c>
      <c r="L13" s="39">
        <f t="shared" si="0"/>
        <v>595</v>
      </c>
      <c r="M13" s="39">
        <f>SUM(M9:M12)</f>
        <v>660</v>
      </c>
      <c r="N13" s="39">
        <f>SUM(N9:N12)</f>
        <v>2641</v>
      </c>
      <c r="O13" s="39">
        <f>SUM(O9:O12)</f>
        <v>713</v>
      </c>
      <c r="P13" s="39">
        <f>SUM(P9:P12)</f>
        <v>4014</v>
      </c>
      <c r="Q13" s="39">
        <f>SUM(Q9,Q11:Q12)</f>
        <v>0</v>
      </c>
      <c r="R13" s="39">
        <f>SUM(R9:R12)</f>
        <v>13356</v>
      </c>
      <c r="S13" s="37"/>
      <c r="T13" s="43">
        <v>13356</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31</v>
      </c>
      <c r="D15" s="39">
        <f t="shared" si="1"/>
        <v>3943</v>
      </c>
      <c r="E15" s="39">
        <f t="shared" si="1"/>
        <v>2891</v>
      </c>
      <c r="F15" s="39">
        <f t="shared" si="1"/>
        <v>6834</v>
      </c>
      <c r="G15" s="39">
        <f t="shared" si="1"/>
        <v>1075</v>
      </c>
      <c r="H15" s="39">
        <f t="shared" si="1"/>
        <v>7940</v>
      </c>
      <c r="I15" s="39">
        <f t="shared" si="1"/>
        <v>145</v>
      </c>
      <c r="J15" s="39">
        <f t="shared" si="1"/>
        <v>662</v>
      </c>
      <c r="K15" s="39">
        <f t="shared" si="1"/>
        <v>807</v>
      </c>
      <c r="L15" s="39">
        <f t="shared" si="1"/>
        <v>595</v>
      </c>
      <c r="M15" s="39">
        <f>M13+M18+M19</f>
        <v>660</v>
      </c>
      <c r="N15" s="39">
        <f>N13+N18+N19</f>
        <v>2539</v>
      </c>
      <c r="O15" s="39">
        <f>O13+O18+O19</f>
        <v>713</v>
      </c>
      <c r="P15" s="39">
        <f>P13+P18+P19</f>
        <v>3912</v>
      </c>
      <c r="Q15" s="39">
        <f>Q13+Q18</f>
        <v>0</v>
      </c>
      <c r="R15" s="39">
        <f>R13+R18+R19</f>
        <v>13254</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-102</v>
      </c>
      <c r="O18" s="49">
        <v>0</v>
      </c>
      <c r="P18" s="50">
        <f>SUM(M18:O18)</f>
        <v>-102</v>
      </c>
      <c r="Q18" s="49">
        <v>0</v>
      </c>
      <c r="R18" s="39">
        <f>SUM(H18,K18:L18,P18:Q18)</f>
        <v>-102</v>
      </c>
      <c r="S18" s="37"/>
      <c r="T18" s="53">
        <v>-102</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-6</v>
      </c>
      <c r="D21" s="49">
        <v>-105</v>
      </c>
      <c r="E21" s="49">
        <v>-142</v>
      </c>
      <c r="F21" s="50">
        <f>SUM(D21:E21)</f>
        <v>-247</v>
      </c>
      <c r="G21" s="49">
        <v>-39</v>
      </c>
      <c r="H21" s="50">
        <f>SUM(C21,F21:G21)</f>
        <v>-292</v>
      </c>
      <c r="I21" s="49">
        <v>0</v>
      </c>
      <c r="J21" s="49">
        <v>-175</v>
      </c>
      <c r="K21" s="50">
        <f>SUM(I21:J21)</f>
        <v>-175</v>
      </c>
      <c r="L21" s="49">
        <v>-177</v>
      </c>
      <c r="M21" s="49">
        <v>-652</v>
      </c>
      <c r="N21" s="49">
        <v>-1121</v>
      </c>
      <c r="O21" s="49">
        <v>-156</v>
      </c>
      <c r="P21" s="50">
        <f>SUM(M21:O21)</f>
        <v>-1929</v>
      </c>
      <c r="Q21" s="49">
        <v>0</v>
      </c>
      <c r="R21" s="39">
        <f>SUM(H21,K21:L21,P21:Q21)</f>
        <v>-2573</v>
      </c>
      <c r="S21" s="37"/>
      <c r="T21" s="53">
        <f>T22-SUM(T18:T20)</f>
        <v>-2573</v>
      </c>
      <c r="U21" s="53">
        <f>T21-R21</f>
        <v>0</v>
      </c>
    </row>
    <row r="22" spans="2:22" s="34" customFormat="1" ht="16" customHeight="1">
      <c r="B22" s="40" t="s">
        <v>8</v>
      </c>
      <c r="C22" s="39">
        <f t="shared" ref="C22:L22" si="2">SUM(C18,C20:C21)</f>
        <v>-6</v>
      </c>
      <c r="D22" s="39">
        <f t="shared" si="2"/>
        <v>-105</v>
      </c>
      <c r="E22" s="39">
        <f t="shared" si="2"/>
        <v>-142</v>
      </c>
      <c r="F22" s="39">
        <f t="shared" si="2"/>
        <v>-247</v>
      </c>
      <c r="G22" s="39">
        <f t="shared" si="2"/>
        <v>-39</v>
      </c>
      <c r="H22" s="39">
        <f t="shared" si="2"/>
        <v>-292</v>
      </c>
      <c r="I22" s="39">
        <f t="shared" si="2"/>
        <v>0</v>
      </c>
      <c r="J22" s="39">
        <f t="shared" si="2"/>
        <v>-175</v>
      </c>
      <c r="K22" s="39">
        <f t="shared" si="2"/>
        <v>-175</v>
      </c>
      <c r="L22" s="39">
        <f t="shared" si="2"/>
        <v>-177</v>
      </c>
      <c r="M22" s="39">
        <f>SUM(M18:M21)</f>
        <v>-652</v>
      </c>
      <c r="N22" s="39">
        <f>SUM(N18:N21)</f>
        <v>-1223</v>
      </c>
      <c r="O22" s="39">
        <f>SUM(O18:O21)</f>
        <v>-156</v>
      </c>
      <c r="P22" s="39">
        <f>SUM(P18:P21)</f>
        <v>-2031</v>
      </c>
      <c r="Q22" s="39">
        <f>SUM(Q18,Q20:Q21)</f>
        <v>0</v>
      </c>
      <c r="R22" s="39">
        <f>SUM(R18:R21)</f>
        <v>-2675</v>
      </c>
      <c r="S22" s="37"/>
      <c r="T22" s="43">
        <v>-2675</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-6</v>
      </c>
      <c r="D24" s="39">
        <f t="shared" si="3"/>
        <v>-105</v>
      </c>
      <c r="E24" s="39">
        <f t="shared" si="3"/>
        <v>-142</v>
      </c>
      <c r="F24" s="39">
        <f t="shared" si="3"/>
        <v>-247</v>
      </c>
      <c r="G24" s="39">
        <f t="shared" si="3"/>
        <v>-39</v>
      </c>
      <c r="H24" s="39">
        <f t="shared" si="3"/>
        <v>-292</v>
      </c>
      <c r="I24" s="39">
        <f t="shared" si="3"/>
        <v>0</v>
      </c>
      <c r="J24" s="39">
        <f t="shared" si="3"/>
        <v>-175</v>
      </c>
      <c r="K24" s="39">
        <f t="shared" si="3"/>
        <v>-175</v>
      </c>
      <c r="L24" s="39">
        <f t="shared" si="3"/>
        <v>-177</v>
      </c>
      <c r="M24" s="39">
        <f>M22-M18-M19</f>
        <v>-652</v>
      </c>
      <c r="N24" s="39">
        <f>N22-N18-N19</f>
        <v>-1121</v>
      </c>
      <c r="O24" s="39">
        <f>O22-O18-O19</f>
        <v>-156</v>
      </c>
      <c r="P24" s="39">
        <f>P22-P18-P19</f>
        <v>-1929</v>
      </c>
      <c r="Q24" s="39">
        <f>Q22-Q18</f>
        <v>0</v>
      </c>
      <c r="R24" s="39">
        <f>R22-R18-R19</f>
        <v>-2573</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25</v>
      </c>
      <c r="D26" s="42">
        <f t="shared" si="4"/>
        <v>3838</v>
      </c>
      <c r="E26" s="42">
        <f t="shared" si="4"/>
        <v>2749</v>
      </c>
      <c r="F26" s="42">
        <f t="shared" si="4"/>
        <v>6587</v>
      </c>
      <c r="G26" s="42">
        <f t="shared" si="4"/>
        <v>1036</v>
      </c>
      <c r="H26" s="42">
        <f t="shared" si="4"/>
        <v>7648</v>
      </c>
      <c r="I26" s="42">
        <f t="shared" si="4"/>
        <v>145</v>
      </c>
      <c r="J26" s="42">
        <f t="shared" si="4"/>
        <v>487</v>
      </c>
      <c r="K26" s="42">
        <f t="shared" si="4"/>
        <v>632</v>
      </c>
      <c r="L26" s="42">
        <f t="shared" si="4"/>
        <v>418</v>
      </c>
      <c r="M26" s="42">
        <f t="shared" si="4"/>
        <v>8</v>
      </c>
      <c r="N26" s="42">
        <f t="shared" si="4"/>
        <v>1418</v>
      </c>
      <c r="O26" s="42">
        <f t="shared" si="4"/>
        <v>557</v>
      </c>
      <c r="P26" s="42">
        <f t="shared" si="4"/>
        <v>1983</v>
      </c>
      <c r="Q26" s="42">
        <f t="shared" si="4"/>
        <v>0</v>
      </c>
      <c r="R26" s="42">
        <f t="shared" si="4"/>
        <v>10681</v>
      </c>
      <c r="S26" s="37"/>
      <c r="T26" s="43">
        <v>10681</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371</v>
      </c>
      <c r="D29" s="45">
        <v>4999</v>
      </c>
      <c r="E29" s="45">
        <v>2990</v>
      </c>
      <c r="F29" s="45">
        <v>7989</v>
      </c>
      <c r="G29" s="45">
        <v>1046</v>
      </c>
      <c r="H29" s="45">
        <v>9406</v>
      </c>
      <c r="I29" s="45">
        <v>142</v>
      </c>
      <c r="J29" s="45">
        <v>727</v>
      </c>
      <c r="K29" s="45">
        <v>869</v>
      </c>
      <c r="L29" s="45">
        <v>333</v>
      </c>
      <c r="M29" s="45">
        <v>844</v>
      </c>
      <c r="N29" s="45">
        <v>2960</v>
      </c>
      <c r="O29" s="45">
        <v>712</v>
      </c>
      <c r="P29" s="45">
        <v>4516</v>
      </c>
      <c r="Q29" s="45">
        <v>27</v>
      </c>
      <c r="R29" s="45">
        <v>15151</v>
      </c>
      <c r="S29" s="37"/>
      <c r="T29" s="37"/>
      <c r="U29" s="37"/>
    </row>
    <row r="30" spans="2:22" s="34" customFormat="1" ht="16" customHeight="1">
      <c r="B30" s="44" t="s">
        <v>91</v>
      </c>
      <c r="C30" s="45">
        <v>-21</v>
      </c>
      <c r="D30" s="45">
        <v>-977</v>
      </c>
      <c r="E30" s="45">
        <v>-434</v>
      </c>
      <c r="F30" s="45">
        <v>-1411</v>
      </c>
      <c r="G30" s="45">
        <v>-64</v>
      </c>
      <c r="H30" s="45">
        <v>-1496</v>
      </c>
      <c r="I30" s="45">
        <v>0</v>
      </c>
      <c r="J30" s="45">
        <v>-177</v>
      </c>
      <c r="K30" s="45">
        <v>-177</v>
      </c>
      <c r="L30" s="45">
        <v>-186</v>
      </c>
      <c r="M30" s="45">
        <v>-828</v>
      </c>
      <c r="N30" s="45">
        <v>-1171</v>
      </c>
      <c r="O30" s="45">
        <v>-149</v>
      </c>
      <c r="P30" s="45">
        <v>-2148</v>
      </c>
      <c r="Q30" s="45">
        <v>0</v>
      </c>
      <c r="R30" s="45">
        <v>-4007</v>
      </c>
      <c r="S30" s="37"/>
      <c r="T30" s="37"/>
      <c r="U30" s="37"/>
    </row>
    <row r="31" spans="2:22" s="34" customFormat="1" ht="16" customHeight="1">
      <c r="B31" s="44" t="s">
        <v>92</v>
      </c>
      <c r="C31" s="45">
        <v>350</v>
      </c>
      <c r="D31" s="45">
        <v>4022</v>
      </c>
      <c r="E31" s="45">
        <v>2556</v>
      </c>
      <c r="F31" s="45">
        <v>6578</v>
      </c>
      <c r="G31" s="45">
        <v>982</v>
      </c>
      <c r="H31" s="45">
        <v>7910</v>
      </c>
      <c r="I31" s="45">
        <v>142</v>
      </c>
      <c r="J31" s="45">
        <v>550</v>
      </c>
      <c r="K31" s="45">
        <v>692</v>
      </c>
      <c r="L31" s="45">
        <v>147</v>
      </c>
      <c r="M31" s="45">
        <v>16</v>
      </c>
      <c r="N31" s="45">
        <v>1789</v>
      </c>
      <c r="O31" s="45">
        <v>563</v>
      </c>
      <c r="P31" s="45">
        <v>2368</v>
      </c>
      <c r="Q31" s="45">
        <v>27</v>
      </c>
      <c r="R31" s="45">
        <v>11144</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2885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FAIL</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11" priority="2">
      <formula>$E$3&lt;&gt;0</formula>
    </cfRule>
  </conditionalFormatting>
  <conditionalFormatting sqref="C29:R29">
    <cfRule type="expression" dxfId="110" priority="5">
      <formula>AND(ABS(C13-C29)&gt;500, ABS((C13-C29)/C29)&gt;0.1)</formula>
    </cfRule>
  </conditionalFormatting>
  <conditionalFormatting sqref="C30:R30">
    <cfRule type="expression" dxfId="109" priority="6">
      <formula>AND(ABS(C22-C30)&gt;500, ABS((C22-C30)/C30)&gt;0.1)</formula>
    </cfRule>
  </conditionalFormatting>
  <conditionalFormatting sqref="C31:R31">
    <cfRule type="expression" dxfId="108" priority="7">
      <formula>AND(ABS(C26-C31)&gt;500, ABS((C26-C31)/C31)&gt;0.1)</formula>
    </cfRule>
  </conditionalFormatting>
  <conditionalFormatting sqref="T9:U13 T18:U22 T26:U26">
    <cfRule type="expression" dxfId="107" priority="4">
      <formula>$U9&lt;&gt;0</formula>
    </cfRule>
  </conditionalFormatting>
  <conditionalFormatting sqref="T5:U7">
    <cfRule type="expression" dxfId="106" priority="3">
      <formula>SUM($U$9:$U$26)&lt;&gt;0</formula>
    </cfRule>
  </conditionalFormatting>
  <conditionalFormatting sqref="T36 N42 Q42">
    <cfRule type="cellIs" dxfId="10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0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D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D00-000001000000}">
      <formula1>0</formula1>
    </dataValidation>
    <dataValidation type="list" allowBlank="1" showInputMessage="1" showErrorMessage="1" sqref="H3" xr:uid="{00000000-0002-0000-1D00-000002000000}">
      <formula1>#REF!</formula1>
    </dataValidation>
  </dataValidations>
  <pageMargins left="0.7" right="0.7" top="0.75" bottom="0.75" header="0.3" footer="0.3"/>
  <pageSetup paperSize="9" scale="4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36</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1</v>
      </c>
      <c r="E9" s="49">
        <v>15</v>
      </c>
      <c r="F9" s="50">
        <f>SUM(D9:E9)</f>
        <v>16</v>
      </c>
      <c r="G9" s="49">
        <v>29</v>
      </c>
      <c r="H9" s="50">
        <f>SUM(C9,F9:G9)</f>
        <v>45</v>
      </c>
      <c r="I9" s="49">
        <v>0</v>
      </c>
      <c r="J9" s="49">
        <v>4</v>
      </c>
      <c r="K9" s="50">
        <f>SUM(I9:J9)</f>
        <v>4</v>
      </c>
      <c r="L9" s="49">
        <v>0</v>
      </c>
      <c r="M9" s="49">
        <v>0</v>
      </c>
      <c r="N9" s="49">
        <v>9</v>
      </c>
      <c r="O9" s="49">
        <v>0</v>
      </c>
      <c r="P9" s="50">
        <f>SUM(M9:O9)</f>
        <v>9</v>
      </c>
      <c r="Q9" s="49">
        <v>162</v>
      </c>
      <c r="R9" s="39">
        <f>SUM(H9,K9:L9,P9:Q9)</f>
        <v>220</v>
      </c>
      <c r="S9" s="37"/>
      <c r="T9" s="53">
        <v>220</v>
      </c>
      <c r="U9" s="53">
        <f>T9-R9</f>
        <v>0</v>
      </c>
    </row>
    <row r="10" spans="2:24" s="34" customFormat="1" ht="16" customHeight="1">
      <c r="B10" s="35" t="s">
        <v>89</v>
      </c>
      <c r="C10" s="38"/>
      <c r="D10" s="38"/>
      <c r="E10" s="38"/>
      <c r="F10" s="38"/>
      <c r="G10" s="38"/>
      <c r="H10" s="38"/>
      <c r="I10" s="38"/>
      <c r="J10" s="38"/>
      <c r="K10" s="38"/>
      <c r="L10" s="38"/>
      <c r="M10" s="49">
        <v>0</v>
      </c>
      <c r="N10" s="49">
        <v>3211</v>
      </c>
      <c r="O10" s="49">
        <v>294</v>
      </c>
      <c r="P10" s="50">
        <f>SUM(M10:O10)</f>
        <v>3505</v>
      </c>
      <c r="Q10" s="38"/>
      <c r="R10" s="39">
        <f>SUM(H10,K10:L10,P10:Q10)</f>
        <v>3505</v>
      </c>
      <c r="S10" s="37"/>
      <c r="T10" s="53">
        <v>3505</v>
      </c>
      <c r="U10" s="53">
        <f>T10-R10</f>
        <v>0</v>
      </c>
    </row>
    <row r="11" spans="2:24" s="34" customFormat="1" ht="16" customHeight="1">
      <c r="B11" s="35" t="s">
        <v>85</v>
      </c>
      <c r="C11" s="49">
        <v>0</v>
      </c>
      <c r="D11" s="49">
        <v>-16</v>
      </c>
      <c r="E11" s="49">
        <v>-87</v>
      </c>
      <c r="F11" s="50">
        <f>SUM(D11:E11)</f>
        <v>-103</v>
      </c>
      <c r="G11" s="49">
        <v>-14</v>
      </c>
      <c r="H11" s="50">
        <f>SUM(C11,F11:G11)</f>
        <v>-117</v>
      </c>
      <c r="I11" s="49">
        <v>0</v>
      </c>
      <c r="J11" s="49">
        <v>-35</v>
      </c>
      <c r="K11" s="50">
        <f>SUM(I11:J11)</f>
        <v>-35</v>
      </c>
      <c r="L11" s="49">
        <v>0</v>
      </c>
      <c r="M11" s="49">
        <v>0</v>
      </c>
      <c r="N11" s="49">
        <v>0</v>
      </c>
      <c r="O11" s="49">
        <v>0</v>
      </c>
      <c r="P11" s="50">
        <f>SUM(M11:O11)</f>
        <v>0</v>
      </c>
      <c r="Q11" s="49">
        <v>-467</v>
      </c>
      <c r="R11" s="39">
        <f>SUM(H11,K11:L11,P11:Q11)</f>
        <v>-619</v>
      </c>
      <c r="S11" s="37"/>
      <c r="T11" s="53">
        <v>-619</v>
      </c>
      <c r="U11" s="53">
        <f>T11-R11</f>
        <v>0</v>
      </c>
    </row>
    <row r="12" spans="2:24" s="34" customFormat="1" ht="16" customHeight="1">
      <c r="B12" s="35" t="s">
        <v>86</v>
      </c>
      <c r="C12" s="49">
        <v>0</v>
      </c>
      <c r="D12" s="49">
        <v>1236</v>
      </c>
      <c r="E12" s="49">
        <v>3270</v>
      </c>
      <c r="F12" s="50">
        <f>SUM(D12:E12)</f>
        <v>4506</v>
      </c>
      <c r="G12" s="49">
        <v>428</v>
      </c>
      <c r="H12" s="50">
        <f>SUM(C12,F12:G12)</f>
        <v>4934</v>
      </c>
      <c r="I12" s="49">
        <v>13</v>
      </c>
      <c r="J12" s="49">
        <v>650</v>
      </c>
      <c r="K12" s="50">
        <f>SUM(I12:J12)</f>
        <v>663</v>
      </c>
      <c r="L12" s="49">
        <v>97</v>
      </c>
      <c r="M12" s="49">
        <v>7</v>
      </c>
      <c r="N12" s="49">
        <v>93</v>
      </c>
      <c r="O12" s="49">
        <v>96</v>
      </c>
      <c r="P12" s="50">
        <f>SUM(M12:O12)</f>
        <v>196</v>
      </c>
      <c r="Q12" s="49">
        <v>18113</v>
      </c>
      <c r="R12" s="39">
        <f>SUM(H12,K12:L12,P12:Q12)</f>
        <v>24003</v>
      </c>
      <c r="S12" s="37"/>
      <c r="T12" s="53">
        <f>T13-SUM(T9:T11)</f>
        <v>24003</v>
      </c>
      <c r="U12" s="53">
        <f>T12-R12</f>
        <v>0</v>
      </c>
    </row>
    <row r="13" spans="2:24" s="34" customFormat="1" ht="16" customHeight="1">
      <c r="B13" s="40" t="s">
        <v>5</v>
      </c>
      <c r="C13" s="39">
        <f t="shared" ref="C13:L13" si="0">SUM(C9,C11:C12)</f>
        <v>0</v>
      </c>
      <c r="D13" s="39">
        <f t="shared" si="0"/>
        <v>1221</v>
      </c>
      <c r="E13" s="39">
        <f t="shared" si="0"/>
        <v>3198</v>
      </c>
      <c r="F13" s="39">
        <f t="shared" si="0"/>
        <v>4419</v>
      </c>
      <c r="G13" s="39">
        <f t="shared" si="0"/>
        <v>443</v>
      </c>
      <c r="H13" s="39">
        <f t="shared" si="0"/>
        <v>4862</v>
      </c>
      <c r="I13" s="39">
        <f t="shared" si="0"/>
        <v>13</v>
      </c>
      <c r="J13" s="39">
        <f t="shared" si="0"/>
        <v>619</v>
      </c>
      <c r="K13" s="39">
        <f t="shared" si="0"/>
        <v>632</v>
      </c>
      <c r="L13" s="39">
        <f t="shared" si="0"/>
        <v>97</v>
      </c>
      <c r="M13" s="39">
        <f>SUM(M9:M12)</f>
        <v>7</v>
      </c>
      <c r="N13" s="39">
        <f>SUM(N9:N12)</f>
        <v>3313</v>
      </c>
      <c r="O13" s="39">
        <f>SUM(O9:O12)</f>
        <v>390</v>
      </c>
      <c r="P13" s="39">
        <f>SUM(P9:P12)</f>
        <v>3710</v>
      </c>
      <c r="Q13" s="39">
        <f>SUM(Q9,Q11:Q12)</f>
        <v>17808</v>
      </c>
      <c r="R13" s="39">
        <f>SUM(R9:R12)</f>
        <v>27109</v>
      </c>
      <c r="S13" s="37"/>
      <c r="T13" s="43">
        <v>27109</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1221</v>
      </c>
      <c r="E15" s="39">
        <f t="shared" si="1"/>
        <v>3198</v>
      </c>
      <c r="F15" s="39">
        <f t="shared" si="1"/>
        <v>4419</v>
      </c>
      <c r="G15" s="39">
        <f t="shared" si="1"/>
        <v>443</v>
      </c>
      <c r="H15" s="39">
        <f t="shared" si="1"/>
        <v>4862</v>
      </c>
      <c r="I15" s="39">
        <f t="shared" si="1"/>
        <v>13</v>
      </c>
      <c r="J15" s="39">
        <f t="shared" si="1"/>
        <v>619</v>
      </c>
      <c r="K15" s="39">
        <f t="shared" si="1"/>
        <v>632</v>
      </c>
      <c r="L15" s="39">
        <f t="shared" si="1"/>
        <v>97</v>
      </c>
      <c r="M15" s="39">
        <f>M13+M18+M19</f>
        <v>7</v>
      </c>
      <c r="N15" s="39">
        <f>N13+N18+N19</f>
        <v>3313</v>
      </c>
      <c r="O15" s="39">
        <f>O13+O18+O19</f>
        <v>390</v>
      </c>
      <c r="P15" s="39">
        <f>P13+P18+P19</f>
        <v>3710</v>
      </c>
      <c r="Q15" s="39">
        <f>Q13+Q18</f>
        <v>17808</v>
      </c>
      <c r="R15" s="39">
        <f>R13+R18+R19</f>
        <v>27109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-27</v>
      </c>
      <c r="E21" s="49">
        <v>-20</v>
      </c>
      <c r="F21" s="50">
        <f>SUM(D21:E21)</f>
        <v>-47</v>
      </c>
      <c r="G21" s="49">
        <v>-2</v>
      </c>
      <c r="H21" s="50">
        <f>SUM(C21,F21:G21)</f>
        <v>-49</v>
      </c>
      <c r="I21" s="49">
        <v>0</v>
      </c>
      <c r="J21" s="49">
        <v>-36</v>
      </c>
      <c r="K21" s="50">
        <f>SUM(I21:J21)</f>
        <v>-36</v>
      </c>
      <c r="L21" s="49">
        <v>-91</v>
      </c>
      <c r="M21" s="49">
        <v>0</v>
      </c>
      <c r="N21" s="49">
        <v>0</v>
      </c>
      <c r="O21" s="49">
        <v>-15</v>
      </c>
      <c r="P21" s="50">
        <f>SUM(M21:O21)</f>
        <v>-15</v>
      </c>
      <c r="Q21" s="49">
        <v>-7359</v>
      </c>
      <c r="R21" s="39">
        <f>SUM(H21,K21:L21,P21:Q21)</f>
        <v>-7550</v>
      </c>
      <c r="S21" s="37"/>
      <c r="T21" s="53">
        <f>T22-SUM(T18:T20)</f>
        <v>-7550</v>
      </c>
      <c r="U21" s="53">
        <f>T21-R21</f>
        <v>0</v>
      </c>
    </row>
    <row r="22" spans="2:22" s="34" customFormat="1" ht="16" customHeight="1">
      <c r="B22" s="40" t="s">
        <v>8</v>
      </c>
      <c r="C22" s="39">
        <f t="shared" ref="C22:L22" si="2">SUM(C18,C20:C21)</f>
        <v>0</v>
      </c>
      <c r="D22" s="39">
        <f t="shared" si="2"/>
        <v>-27</v>
      </c>
      <c r="E22" s="39">
        <f t="shared" si="2"/>
        <v>-20</v>
      </c>
      <c r="F22" s="39">
        <f t="shared" si="2"/>
        <v>-47</v>
      </c>
      <c r="G22" s="39">
        <f t="shared" si="2"/>
        <v>-2</v>
      </c>
      <c r="H22" s="39">
        <f t="shared" si="2"/>
        <v>-49</v>
      </c>
      <c r="I22" s="39">
        <f t="shared" si="2"/>
        <v>0</v>
      </c>
      <c r="J22" s="39">
        <f t="shared" si="2"/>
        <v>-36</v>
      </c>
      <c r="K22" s="39">
        <f t="shared" si="2"/>
        <v>-36</v>
      </c>
      <c r="L22" s="39">
        <f t="shared" si="2"/>
        <v>-91</v>
      </c>
      <c r="M22" s="39">
        <f>SUM(M18:M21)</f>
        <v>0</v>
      </c>
      <c r="N22" s="39">
        <f>SUM(N18:N21)</f>
        <v>0</v>
      </c>
      <c r="O22" s="39">
        <f>SUM(O18:O21)</f>
        <v>-15</v>
      </c>
      <c r="P22" s="39">
        <f>SUM(P18:P21)</f>
        <v>-15</v>
      </c>
      <c r="Q22" s="39">
        <f>SUM(Q18,Q20:Q21)</f>
        <v>-7359</v>
      </c>
      <c r="R22" s="39">
        <f>SUM(R18:R21)</f>
        <v>-7550</v>
      </c>
      <c r="S22" s="37"/>
      <c r="T22" s="43">
        <v>-7550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-27</v>
      </c>
      <c r="E24" s="39">
        <f t="shared" si="3"/>
        <v>-20</v>
      </c>
      <c r="F24" s="39">
        <f t="shared" si="3"/>
        <v>-47</v>
      </c>
      <c r="G24" s="39">
        <f t="shared" si="3"/>
        <v>-2</v>
      </c>
      <c r="H24" s="39">
        <f t="shared" si="3"/>
        <v>-49</v>
      </c>
      <c r="I24" s="39">
        <f t="shared" si="3"/>
        <v>0</v>
      </c>
      <c r="J24" s="39">
        <f t="shared" si="3"/>
        <v>-36</v>
      </c>
      <c r="K24" s="39">
        <f t="shared" si="3"/>
        <v>-36</v>
      </c>
      <c r="L24" s="39">
        <f t="shared" si="3"/>
        <v>-91</v>
      </c>
      <c r="M24" s="39">
        <f>M22-M18-M19</f>
        <v>0</v>
      </c>
      <c r="N24" s="39">
        <f>N22-N18-N19</f>
        <v>0</v>
      </c>
      <c r="O24" s="39">
        <f>O22-O18-O19</f>
        <v>-15</v>
      </c>
      <c r="P24" s="39">
        <f>P22-P18-P19</f>
        <v>-15</v>
      </c>
      <c r="Q24" s="39">
        <f>Q22-Q18</f>
        <v>-7359</v>
      </c>
      <c r="R24" s="39">
        <f>R22-R18-R19</f>
        <v>-7550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1194</v>
      </c>
      <c r="E26" s="42">
        <f t="shared" si="4"/>
        <v>3178</v>
      </c>
      <c r="F26" s="42">
        <f t="shared" si="4"/>
        <v>4372</v>
      </c>
      <c r="G26" s="42">
        <f t="shared" si="4"/>
        <v>441</v>
      </c>
      <c r="H26" s="42">
        <f t="shared" si="4"/>
        <v>4813</v>
      </c>
      <c r="I26" s="42">
        <f t="shared" si="4"/>
        <v>13</v>
      </c>
      <c r="J26" s="42">
        <f t="shared" si="4"/>
        <v>583</v>
      </c>
      <c r="K26" s="42">
        <f t="shared" si="4"/>
        <v>596</v>
      </c>
      <c r="L26" s="42">
        <f t="shared" si="4"/>
        <v>6</v>
      </c>
      <c r="M26" s="42">
        <f t="shared" si="4"/>
        <v>7</v>
      </c>
      <c r="N26" s="42">
        <f t="shared" si="4"/>
        <v>3313</v>
      </c>
      <c r="O26" s="42">
        <f t="shared" si="4"/>
        <v>375</v>
      </c>
      <c r="P26" s="42">
        <f t="shared" si="4"/>
        <v>3695</v>
      </c>
      <c r="Q26" s="42">
        <f t="shared" si="4"/>
        <v>10449</v>
      </c>
      <c r="R26" s="42">
        <f t="shared" si="4"/>
        <v>19559</v>
      </c>
      <c r="S26" s="37"/>
      <c r="T26" s="43">
        <v>19559</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1146</v>
      </c>
      <c r="E29" s="45">
        <v>3513</v>
      </c>
      <c r="F29" s="45">
        <v>4659</v>
      </c>
      <c r="G29" s="45">
        <v>454</v>
      </c>
      <c r="H29" s="45">
        <v>5113</v>
      </c>
      <c r="I29" s="45">
        <v>13</v>
      </c>
      <c r="J29" s="45">
        <v>638</v>
      </c>
      <c r="K29" s="45">
        <v>651</v>
      </c>
      <c r="L29" s="45">
        <v>33</v>
      </c>
      <c r="M29" s="45">
        <v>7</v>
      </c>
      <c r="N29" s="45">
        <v>3769</v>
      </c>
      <c r="O29" s="45">
        <v>300</v>
      </c>
      <c r="P29" s="45">
        <v>4076</v>
      </c>
      <c r="Q29" s="45">
        <v>16037</v>
      </c>
      <c r="R29" s="45">
        <v>25910</v>
      </c>
      <c r="S29" s="37"/>
      <c r="T29" s="37"/>
      <c r="U29" s="37"/>
    </row>
    <row r="30" spans="2:22" s="34" customFormat="1" ht="16" customHeight="1">
      <c r="B30" s="44" t="s">
        <v>91</v>
      </c>
      <c r="C30" s="45">
        <v>0</v>
      </c>
      <c r="D30" s="45">
        <v>-23</v>
      </c>
      <c r="E30" s="45">
        <v>-165</v>
      </c>
      <c r="F30" s="45">
        <v>-188</v>
      </c>
      <c r="G30" s="45">
        <v>-2</v>
      </c>
      <c r="H30" s="45">
        <v>-190</v>
      </c>
      <c r="I30" s="45">
        <v>0</v>
      </c>
      <c r="J30" s="45">
        <v>-40</v>
      </c>
      <c r="K30" s="45">
        <v>-40</v>
      </c>
      <c r="L30" s="45">
        <v>-13</v>
      </c>
      <c r="M30" s="45">
        <v>0</v>
      </c>
      <c r="N30" s="45">
        <v>-133</v>
      </c>
      <c r="O30" s="45">
        <v>0</v>
      </c>
      <c r="P30" s="45">
        <v>-133</v>
      </c>
      <c r="Q30" s="45">
        <v>-7098</v>
      </c>
      <c r="R30" s="45">
        <v>-7474</v>
      </c>
      <c r="S30" s="37"/>
      <c r="T30" s="37"/>
      <c r="U30" s="37"/>
    </row>
    <row r="31" spans="2:22" s="34" customFormat="1" ht="16" customHeight="1">
      <c r="B31" s="44" t="s">
        <v>92</v>
      </c>
      <c r="C31" s="45">
        <v>0</v>
      </c>
      <c r="D31" s="45">
        <v>1123</v>
      </c>
      <c r="E31" s="45">
        <v>3348</v>
      </c>
      <c r="F31" s="45">
        <v>4471</v>
      </c>
      <c r="G31" s="45">
        <v>452</v>
      </c>
      <c r="H31" s="45">
        <v>4923</v>
      </c>
      <c r="I31" s="45">
        <v>13</v>
      </c>
      <c r="J31" s="45">
        <v>598</v>
      </c>
      <c r="K31" s="45">
        <v>611</v>
      </c>
      <c r="L31" s="45">
        <v>20</v>
      </c>
      <c r="M31" s="45">
        <v>7</v>
      </c>
      <c r="N31" s="45">
        <v>3636</v>
      </c>
      <c r="O31" s="45">
        <v>300</v>
      </c>
      <c r="P31" s="45">
        <v>3943</v>
      </c>
      <c r="Q31" s="45">
        <v>8939</v>
      </c>
      <c r="R31" s="45">
        <v>18436</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2017</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368</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17084</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162</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03" priority="2">
      <formula>$E$3&lt;&gt;0</formula>
    </cfRule>
  </conditionalFormatting>
  <conditionalFormatting sqref="C29:R29">
    <cfRule type="expression" dxfId="102" priority="5">
      <formula>AND(ABS(C13-C29)&gt;500, ABS((C13-C29)/C29)&gt;0.1)</formula>
    </cfRule>
  </conditionalFormatting>
  <conditionalFormatting sqref="C30:R30">
    <cfRule type="expression" dxfId="101" priority="6">
      <formula>AND(ABS(C22-C30)&gt;500, ABS((C22-C30)/C30)&gt;0.1)</formula>
    </cfRule>
  </conditionalFormatting>
  <conditionalFormatting sqref="C31:R31">
    <cfRule type="expression" dxfId="100" priority="7">
      <formula>AND(ABS(C26-C31)&gt;500, ABS((C26-C31)/C31)&gt;0.1)</formula>
    </cfRule>
  </conditionalFormatting>
  <conditionalFormatting sqref="T9:U13 T18:U22 T26:U26">
    <cfRule type="expression" dxfId="99" priority="4">
      <formula>$U9&lt;&gt;0</formula>
    </cfRule>
  </conditionalFormatting>
  <conditionalFormatting sqref="T5:U7">
    <cfRule type="expression" dxfId="98" priority="3">
      <formula>SUM($U$9:$U$26)&lt;&gt;0</formula>
    </cfRule>
  </conditionalFormatting>
  <conditionalFormatting sqref="T36 N42 Q42">
    <cfRule type="cellIs" dxfId="9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9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E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E00-000001000000}">
      <formula1>0</formula1>
    </dataValidation>
    <dataValidation type="list" allowBlank="1" showInputMessage="1" showErrorMessage="1" sqref="H3" xr:uid="{00000000-0002-0000-1E00-000002000000}">
      <formula1>#REF!</formula1>
    </dataValidation>
  </dataValidations>
  <pageMargins left="0.7" right="0.7" top="0.75" bottom="0.75" header="0.3" footer="0.3"/>
  <pageSetup paperSize="9" scale="4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37</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54</v>
      </c>
      <c r="E9" s="49">
        <v>352</v>
      </c>
      <c r="F9" s="50">
        <f>SUM(D9:E9)</f>
        <v>406</v>
      </c>
      <c r="G9" s="49">
        <v>96</v>
      </c>
      <c r="H9" s="50">
        <f>SUM(C9,F9:G9)</f>
        <v>502</v>
      </c>
      <c r="I9" s="49">
        <v>7</v>
      </c>
      <c r="J9" s="49">
        <v>52</v>
      </c>
      <c r="K9" s="50">
        <f>SUM(I9:J9)</f>
        <v>59</v>
      </c>
      <c r="L9" s="49">
        <v>27</v>
      </c>
      <c r="M9" s="49">
        <v>0</v>
      </c>
      <c r="N9" s="49">
        <v>0</v>
      </c>
      <c r="O9" s="49">
        <v>0</v>
      </c>
      <c r="P9" s="50">
        <f>SUM(M9:O9)</f>
        <v>0</v>
      </c>
      <c r="Q9" s="49">
        <v>0</v>
      </c>
      <c r="R9" s="39">
        <f>SUM(H9,K9:L9,P9:Q9)</f>
        <v>588</v>
      </c>
      <c r="S9" s="37"/>
      <c r="T9" s="53">
        <v>588</v>
      </c>
      <c r="U9" s="53">
        <f>T9-R9</f>
        <v>0</v>
      </c>
    </row>
    <row r="10" spans="2:24" s="34" customFormat="1" ht="16" customHeight="1">
      <c r="B10" s="35" t="s">
        <v>89</v>
      </c>
      <c r="C10" s="38"/>
      <c r="D10" s="38"/>
      <c r="E10" s="38"/>
      <c r="F10" s="38"/>
      <c r="G10" s="38"/>
      <c r="H10" s="38"/>
      <c r="I10" s="38"/>
      <c r="J10" s="38"/>
      <c r="K10" s="38"/>
      <c r="L10" s="38"/>
      <c r="M10" s="49">
        <v>263</v>
      </c>
      <c r="N10" s="49">
        <v>1659</v>
      </c>
      <c r="O10" s="49">
        <v>138</v>
      </c>
      <c r="P10" s="50">
        <f>SUM(M10:O10)</f>
        <v>2060</v>
      </c>
      <c r="Q10" s="38"/>
      <c r="R10" s="39">
        <f>SUM(H10,K10:L10,P10:Q10)</f>
        <v>2060</v>
      </c>
      <c r="S10" s="37"/>
      <c r="T10" s="53">
        <v>2060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601</v>
      </c>
      <c r="E12" s="49">
        <v>4365</v>
      </c>
      <c r="F12" s="50">
        <f>SUM(D12:E12)</f>
        <v>4966</v>
      </c>
      <c r="G12" s="49">
        <v>1434</v>
      </c>
      <c r="H12" s="50">
        <f>SUM(C12,F12:G12)</f>
        <v>6400</v>
      </c>
      <c r="I12" s="49">
        <v>108</v>
      </c>
      <c r="J12" s="49">
        <v>894</v>
      </c>
      <c r="K12" s="50">
        <f>SUM(I12:J12)</f>
        <v>1002</v>
      </c>
      <c r="L12" s="49">
        <v>400</v>
      </c>
      <c r="M12" s="49">
        <v>0</v>
      </c>
      <c r="N12" s="49">
        <v>0</v>
      </c>
      <c r="O12" s="49">
        <v>0</v>
      </c>
      <c r="P12" s="50">
        <f>SUM(M12:O12)</f>
        <v>0</v>
      </c>
      <c r="Q12" s="49">
        <v>0</v>
      </c>
      <c r="R12" s="39">
        <f>SUM(H12,K12:L12,P12:Q12)</f>
        <v>7802</v>
      </c>
      <c r="S12" s="37"/>
      <c r="T12" s="53">
        <f>T13-SUM(T9:T11)</f>
        <v>7802</v>
      </c>
      <c r="U12" s="53">
        <f>T12-R12</f>
        <v>0</v>
      </c>
    </row>
    <row r="13" spans="2:24" s="34" customFormat="1" ht="16" customHeight="1">
      <c r="B13" s="40" t="s">
        <v>5</v>
      </c>
      <c r="C13" s="39">
        <f t="shared" ref="C13:L13" si="0">SUM(C9,C11:C12)</f>
        <v>0</v>
      </c>
      <c r="D13" s="39">
        <f t="shared" si="0"/>
        <v>655</v>
      </c>
      <c r="E13" s="39">
        <f t="shared" si="0"/>
        <v>4717</v>
      </c>
      <c r="F13" s="39">
        <f t="shared" si="0"/>
        <v>5372</v>
      </c>
      <c r="G13" s="39">
        <f t="shared" si="0"/>
        <v>1530</v>
      </c>
      <c r="H13" s="39">
        <f t="shared" si="0"/>
        <v>6902</v>
      </c>
      <c r="I13" s="39">
        <f t="shared" si="0"/>
        <v>115</v>
      </c>
      <c r="J13" s="39">
        <f t="shared" si="0"/>
        <v>946</v>
      </c>
      <c r="K13" s="39">
        <f t="shared" si="0"/>
        <v>1061</v>
      </c>
      <c r="L13" s="39">
        <f t="shared" si="0"/>
        <v>427</v>
      </c>
      <c r="M13" s="39">
        <f>SUM(M9:M12)</f>
        <v>263</v>
      </c>
      <c r="N13" s="39">
        <f>SUM(N9:N12)</f>
        <v>1659</v>
      </c>
      <c r="O13" s="39">
        <f>SUM(O9:O12)</f>
        <v>138</v>
      </c>
      <c r="P13" s="39">
        <f>SUM(P9:P12)</f>
        <v>2060</v>
      </c>
      <c r="Q13" s="39">
        <f>SUM(Q9,Q11:Q12)</f>
        <v>0</v>
      </c>
      <c r="R13" s="39">
        <f>SUM(R9:R12)</f>
        <v>10450</v>
      </c>
      <c r="S13" s="37"/>
      <c r="T13" s="43">
        <v>10450</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655</v>
      </c>
      <c r="E15" s="39">
        <f t="shared" si="1"/>
        <v>4717</v>
      </c>
      <c r="F15" s="39">
        <f t="shared" si="1"/>
        <v>5372</v>
      </c>
      <c r="G15" s="39">
        <f t="shared" si="1"/>
        <v>1530</v>
      </c>
      <c r="H15" s="39">
        <f t="shared" si="1"/>
        <v>6902</v>
      </c>
      <c r="I15" s="39">
        <f t="shared" si="1"/>
        <v>115</v>
      </c>
      <c r="J15" s="39">
        <f t="shared" si="1"/>
        <v>946</v>
      </c>
      <c r="K15" s="39">
        <f t="shared" si="1"/>
        <v>1061</v>
      </c>
      <c r="L15" s="39">
        <f t="shared" si="1"/>
        <v>427</v>
      </c>
      <c r="M15" s="39">
        <f>M13+M18+M19</f>
        <v>263</v>
      </c>
      <c r="N15" s="39">
        <f>N13+N18+N19</f>
        <v>1659</v>
      </c>
      <c r="O15" s="39">
        <f>O13+O18+O19</f>
        <v>138</v>
      </c>
      <c r="P15" s="39">
        <f>P13+P18+P19</f>
        <v>2060</v>
      </c>
      <c r="Q15" s="39">
        <f>Q13+Q18</f>
        <v>0</v>
      </c>
      <c r="R15" s="39">
        <f>R13+R18+R19</f>
        <v>10450</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-224</v>
      </c>
      <c r="K21" s="50">
        <f>SUM(I21:J21)</f>
        <v>-224</v>
      </c>
      <c r="L21" s="49">
        <v>-736</v>
      </c>
      <c r="M21" s="49">
        <v>0</v>
      </c>
      <c r="N21" s="49">
        <v>0</v>
      </c>
      <c r="O21" s="49">
        <v>0</v>
      </c>
      <c r="P21" s="50">
        <f>SUM(M21:O21)</f>
        <v>0</v>
      </c>
      <c r="Q21" s="49">
        <v>0</v>
      </c>
      <c r="R21" s="39">
        <f>SUM(H21,K21:L21,P21:Q21)</f>
        <v>-960</v>
      </c>
      <c r="S21" s="37"/>
      <c r="T21" s="53">
        <f>T22-SUM(T18:T20)</f>
        <v>-960</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-224</v>
      </c>
      <c r="K22" s="39">
        <f t="shared" si="2"/>
        <v>-224</v>
      </c>
      <c r="L22" s="39">
        <f t="shared" si="2"/>
        <v>-736</v>
      </c>
      <c r="M22" s="39">
        <f>SUM(M18:M21)</f>
        <v>0</v>
      </c>
      <c r="N22" s="39">
        <f>SUM(N18:N21)</f>
        <v>0</v>
      </c>
      <c r="O22" s="39">
        <f>SUM(O18:O21)</f>
        <v>0</v>
      </c>
      <c r="P22" s="39">
        <f>SUM(P18:P21)</f>
        <v>0</v>
      </c>
      <c r="Q22" s="39">
        <f>SUM(Q18,Q20:Q21)</f>
        <v>0</v>
      </c>
      <c r="R22" s="39">
        <f>SUM(R18:R21)</f>
        <v>-960</v>
      </c>
      <c r="S22" s="37"/>
      <c r="T22" s="43">
        <v>-960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-224</v>
      </c>
      <c r="K24" s="39">
        <f t="shared" si="3"/>
        <v>-224</v>
      </c>
      <c r="L24" s="39">
        <f t="shared" si="3"/>
        <v>-736</v>
      </c>
      <c r="M24" s="39">
        <f>M22-M18-M19</f>
        <v>0</v>
      </c>
      <c r="N24" s="39">
        <f>N22-N18-N19</f>
        <v>0</v>
      </c>
      <c r="O24" s="39">
        <f>O22-O18-O19</f>
        <v>0</v>
      </c>
      <c r="P24" s="39">
        <f>P22-P18-P19</f>
        <v>0</v>
      </c>
      <c r="Q24" s="39">
        <f>Q22-Q18</f>
        <v>0</v>
      </c>
      <c r="R24" s="39">
        <f>R22-R18-R19</f>
        <v>-960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655</v>
      </c>
      <c r="E26" s="42">
        <f t="shared" si="4"/>
        <v>4717</v>
      </c>
      <c r="F26" s="42">
        <f t="shared" si="4"/>
        <v>5372</v>
      </c>
      <c r="G26" s="42">
        <f t="shared" si="4"/>
        <v>1530</v>
      </c>
      <c r="H26" s="42">
        <f t="shared" si="4"/>
        <v>6902</v>
      </c>
      <c r="I26" s="42">
        <f t="shared" si="4"/>
        <v>115</v>
      </c>
      <c r="J26" s="42">
        <f t="shared" si="4"/>
        <v>722</v>
      </c>
      <c r="K26" s="42">
        <f t="shared" si="4"/>
        <v>837</v>
      </c>
      <c r="L26" s="42">
        <f t="shared" si="4"/>
        <v>-309</v>
      </c>
      <c r="M26" s="42">
        <f t="shared" si="4"/>
        <v>263</v>
      </c>
      <c r="N26" s="42">
        <f t="shared" si="4"/>
        <v>1659</v>
      </c>
      <c r="O26" s="42">
        <f t="shared" si="4"/>
        <v>138</v>
      </c>
      <c r="P26" s="42">
        <f t="shared" si="4"/>
        <v>2060</v>
      </c>
      <c r="Q26" s="42">
        <f t="shared" si="4"/>
        <v>0</v>
      </c>
      <c r="R26" s="42">
        <f t="shared" si="4"/>
        <v>9490</v>
      </c>
      <c r="S26" s="37"/>
      <c r="T26" s="43">
        <v>9490</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629</v>
      </c>
      <c r="E29" s="45">
        <v>4988</v>
      </c>
      <c r="F29" s="45">
        <v>5617</v>
      </c>
      <c r="G29" s="45">
        <v>1714</v>
      </c>
      <c r="H29" s="45">
        <v>7331</v>
      </c>
      <c r="I29" s="45">
        <v>109</v>
      </c>
      <c r="J29" s="45">
        <v>948</v>
      </c>
      <c r="K29" s="45">
        <v>1057</v>
      </c>
      <c r="L29" s="45">
        <v>505</v>
      </c>
      <c r="M29" s="45">
        <v>261</v>
      </c>
      <c r="N29" s="45">
        <v>1731</v>
      </c>
      <c r="O29" s="45">
        <v>159</v>
      </c>
      <c r="P29" s="45">
        <v>2151</v>
      </c>
      <c r="Q29" s="45">
        <v>0</v>
      </c>
      <c r="R29" s="45">
        <v>11044</v>
      </c>
      <c r="S29" s="37"/>
      <c r="T29" s="37"/>
      <c r="U29" s="37"/>
    </row>
    <row r="30" spans="2:22" s="34" customFormat="1" ht="16" customHeight="1">
      <c r="B30" s="44" t="s">
        <v>91</v>
      </c>
      <c r="C30" s="45">
        <v>0</v>
      </c>
      <c r="D30" s="45">
        <v>0</v>
      </c>
      <c r="E30" s="45">
        <v>-353</v>
      </c>
      <c r="F30" s="45">
        <v>-353</v>
      </c>
      <c r="G30" s="45">
        <v>-16</v>
      </c>
      <c r="H30" s="45">
        <v>-369</v>
      </c>
      <c r="I30" s="45">
        <v>0</v>
      </c>
      <c r="J30" s="45">
        <v>-271</v>
      </c>
      <c r="K30" s="45">
        <v>-271</v>
      </c>
      <c r="L30" s="45">
        <v>-1009</v>
      </c>
      <c r="M30" s="45">
        <v>0</v>
      </c>
      <c r="N30" s="45">
        <v>0</v>
      </c>
      <c r="O30" s="45">
        <v>0</v>
      </c>
      <c r="P30" s="45">
        <v>0</v>
      </c>
      <c r="Q30" s="45">
        <v>0</v>
      </c>
      <c r="R30" s="45">
        <v>-1649</v>
      </c>
      <c r="S30" s="37"/>
      <c r="T30" s="37"/>
      <c r="U30" s="37"/>
    </row>
    <row r="31" spans="2:22" s="34" customFormat="1" ht="16" customHeight="1">
      <c r="B31" s="44" t="s">
        <v>92</v>
      </c>
      <c r="C31" s="45">
        <v>0</v>
      </c>
      <c r="D31" s="45">
        <v>629</v>
      </c>
      <c r="E31" s="45">
        <v>4635</v>
      </c>
      <c r="F31" s="45">
        <v>5264</v>
      </c>
      <c r="G31" s="45">
        <v>1698</v>
      </c>
      <c r="H31" s="45">
        <v>6962</v>
      </c>
      <c r="I31" s="45">
        <v>109</v>
      </c>
      <c r="J31" s="45">
        <v>677</v>
      </c>
      <c r="K31" s="45">
        <v>786</v>
      </c>
      <c r="L31" s="45">
        <v>-504</v>
      </c>
      <c r="M31" s="45">
        <v>261</v>
      </c>
      <c r="N31" s="45">
        <v>1731</v>
      </c>
      <c r="O31" s="45">
        <v>159</v>
      </c>
      <c r="P31" s="45">
        <v>2151</v>
      </c>
      <c r="Q31" s="45">
        <v>0</v>
      </c>
      <c r="R31" s="45">
        <v>9395</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778</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17</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95" priority="2">
      <formula>$E$3&lt;&gt;0</formula>
    </cfRule>
  </conditionalFormatting>
  <conditionalFormatting sqref="C29:R29">
    <cfRule type="expression" dxfId="94" priority="5">
      <formula>AND(ABS(C13-C29)&gt;500, ABS((C13-C29)/C29)&gt;0.1)</formula>
    </cfRule>
  </conditionalFormatting>
  <conditionalFormatting sqref="C30:R30">
    <cfRule type="expression" dxfId="93" priority="6">
      <formula>AND(ABS(C22-C30)&gt;500, ABS((C22-C30)/C30)&gt;0.1)</formula>
    </cfRule>
  </conditionalFormatting>
  <conditionalFormatting sqref="C31:R31">
    <cfRule type="expression" dxfId="92" priority="7">
      <formula>AND(ABS(C26-C31)&gt;500, ABS((C26-C31)/C31)&gt;0.1)</formula>
    </cfRule>
  </conditionalFormatting>
  <conditionalFormatting sqref="T9:U13 T18:U22 T26:U26">
    <cfRule type="expression" dxfId="91" priority="4">
      <formula>$U9&lt;&gt;0</formula>
    </cfRule>
  </conditionalFormatting>
  <conditionalFormatting sqref="T5:U7">
    <cfRule type="expression" dxfId="90" priority="3">
      <formula>SUM($U$9:$U$26)&lt;&gt;0</formula>
    </cfRule>
  </conditionalFormatting>
  <conditionalFormatting sqref="T36 N42 Q42">
    <cfRule type="cellIs" dxfId="8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8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1F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1F00-000001000000}">
      <formula1>0</formula1>
    </dataValidation>
    <dataValidation type="list" allowBlank="1" showInputMessage="1" showErrorMessage="1" sqref="H3" xr:uid="{00000000-0002-0000-1F00-000002000000}">
      <formula1>#REF!</formula1>
    </dataValidation>
  </dataValidations>
  <pageMargins left="0.7" right="0.7" top="0.75" bottom="0.75" header="0.3" footer="0.3"/>
  <pageSetup paperSize="9" scale="47"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38</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18</v>
      </c>
      <c r="D9" s="49">
        <v>0</v>
      </c>
      <c r="E9" s="49">
        <v>158</v>
      </c>
      <c r="F9" s="50">
        <f>SUM(D9:E9)</f>
        <v>158</v>
      </c>
      <c r="G9" s="49">
        <v>40</v>
      </c>
      <c r="H9" s="50">
        <f>SUM(C9,F9:G9)</f>
        <v>216</v>
      </c>
      <c r="I9" s="49">
        <v>0</v>
      </c>
      <c r="J9" s="49">
        <v>864</v>
      </c>
      <c r="K9" s="50">
        <f>SUM(I9:J9)</f>
        <v>864</v>
      </c>
      <c r="L9" s="49">
        <v>79</v>
      </c>
      <c r="M9" s="49">
        <v>0</v>
      </c>
      <c r="N9" s="49">
        <v>0</v>
      </c>
      <c r="O9" s="49">
        <v>0</v>
      </c>
      <c r="P9" s="50">
        <f>SUM(M9:O9)</f>
        <v>0</v>
      </c>
      <c r="Q9" s="49">
        <v>0</v>
      </c>
      <c r="R9" s="39">
        <f>SUM(H9,K9:L9,P9:Q9)</f>
        <v>1159</v>
      </c>
      <c r="S9" s="37"/>
      <c r="T9" s="53">
        <v>1159</v>
      </c>
      <c r="U9" s="53">
        <f>T9-R9</f>
        <v>0</v>
      </c>
    </row>
    <row r="10" spans="2:24" s="34" customFormat="1" ht="16" customHeight="1">
      <c r="B10" s="35" t="s">
        <v>89</v>
      </c>
      <c r="C10" s="38"/>
      <c r="D10" s="38"/>
      <c r="E10" s="38"/>
      <c r="F10" s="38"/>
      <c r="G10" s="38"/>
      <c r="H10" s="38"/>
      <c r="I10" s="38"/>
      <c r="J10" s="38"/>
      <c r="K10" s="38"/>
      <c r="L10" s="38"/>
      <c r="M10" s="49">
        <v>595</v>
      </c>
      <c r="N10" s="49">
        <v>5178</v>
      </c>
      <c r="O10" s="49">
        <v>0</v>
      </c>
      <c r="P10" s="50">
        <f>SUM(M10:O10)</f>
        <v>5773</v>
      </c>
      <c r="Q10" s="38"/>
      <c r="R10" s="39">
        <f>SUM(H10,K10:L10,P10:Q10)</f>
        <v>5773</v>
      </c>
      <c r="S10" s="37"/>
      <c r="T10" s="53">
        <v>5773</v>
      </c>
      <c r="U10" s="53">
        <f>T10-R10</f>
        <v>0</v>
      </c>
    </row>
    <row r="11" spans="2:24" s="34" customFormat="1" ht="16" customHeight="1">
      <c r="B11" s="35" t="s">
        <v>85</v>
      </c>
      <c r="C11" s="49">
        <v>0</v>
      </c>
      <c r="D11" s="49">
        <v>0</v>
      </c>
      <c r="E11" s="49">
        <v>-8492</v>
      </c>
      <c r="F11" s="50">
        <f>SUM(D11:E11)</f>
        <v>-8492</v>
      </c>
      <c r="G11" s="49">
        <v>0</v>
      </c>
      <c r="H11" s="50">
        <f>SUM(C11,F11:G11)</f>
        <v>-8492</v>
      </c>
      <c r="I11" s="49">
        <v>0</v>
      </c>
      <c r="J11" s="49">
        <v>-7654</v>
      </c>
      <c r="K11" s="50">
        <f>SUM(I11:J11)</f>
        <v>-7654</v>
      </c>
      <c r="L11" s="49">
        <v>0</v>
      </c>
      <c r="M11" s="49">
        <v>0</v>
      </c>
      <c r="N11" s="49">
        <v>0</v>
      </c>
      <c r="O11" s="49">
        <v>0</v>
      </c>
      <c r="P11" s="50">
        <f>SUM(M11:O11)</f>
        <v>0</v>
      </c>
      <c r="Q11" s="49">
        <v>0</v>
      </c>
      <c r="R11" s="39">
        <f>SUM(H11,K11:L11,P11:Q11)</f>
        <v>-16146</v>
      </c>
      <c r="S11" s="37"/>
      <c r="T11" s="53">
        <v>-16146</v>
      </c>
      <c r="U11" s="53">
        <f>T11-R11</f>
        <v>0</v>
      </c>
    </row>
    <row r="12" spans="2:24" s="34" customFormat="1" ht="16" customHeight="1">
      <c r="B12" s="35" t="s">
        <v>86</v>
      </c>
      <c r="C12" s="49">
        <v>192</v>
      </c>
      <c r="D12" s="49">
        <v>4824</v>
      </c>
      <c r="E12" s="49">
        <v>16641</v>
      </c>
      <c r="F12" s="50">
        <f>SUM(D12:E12)</f>
        <v>21465</v>
      </c>
      <c r="G12" s="49">
        <v>3201</v>
      </c>
      <c r="H12" s="50">
        <f>SUM(C12,F12:G12)</f>
        <v>24858</v>
      </c>
      <c r="I12" s="49">
        <v>833</v>
      </c>
      <c r="J12" s="49">
        <v>10366</v>
      </c>
      <c r="K12" s="50">
        <f>SUM(I12:J12)</f>
        <v>11199</v>
      </c>
      <c r="L12" s="49">
        <v>1567</v>
      </c>
      <c r="M12" s="49">
        <v>0</v>
      </c>
      <c r="N12" s="49">
        <v>0</v>
      </c>
      <c r="O12" s="49">
        <v>0</v>
      </c>
      <c r="P12" s="50">
        <f>SUM(M12:O12)</f>
        <v>0</v>
      </c>
      <c r="Q12" s="49">
        <v>0</v>
      </c>
      <c r="R12" s="39">
        <f>SUM(H12,K12:L12,P12:Q12)</f>
        <v>37624</v>
      </c>
      <c r="S12" s="37"/>
      <c r="T12" s="53">
        <f>T13-SUM(T9:T11)</f>
        <v>37624</v>
      </c>
      <c r="U12" s="53">
        <f>T12-R12</f>
        <v>0</v>
      </c>
    </row>
    <row r="13" spans="2:24" s="34" customFormat="1" ht="16" customHeight="1">
      <c r="B13" s="40" t="s">
        <v>5</v>
      </c>
      <c r="C13" s="39">
        <f t="shared" ref="C13:L13" si="0">SUM(C9,C11:C12)</f>
        <v>210</v>
      </c>
      <c r="D13" s="39">
        <f t="shared" si="0"/>
        <v>4824</v>
      </c>
      <c r="E13" s="39">
        <f t="shared" si="0"/>
        <v>8307</v>
      </c>
      <c r="F13" s="39">
        <f t="shared" si="0"/>
        <v>13131</v>
      </c>
      <c r="G13" s="39">
        <f t="shared" si="0"/>
        <v>3241</v>
      </c>
      <c r="H13" s="39">
        <f t="shared" si="0"/>
        <v>16582</v>
      </c>
      <c r="I13" s="39">
        <f t="shared" si="0"/>
        <v>833</v>
      </c>
      <c r="J13" s="39">
        <f t="shared" si="0"/>
        <v>3576</v>
      </c>
      <c r="K13" s="39">
        <f t="shared" si="0"/>
        <v>4409</v>
      </c>
      <c r="L13" s="39">
        <f t="shared" si="0"/>
        <v>1646</v>
      </c>
      <c r="M13" s="39">
        <f>SUM(M9:M12)</f>
        <v>595</v>
      </c>
      <c r="N13" s="39">
        <f>SUM(N9:N12)</f>
        <v>5178</v>
      </c>
      <c r="O13" s="39">
        <f>SUM(O9:O12)</f>
        <v>0</v>
      </c>
      <c r="P13" s="39">
        <f>SUM(P9:P12)</f>
        <v>5773</v>
      </c>
      <c r="Q13" s="39">
        <f>SUM(Q9,Q11:Q12)</f>
        <v>0</v>
      </c>
      <c r="R13" s="39">
        <f>SUM(R9:R12)</f>
        <v>28410</v>
      </c>
      <c r="S13" s="37"/>
      <c r="T13" s="43">
        <v>28410</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210</v>
      </c>
      <c r="D15" s="39">
        <f t="shared" si="1"/>
        <v>4824</v>
      </c>
      <c r="E15" s="39">
        <f t="shared" si="1"/>
        <v>8307</v>
      </c>
      <c r="F15" s="39">
        <f t="shared" si="1"/>
        <v>13131</v>
      </c>
      <c r="G15" s="39">
        <f t="shared" si="1"/>
        <v>3241</v>
      </c>
      <c r="H15" s="39">
        <f t="shared" si="1"/>
        <v>16582</v>
      </c>
      <c r="I15" s="39">
        <f t="shared" si="1"/>
        <v>833</v>
      </c>
      <c r="J15" s="39">
        <f t="shared" si="1"/>
        <v>3576</v>
      </c>
      <c r="K15" s="39">
        <f t="shared" si="1"/>
        <v>4409</v>
      </c>
      <c r="L15" s="39">
        <f t="shared" si="1"/>
        <v>1646</v>
      </c>
      <c r="M15" s="39">
        <f>M13+M18+M19</f>
        <v>595</v>
      </c>
      <c r="N15" s="39">
        <f>N13+N18+N19</f>
        <v>5178</v>
      </c>
      <c r="O15" s="39">
        <f>O13+O18+O19</f>
        <v>0</v>
      </c>
      <c r="P15" s="39">
        <f>P13+P18+P19</f>
        <v>5773</v>
      </c>
      <c r="Q15" s="39">
        <f>Q13+Q18</f>
        <v>0</v>
      </c>
      <c r="R15" s="39">
        <f>R13+R18+R19</f>
        <v>28410</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-3</v>
      </c>
      <c r="D21" s="49">
        <v>0</v>
      </c>
      <c r="E21" s="49">
        <v>-1020</v>
      </c>
      <c r="F21" s="50">
        <f>SUM(D21:E21)</f>
        <v>-1020</v>
      </c>
      <c r="G21" s="49">
        <v>-172</v>
      </c>
      <c r="H21" s="50">
        <f>SUM(C21,F21:G21)</f>
        <v>-1195</v>
      </c>
      <c r="I21" s="49">
        <v>0</v>
      </c>
      <c r="J21" s="49">
        <v>-1266</v>
      </c>
      <c r="K21" s="50">
        <f>SUM(I21:J21)</f>
        <v>-1266</v>
      </c>
      <c r="L21" s="49">
        <v>-2327</v>
      </c>
      <c r="M21" s="49">
        <v>0</v>
      </c>
      <c r="N21" s="49">
        <v>0</v>
      </c>
      <c r="O21" s="49">
        <v>0</v>
      </c>
      <c r="P21" s="50">
        <f>SUM(M21:O21)</f>
        <v>0</v>
      </c>
      <c r="Q21" s="49">
        <v>0</v>
      </c>
      <c r="R21" s="39">
        <f>SUM(H21,K21:L21,P21:Q21)</f>
        <v>-4788</v>
      </c>
      <c r="S21" s="37"/>
      <c r="T21" s="53">
        <f>T22-SUM(T18:T20)</f>
        <v>-4788</v>
      </c>
      <c r="U21" s="53">
        <f>T21-R21</f>
        <v>0</v>
      </c>
    </row>
    <row r="22" spans="2:22" s="34" customFormat="1" ht="16" customHeight="1">
      <c r="B22" s="40" t="s">
        <v>8</v>
      </c>
      <c r="C22" s="39">
        <f t="shared" ref="C22:L22" si="2">SUM(C18,C20:C21)</f>
        <v>-3</v>
      </c>
      <c r="D22" s="39">
        <f t="shared" si="2"/>
        <v>0</v>
      </c>
      <c r="E22" s="39">
        <f t="shared" si="2"/>
        <v>-1020</v>
      </c>
      <c r="F22" s="39">
        <f t="shared" si="2"/>
        <v>-1020</v>
      </c>
      <c r="G22" s="39">
        <f t="shared" si="2"/>
        <v>-172</v>
      </c>
      <c r="H22" s="39">
        <f t="shared" si="2"/>
        <v>-1195</v>
      </c>
      <c r="I22" s="39">
        <f t="shared" si="2"/>
        <v>0</v>
      </c>
      <c r="J22" s="39">
        <f t="shared" si="2"/>
        <v>-1266</v>
      </c>
      <c r="K22" s="39">
        <f t="shared" si="2"/>
        <v>-1266</v>
      </c>
      <c r="L22" s="39">
        <f t="shared" si="2"/>
        <v>-2327</v>
      </c>
      <c r="M22" s="39">
        <f>SUM(M18:M21)</f>
        <v>0</v>
      </c>
      <c r="N22" s="39">
        <f>SUM(N18:N21)</f>
        <v>0</v>
      </c>
      <c r="O22" s="39">
        <f>SUM(O18:O21)</f>
        <v>0</v>
      </c>
      <c r="P22" s="39">
        <f>SUM(P18:P21)</f>
        <v>0</v>
      </c>
      <c r="Q22" s="39">
        <f>SUM(Q18,Q20:Q21)</f>
        <v>0</v>
      </c>
      <c r="R22" s="39">
        <f>SUM(R18:R21)</f>
        <v>-4788</v>
      </c>
      <c r="S22" s="37"/>
      <c r="T22" s="43">
        <v>-4788</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-3</v>
      </c>
      <c r="D24" s="39">
        <f t="shared" si="3"/>
        <v>0</v>
      </c>
      <c r="E24" s="39">
        <f t="shared" si="3"/>
        <v>-1020</v>
      </c>
      <c r="F24" s="39">
        <f t="shared" si="3"/>
        <v>-1020</v>
      </c>
      <c r="G24" s="39">
        <f t="shared" si="3"/>
        <v>-172</v>
      </c>
      <c r="H24" s="39">
        <f t="shared" si="3"/>
        <v>-1195</v>
      </c>
      <c r="I24" s="39">
        <f t="shared" si="3"/>
        <v>0</v>
      </c>
      <c r="J24" s="39">
        <f t="shared" si="3"/>
        <v>-1266</v>
      </c>
      <c r="K24" s="39">
        <f t="shared" si="3"/>
        <v>-1266</v>
      </c>
      <c r="L24" s="39">
        <f t="shared" si="3"/>
        <v>-2327</v>
      </c>
      <c r="M24" s="39">
        <f>M22-M18-M19</f>
        <v>0</v>
      </c>
      <c r="N24" s="39">
        <f>N22-N18-N19</f>
        <v>0</v>
      </c>
      <c r="O24" s="39">
        <f>O22-O18-O19</f>
        <v>0</v>
      </c>
      <c r="P24" s="39">
        <f>P22-P18-P19</f>
        <v>0</v>
      </c>
      <c r="Q24" s="39">
        <f>Q22-Q18</f>
        <v>0</v>
      </c>
      <c r="R24" s="39">
        <f>R22-R18-R19</f>
        <v>-4788</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207</v>
      </c>
      <c r="D26" s="42">
        <f t="shared" si="4"/>
        <v>4824</v>
      </c>
      <c r="E26" s="42">
        <f t="shared" si="4"/>
        <v>7287</v>
      </c>
      <c r="F26" s="42">
        <f t="shared" si="4"/>
        <v>12111</v>
      </c>
      <c r="G26" s="42">
        <f t="shared" si="4"/>
        <v>3069</v>
      </c>
      <c r="H26" s="42">
        <f t="shared" si="4"/>
        <v>15387</v>
      </c>
      <c r="I26" s="42">
        <f t="shared" si="4"/>
        <v>833</v>
      </c>
      <c r="J26" s="42">
        <f t="shared" si="4"/>
        <v>2310</v>
      </c>
      <c r="K26" s="42">
        <f t="shared" si="4"/>
        <v>3143</v>
      </c>
      <c r="L26" s="42">
        <f t="shared" si="4"/>
        <v>-681</v>
      </c>
      <c r="M26" s="42">
        <f t="shared" si="4"/>
        <v>595</v>
      </c>
      <c r="N26" s="42">
        <f t="shared" si="4"/>
        <v>5178</v>
      </c>
      <c r="O26" s="42">
        <f t="shared" si="4"/>
        <v>0</v>
      </c>
      <c r="P26" s="42">
        <f t="shared" si="4"/>
        <v>5773</v>
      </c>
      <c r="Q26" s="42">
        <f t="shared" si="4"/>
        <v>0</v>
      </c>
      <c r="R26" s="42">
        <f t="shared" si="4"/>
        <v>23622</v>
      </c>
      <c r="S26" s="37"/>
      <c r="T26" s="43">
        <v>23622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137</v>
      </c>
      <c r="D29" s="45">
        <v>4416</v>
      </c>
      <c r="E29" s="45">
        <v>8471</v>
      </c>
      <c r="F29" s="45">
        <v>12887</v>
      </c>
      <c r="G29" s="45">
        <v>2536</v>
      </c>
      <c r="H29" s="45">
        <v>15560</v>
      </c>
      <c r="I29" s="45">
        <v>855</v>
      </c>
      <c r="J29" s="45">
        <v>4396</v>
      </c>
      <c r="K29" s="45">
        <v>5251</v>
      </c>
      <c r="L29" s="45">
        <v>1560</v>
      </c>
      <c r="M29" s="45">
        <v>563</v>
      </c>
      <c r="N29" s="45">
        <v>5318</v>
      </c>
      <c r="O29" s="45">
        <v>0</v>
      </c>
      <c r="P29" s="45">
        <v>5881</v>
      </c>
      <c r="Q29" s="45">
        <v>0</v>
      </c>
      <c r="R29" s="45">
        <v>28252</v>
      </c>
      <c r="S29" s="37"/>
      <c r="T29" s="37"/>
      <c r="U29" s="37"/>
    </row>
    <row r="30" spans="2:22" s="34" customFormat="1" ht="16" customHeight="1">
      <c r="B30" s="44" t="s">
        <v>91</v>
      </c>
      <c r="C30" s="45">
        <v>-4</v>
      </c>
      <c r="D30" s="45">
        <v>0</v>
      </c>
      <c r="E30" s="45">
        <v>-799</v>
      </c>
      <c r="F30" s="45">
        <v>-799</v>
      </c>
      <c r="G30" s="45">
        <v>-155</v>
      </c>
      <c r="H30" s="45">
        <v>-958</v>
      </c>
      <c r="I30" s="45">
        <v>0</v>
      </c>
      <c r="J30" s="45">
        <v>-1435</v>
      </c>
      <c r="K30" s="45">
        <v>-1435</v>
      </c>
      <c r="L30" s="45">
        <v>-2301</v>
      </c>
      <c r="M30" s="45">
        <v>0</v>
      </c>
      <c r="N30" s="45">
        <v>0</v>
      </c>
      <c r="O30" s="45">
        <v>0</v>
      </c>
      <c r="P30" s="45">
        <v>0</v>
      </c>
      <c r="Q30" s="45">
        <v>0</v>
      </c>
      <c r="R30" s="45">
        <v>-4694</v>
      </c>
      <c r="S30" s="37"/>
      <c r="T30" s="37"/>
      <c r="U30" s="37"/>
    </row>
    <row r="31" spans="2:22" s="34" customFormat="1" ht="16" customHeight="1">
      <c r="B31" s="44" t="s">
        <v>92</v>
      </c>
      <c r="C31" s="45">
        <v>133</v>
      </c>
      <c r="D31" s="45">
        <v>4416</v>
      </c>
      <c r="E31" s="45">
        <v>7672</v>
      </c>
      <c r="F31" s="45">
        <v>12088</v>
      </c>
      <c r="G31" s="45">
        <v>2381</v>
      </c>
      <c r="H31" s="45">
        <v>14602</v>
      </c>
      <c r="I31" s="45">
        <v>855</v>
      </c>
      <c r="J31" s="45">
        <v>2961</v>
      </c>
      <c r="K31" s="45">
        <v>3816</v>
      </c>
      <c r="L31" s="45">
        <v>-741</v>
      </c>
      <c r="M31" s="45">
        <v>563</v>
      </c>
      <c r="N31" s="45">
        <v>5318</v>
      </c>
      <c r="O31" s="45">
        <v>0</v>
      </c>
      <c r="P31" s="45">
        <v>5881</v>
      </c>
      <c r="Q31" s="45">
        <v>0</v>
      </c>
      <c r="R31" s="45">
        <v>23558</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2046</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29</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163</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87" priority="2">
      <formula>$E$3&lt;&gt;0</formula>
    </cfRule>
  </conditionalFormatting>
  <conditionalFormatting sqref="C29:R29">
    <cfRule type="expression" dxfId="86" priority="5">
      <formula>AND(ABS(C13-C29)&gt;500, ABS((C13-C29)/C29)&gt;0.1)</formula>
    </cfRule>
  </conditionalFormatting>
  <conditionalFormatting sqref="C30:R30">
    <cfRule type="expression" dxfId="85" priority="6">
      <formula>AND(ABS(C22-C30)&gt;500, ABS((C22-C30)/C30)&gt;0.1)</formula>
    </cfRule>
  </conditionalFormatting>
  <conditionalFormatting sqref="C31:R31">
    <cfRule type="expression" dxfId="84" priority="7">
      <formula>AND(ABS(C26-C31)&gt;500, ABS((C26-C31)/C31)&gt;0.1)</formula>
    </cfRule>
  </conditionalFormatting>
  <conditionalFormatting sqref="T9:U13 T18:U22 T26:U26">
    <cfRule type="expression" dxfId="83" priority="4">
      <formula>$U9&lt;&gt;0</formula>
    </cfRule>
  </conditionalFormatting>
  <conditionalFormatting sqref="T5:U7">
    <cfRule type="expression" dxfId="82" priority="3">
      <formula>SUM($U$9:$U$26)&lt;&gt;0</formula>
    </cfRule>
  </conditionalFormatting>
  <conditionalFormatting sqref="T36 N42 Q42">
    <cfRule type="cellIs" dxfId="8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8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0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000-000001000000}">
      <formula1>0</formula1>
    </dataValidation>
    <dataValidation type="list" allowBlank="1" showInputMessage="1" showErrorMessage="1" sqref="H3" xr:uid="{00000000-0002-0000-2000-000002000000}">
      <formula1>#REF!</formula1>
    </dataValidation>
  </dataValidations>
  <pageMargins left="0.7" right="0.7" top="0.75" bottom="0.75" header="0.3" footer="0.3"/>
  <pageSetup paperSize="9" scale="47"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39</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42</v>
      </c>
      <c r="E9" s="49">
        <v>456</v>
      </c>
      <c r="F9" s="50">
        <f>SUM(D9:E9)</f>
        <v>498</v>
      </c>
      <c r="G9" s="49">
        <v>114</v>
      </c>
      <c r="H9" s="50">
        <f>SUM(C9,F9:G9)</f>
        <v>612</v>
      </c>
      <c r="I9" s="49">
        <v>23</v>
      </c>
      <c r="J9" s="49">
        <v>77</v>
      </c>
      <c r="K9" s="50">
        <f>SUM(I9:J9)</f>
        <v>100</v>
      </c>
      <c r="L9" s="49">
        <v>-28</v>
      </c>
      <c r="M9" s="49">
        <v>0</v>
      </c>
      <c r="N9" s="49">
        <v>42</v>
      </c>
      <c r="O9" s="49">
        <v>0</v>
      </c>
      <c r="P9" s="50">
        <f>SUM(M9:O9)</f>
        <v>42</v>
      </c>
      <c r="Q9" s="49">
        <v>0</v>
      </c>
      <c r="R9" s="39">
        <f>SUM(H9,K9:L9,P9:Q9)</f>
        <v>726</v>
      </c>
      <c r="S9" s="37"/>
      <c r="T9" s="53">
        <v>726</v>
      </c>
      <c r="U9" s="53">
        <f>T9-R9</f>
        <v>0</v>
      </c>
    </row>
    <row r="10" spans="2:24" s="34" customFormat="1" ht="16" customHeight="1">
      <c r="B10" s="35" t="s">
        <v>89</v>
      </c>
      <c r="C10" s="38"/>
      <c r="D10" s="38"/>
      <c r="E10" s="38"/>
      <c r="F10" s="38"/>
      <c r="G10" s="38"/>
      <c r="H10" s="38"/>
      <c r="I10" s="38"/>
      <c r="J10" s="38"/>
      <c r="K10" s="38"/>
      <c r="L10" s="38"/>
      <c r="M10" s="49">
        <v>0</v>
      </c>
      <c r="N10" s="49">
        <v>19</v>
      </c>
      <c r="O10" s="49">
        <v>0</v>
      </c>
      <c r="P10" s="50">
        <f>SUM(M10:O10)</f>
        <v>19</v>
      </c>
      <c r="Q10" s="38"/>
      <c r="R10" s="39">
        <f>SUM(H10,K10:L10,P10:Q10)</f>
        <v>19</v>
      </c>
      <c r="S10" s="37"/>
      <c r="T10" s="53">
        <v>19</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989</v>
      </c>
      <c r="E12" s="49">
        <v>6314</v>
      </c>
      <c r="F12" s="50">
        <f>SUM(D12:E12)</f>
        <v>7303</v>
      </c>
      <c r="G12" s="49">
        <v>838</v>
      </c>
      <c r="H12" s="50">
        <f>SUM(C12,F12:G12)</f>
        <v>8141</v>
      </c>
      <c r="I12" s="49">
        <v>90</v>
      </c>
      <c r="J12" s="49">
        <v>479</v>
      </c>
      <c r="K12" s="50">
        <f>SUM(I12:J12)</f>
        <v>569</v>
      </c>
      <c r="L12" s="49">
        <v>1780</v>
      </c>
      <c r="M12" s="49">
        <v>0</v>
      </c>
      <c r="N12" s="49">
        <v>1516</v>
      </c>
      <c r="O12" s="49">
        <v>844</v>
      </c>
      <c r="P12" s="50">
        <f>SUM(M12:O12)</f>
        <v>2360</v>
      </c>
      <c r="Q12" s="49">
        <v>0</v>
      </c>
      <c r="R12" s="39">
        <f>SUM(H12,K12:L12,P12:Q12)</f>
        <v>12850</v>
      </c>
      <c r="S12" s="37"/>
      <c r="T12" s="53">
        <f>T13-SUM(T9:T11)</f>
        <v>12850</v>
      </c>
      <c r="U12" s="53">
        <f>T12-R12</f>
        <v>0</v>
      </c>
    </row>
    <row r="13" spans="2:24" s="34" customFormat="1" ht="16" customHeight="1">
      <c r="B13" s="40" t="s">
        <v>5</v>
      </c>
      <c r="C13" s="39">
        <f t="shared" ref="C13:L13" si="0">SUM(C9,C11:C12)</f>
        <v>0</v>
      </c>
      <c r="D13" s="39">
        <f t="shared" si="0"/>
        <v>1031</v>
      </c>
      <c r="E13" s="39">
        <f t="shared" si="0"/>
        <v>6770</v>
      </c>
      <c r="F13" s="39">
        <f t="shared" si="0"/>
        <v>7801</v>
      </c>
      <c r="G13" s="39">
        <f t="shared" si="0"/>
        <v>952</v>
      </c>
      <c r="H13" s="39">
        <f t="shared" si="0"/>
        <v>8753</v>
      </c>
      <c r="I13" s="39">
        <f t="shared" si="0"/>
        <v>113</v>
      </c>
      <c r="J13" s="39">
        <f t="shared" si="0"/>
        <v>556</v>
      </c>
      <c r="K13" s="39">
        <f t="shared" si="0"/>
        <v>669</v>
      </c>
      <c r="L13" s="39">
        <f t="shared" si="0"/>
        <v>1752</v>
      </c>
      <c r="M13" s="39">
        <f>SUM(M9:M12)</f>
        <v>0</v>
      </c>
      <c r="N13" s="39">
        <f>SUM(N9:N12)</f>
        <v>1577</v>
      </c>
      <c r="O13" s="39">
        <f>SUM(O9:O12)</f>
        <v>844</v>
      </c>
      <c r="P13" s="39">
        <f>SUM(P9:P12)</f>
        <v>2421</v>
      </c>
      <c r="Q13" s="39">
        <f>SUM(Q9,Q11:Q12)</f>
        <v>0</v>
      </c>
      <c r="R13" s="39">
        <f>SUM(R9:R12)</f>
        <v>13595</v>
      </c>
      <c r="S13" s="37"/>
      <c r="T13" s="43">
        <v>13595</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1012</v>
      </c>
      <c r="E15" s="39">
        <f t="shared" si="1"/>
        <v>4076</v>
      </c>
      <c r="F15" s="39">
        <f t="shared" si="1"/>
        <v>5088</v>
      </c>
      <c r="G15" s="39">
        <f t="shared" si="1"/>
        <v>952</v>
      </c>
      <c r="H15" s="39">
        <f t="shared" si="1"/>
        <v>6040</v>
      </c>
      <c r="I15" s="39">
        <f t="shared" si="1"/>
        <v>113</v>
      </c>
      <c r="J15" s="39">
        <f t="shared" si="1"/>
        <v>451</v>
      </c>
      <c r="K15" s="39">
        <f t="shared" si="1"/>
        <v>564</v>
      </c>
      <c r="L15" s="39">
        <f t="shared" si="1"/>
        <v>1752</v>
      </c>
      <c r="M15" s="39">
        <f>M13+M18+M19</f>
        <v>0</v>
      </c>
      <c r="N15" s="39">
        <f>N13+N18+N19</f>
        <v>1470</v>
      </c>
      <c r="O15" s="39">
        <f>O13+O18+O19</f>
        <v>844</v>
      </c>
      <c r="P15" s="39">
        <f>P13+P18+P19</f>
        <v>2314</v>
      </c>
      <c r="Q15" s="39">
        <f>Q13+Q18</f>
        <v>0</v>
      </c>
      <c r="R15" s="39">
        <f>R13+R18+R19</f>
        <v>10670</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-19</v>
      </c>
      <c r="E18" s="49">
        <v>-2694</v>
      </c>
      <c r="F18" s="50">
        <f>SUM(D18:E18)</f>
        <v>-2713</v>
      </c>
      <c r="G18" s="49">
        <v>0</v>
      </c>
      <c r="H18" s="50">
        <f>SUM(C18,F18:G18)</f>
        <v>-2713</v>
      </c>
      <c r="I18" s="49">
        <v>0</v>
      </c>
      <c r="J18" s="49">
        <v>-105</v>
      </c>
      <c r="K18" s="50">
        <f>SUM(I18:J18)</f>
        <v>-105</v>
      </c>
      <c r="L18" s="49">
        <v>0</v>
      </c>
      <c r="M18" s="49">
        <v>0</v>
      </c>
      <c r="N18" s="49">
        <v>-107</v>
      </c>
      <c r="O18" s="49">
        <v>0</v>
      </c>
      <c r="P18" s="50">
        <f>SUM(M18:O18)</f>
        <v>-107</v>
      </c>
      <c r="Q18" s="49">
        <v>0</v>
      </c>
      <c r="R18" s="39">
        <f>SUM(H18,K18:L18,P18:Q18)</f>
        <v>-2925</v>
      </c>
      <c r="S18" s="37"/>
      <c r="T18" s="53">
        <v>-2925</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-243</v>
      </c>
      <c r="F21" s="50">
        <f>SUM(D21:E21)</f>
        <v>-243</v>
      </c>
      <c r="G21" s="49">
        <v>-10</v>
      </c>
      <c r="H21" s="50">
        <f>SUM(C21,F21:G21)</f>
        <v>-253</v>
      </c>
      <c r="I21" s="49">
        <v>0</v>
      </c>
      <c r="J21" s="49">
        <v>9</v>
      </c>
      <c r="K21" s="50">
        <f>SUM(I21:J21)</f>
        <v>9</v>
      </c>
      <c r="L21" s="49">
        <v>-2161</v>
      </c>
      <c r="M21" s="49">
        <v>0</v>
      </c>
      <c r="N21" s="49">
        <v>-308</v>
      </c>
      <c r="O21" s="49">
        <v>-422</v>
      </c>
      <c r="P21" s="50">
        <f>SUM(M21:O21)</f>
        <v>-730</v>
      </c>
      <c r="Q21" s="49">
        <v>0</v>
      </c>
      <c r="R21" s="39">
        <f>SUM(H21,K21:L21,P21:Q21)</f>
        <v>-3135</v>
      </c>
      <c r="S21" s="37"/>
      <c r="T21" s="53">
        <f>T22-SUM(T18:T20)</f>
        <v>-3135</v>
      </c>
      <c r="U21" s="53">
        <f>T21-R21</f>
        <v>0</v>
      </c>
    </row>
    <row r="22" spans="2:22" s="34" customFormat="1" ht="16" customHeight="1">
      <c r="B22" s="40" t="s">
        <v>8</v>
      </c>
      <c r="C22" s="39">
        <f t="shared" ref="C22:L22" si="2">SUM(C18,C20:C21)</f>
        <v>0</v>
      </c>
      <c r="D22" s="39">
        <f t="shared" si="2"/>
        <v>-19</v>
      </c>
      <c r="E22" s="39">
        <f t="shared" si="2"/>
        <v>-2937</v>
      </c>
      <c r="F22" s="39">
        <f t="shared" si="2"/>
        <v>-2956</v>
      </c>
      <c r="G22" s="39">
        <f t="shared" si="2"/>
        <v>-10</v>
      </c>
      <c r="H22" s="39">
        <f t="shared" si="2"/>
        <v>-2966</v>
      </c>
      <c r="I22" s="39">
        <f t="shared" si="2"/>
        <v>0</v>
      </c>
      <c r="J22" s="39">
        <f t="shared" si="2"/>
        <v>-96</v>
      </c>
      <c r="K22" s="39">
        <f t="shared" si="2"/>
        <v>-96</v>
      </c>
      <c r="L22" s="39">
        <f t="shared" si="2"/>
        <v>-2161</v>
      </c>
      <c r="M22" s="39">
        <f>SUM(M18:M21)</f>
        <v>0</v>
      </c>
      <c r="N22" s="39">
        <f>SUM(N18:N21)</f>
        <v>-415</v>
      </c>
      <c r="O22" s="39">
        <f>SUM(O18:O21)</f>
        <v>-422</v>
      </c>
      <c r="P22" s="39">
        <f>SUM(P18:P21)</f>
        <v>-837</v>
      </c>
      <c r="Q22" s="39">
        <f>SUM(Q18,Q20:Q21)</f>
        <v>0</v>
      </c>
      <c r="R22" s="39">
        <f>SUM(R18:R21)</f>
        <v>-6060</v>
      </c>
      <c r="S22" s="37"/>
      <c r="T22" s="43">
        <v>-6060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-243</v>
      </c>
      <c r="F24" s="39">
        <f t="shared" si="3"/>
        <v>-243</v>
      </c>
      <c r="G24" s="39">
        <f t="shared" si="3"/>
        <v>-10</v>
      </c>
      <c r="H24" s="39">
        <f t="shared" si="3"/>
        <v>-253</v>
      </c>
      <c r="I24" s="39">
        <f t="shared" si="3"/>
        <v>0</v>
      </c>
      <c r="J24" s="39">
        <f t="shared" si="3"/>
        <v>9</v>
      </c>
      <c r="K24" s="39">
        <f t="shared" si="3"/>
        <v>9</v>
      </c>
      <c r="L24" s="39">
        <f t="shared" si="3"/>
        <v>-2161</v>
      </c>
      <c r="M24" s="39">
        <f>M22-M18-M19</f>
        <v>0</v>
      </c>
      <c r="N24" s="39">
        <f>N22-N18-N19</f>
        <v>-308</v>
      </c>
      <c r="O24" s="39">
        <f>O22-O18-O19</f>
        <v>-422</v>
      </c>
      <c r="P24" s="39">
        <f>P22-P18-P19</f>
        <v>-730</v>
      </c>
      <c r="Q24" s="39">
        <f>Q22-Q18</f>
        <v>0</v>
      </c>
      <c r="R24" s="39">
        <f>R22-R18-R19</f>
        <v>-3135</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1012</v>
      </c>
      <c r="E26" s="42">
        <f t="shared" si="4"/>
        <v>3833</v>
      </c>
      <c r="F26" s="42">
        <f t="shared" si="4"/>
        <v>4845</v>
      </c>
      <c r="G26" s="42">
        <f t="shared" si="4"/>
        <v>942</v>
      </c>
      <c r="H26" s="42">
        <f t="shared" si="4"/>
        <v>5787</v>
      </c>
      <c r="I26" s="42">
        <f t="shared" si="4"/>
        <v>113</v>
      </c>
      <c r="J26" s="42">
        <f t="shared" si="4"/>
        <v>460</v>
      </c>
      <c r="K26" s="42">
        <f t="shared" si="4"/>
        <v>573</v>
      </c>
      <c r="L26" s="42">
        <f t="shared" si="4"/>
        <v>-409</v>
      </c>
      <c r="M26" s="42">
        <f t="shared" si="4"/>
        <v>0</v>
      </c>
      <c r="N26" s="42">
        <f t="shared" si="4"/>
        <v>1162</v>
      </c>
      <c r="O26" s="42">
        <f t="shared" si="4"/>
        <v>422</v>
      </c>
      <c r="P26" s="42">
        <f t="shared" si="4"/>
        <v>1584</v>
      </c>
      <c r="Q26" s="42">
        <f t="shared" si="4"/>
        <v>0</v>
      </c>
      <c r="R26" s="42">
        <f t="shared" si="4"/>
        <v>7535</v>
      </c>
      <c r="S26" s="37"/>
      <c r="T26" s="43">
        <v>7535</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1162</v>
      </c>
      <c r="E29" s="45">
        <v>3790</v>
      </c>
      <c r="F29" s="45">
        <v>4952</v>
      </c>
      <c r="G29" s="45">
        <v>3008</v>
      </c>
      <c r="H29" s="45">
        <v>7960</v>
      </c>
      <c r="I29" s="45">
        <v>136</v>
      </c>
      <c r="J29" s="45">
        <v>479</v>
      </c>
      <c r="K29" s="45">
        <v>615</v>
      </c>
      <c r="L29" s="45">
        <v>1810</v>
      </c>
      <c r="M29" s="45">
        <v>0</v>
      </c>
      <c r="N29" s="45">
        <v>1493</v>
      </c>
      <c r="O29" s="45">
        <v>784</v>
      </c>
      <c r="P29" s="45">
        <v>2277</v>
      </c>
      <c r="Q29" s="45">
        <v>0</v>
      </c>
      <c r="R29" s="45">
        <v>12662</v>
      </c>
      <c r="S29" s="37"/>
      <c r="T29" s="37"/>
      <c r="U29" s="37"/>
    </row>
    <row r="30" spans="2:22" s="34" customFormat="1" ht="16" customHeight="1">
      <c r="B30" s="44" t="s">
        <v>91</v>
      </c>
      <c r="C30" s="45">
        <v>0</v>
      </c>
      <c r="D30" s="45">
        <v>-36</v>
      </c>
      <c r="E30" s="45">
        <v>-1109</v>
      </c>
      <c r="F30" s="45">
        <v>-1145</v>
      </c>
      <c r="G30" s="45">
        <v>-320</v>
      </c>
      <c r="H30" s="45">
        <v>-1465</v>
      </c>
      <c r="I30" s="45">
        <v>0</v>
      </c>
      <c r="J30" s="45">
        <v>-192</v>
      </c>
      <c r="K30" s="45">
        <v>-192</v>
      </c>
      <c r="L30" s="45">
        <v>-2189</v>
      </c>
      <c r="M30" s="45">
        <v>0</v>
      </c>
      <c r="N30" s="45">
        <v>-286</v>
      </c>
      <c r="O30" s="45">
        <v>-366</v>
      </c>
      <c r="P30" s="45">
        <v>-652</v>
      </c>
      <c r="Q30" s="45">
        <v>0</v>
      </c>
      <c r="R30" s="45">
        <v>-4498</v>
      </c>
      <c r="S30" s="37"/>
      <c r="T30" s="37"/>
      <c r="U30" s="37"/>
    </row>
    <row r="31" spans="2:22" s="34" customFormat="1" ht="16" customHeight="1">
      <c r="B31" s="44" t="s">
        <v>92</v>
      </c>
      <c r="C31" s="45">
        <v>0</v>
      </c>
      <c r="D31" s="45">
        <v>1126</v>
      </c>
      <c r="E31" s="45">
        <v>2681</v>
      </c>
      <c r="F31" s="45">
        <v>3807</v>
      </c>
      <c r="G31" s="45">
        <v>2688</v>
      </c>
      <c r="H31" s="45">
        <v>6495</v>
      </c>
      <c r="I31" s="45">
        <v>136</v>
      </c>
      <c r="J31" s="45">
        <v>287</v>
      </c>
      <c r="K31" s="45">
        <v>423</v>
      </c>
      <c r="L31" s="45">
        <v>-379</v>
      </c>
      <c r="M31" s="45">
        <v>0</v>
      </c>
      <c r="N31" s="45">
        <v>1207</v>
      </c>
      <c r="O31" s="45">
        <v>418</v>
      </c>
      <c r="P31" s="45">
        <v>1625</v>
      </c>
      <c r="Q31" s="45">
        <v>0</v>
      </c>
      <c r="R31" s="45">
        <v>8164</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265</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1535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164</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79" priority="2">
      <formula>$E$3&lt;&gt;0</formula>
    </cfRule>
  </conditionalFormatting>
  <conditionalFormatting sqref="C29:R29">
    <cfRule type="expression" dxfId="78" priority="5">
      <formula>AND(ABS(C13-C29)&gt;500, ABS((C13-C29)/C29)&gt;0.1)</formula>
    </cfRule>
  </conditionalFormatting>
  <conditionalFormatting sqref="C30:R30">
    <cfRule type="expression" dxfId="77" priority="6">
      <formula>AND(ABS(C22-C30)&gt;500, ABS((C22-C30)/C30)&gt;0.1)</formula>
    </cfRule>
  </conditionalFormatting>
  <conditionalFormatting sqref="C31:R31">
    <cfRule type="expression" dxfId="76" priority="7">
      <formula>AND(ABS(C26-C31)&gt;500, ABS((C26-C31)/C31)&gt;0.1)</formula>
    </cfRule>
  </conditionalFormatting>
  <conditionalFormatting sqref="T9:U13 T18:U22 T26:U26">
    <cfRule type="expression" dxfId="75" priority="4">
      <formula>$U9&lt;&gt;0</formula>
    </cfRule>
  </conditionalFormatting>
  <conditionalFormatting sqref="T5:U7">
    <cfRule type="expression" dxfId="74" priority="3">
      <formula>SUM($U$9:$U$26)&lt;&gt;0</formula>
    </cfRule>
  </conditionalFormatting>
  <conditionalFormatting sqref="T36 N42 Q42">
    <cfRule type="cellIs" dxfId="7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7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1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100-000001000000}">
      <formula1>0</formula1>
    </dataValidation>
    <dataValidation type="list" allowBlank="1" showInputMessage="1" showErrorMessage="1" sqref="H3" xr:uid="{00000000-0002-0000-2100-000002000000}">
      <formula1>#REF!</formula1>
    </dataValidation>
  </dataValidations>
  <pageMargins left="0.7" right="0.7" top="0.75" bottom="0.75" header="0.3" footer="0.3"/>
  <pageSetup paperSize="9" scale="47"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40</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50</v>
      </c>
      <c r="E9" s="49">
        <v>487</v>
      </c>
      <c r="F9" s="50">
        <f>SUM(D9:E9)</f>
        <v>537</v>
      </c>
      <c r="G9" s="49">
        <v>30</v>
      </c>
      <c r="H9" s="50">
        <f>SUM(C9,F9:G9)</f>
        <v>567</v>
      </c>
      <c r="I9" s="49">
        <v>0</v>
      </c>
      <c r="J9" s="49">
        <v>50</v>
      </c>
      <c r="K9" s="50">
        <f>SUM(I9:J9)</f>
        <v>50</v>
      </c>
      <c r="L9" s="49">
        <v>0</v>
      </c>
      <c r="M9" s="49">
        <v>0</v>
      </c>
      <c r="N9" s="49">
        <v>0</v>
      </c>
      <c r="O9" s="49">
        <v>0</v>
      </c>
      <c r="P9" s="50">
        <f>SUM(M9:O9)</f>
        <v>0</v>
      </c>
      <c r="Q9" s="49">
        <v>0</v>
      </c>
      <c r="R9" s="39">
        <f>SUM(H9,K9:L9,P9:Q9)</f>
        <v>617</v>
      </c>
      <c r="S9" s="37"/>
      <c r="T9" s="53">
        <v>617</v>
      </c>
      <c r="U9" s="53">
        <f>T9-R9</f>
        <v>0</v>
      </c>
    </row>
    <row r="10" spans="2:24" s="34" customFormat="1" ht="16" customHeight="1">
      <c r="B10" s="35" t="s">
        <v>89</v>
      </c>
      <c r="C10" s="38"/>
      <c r="D10" s="38"/>
      <c r="E10" s="38"/>
      <c r="F10" s="38"/>
      <c r="G10" s="38"/>
      <c r="H10" s="38"/>
      <c r="I10" s="38"/>
      <c r="J10" s="38"/>
      <c r="K10" s="38"/>
      <c r="L10" s="38"/>
      <c r="M10" s="49">
        <v>0</v>
      </c>
      <c r="N10" s="49">
        <v>1620</v>
      </c>
      <c r="O10" s="49">
        <v>0</v>
      </c>
      <c r="P10" s="50">
        <f>SUM(M10:O10)</f>
        <v>1620</v>
      </c>
      <c r="Q10" s="38"/>
      <c r="R10" s="39">
        <f>SUM(H10,K10:L10,P10:Q10)</f>
        <v>1620</v>
      </c>
      <c r="S10" s="37"/>
      <c r="T10" s="53">
        <v>1620</v>
      </c>
      <c r="U10" s="53">
        <f>T10-R10</f>
        <v>0</v>
      </c>
    </row>
    <row r="11" spans="2:24" s="34" customFormat="1" ht="16" customHeight="1">
      <c r="B11" s="35" t="s">
        <v>85</v>
      </c>
      <c r="C11" s="49">
        <v>0</v>
      </c>
      <c r="D11" s="49">
        <v>0</v>
      </c>
      <c r="E11" s="49">
        <v>-2591</v>
      </c>
      <c r="F11" s="50">
        <f>SUM(D11:E11)</f>
        <v>-2591</v>
      </c>
      <c r="G11" s="49">
        <v>0</v>
      </c>
      <c r="H11" s="50">
        <f>SUM(C11,F11:G11)</f>
        <v>-2591</v>
      </c>
      <c r="I11" s="49">
        <v>0</v>
      </c>
      <c r="J11" s="49">
        <v>-86</v>
      </c>
      <c r="K11" s="50">
        <f>SUM(I11:J11)</f>
        <v>-86</v>
      </c>
      <c r="L11" s="49">
        <v>0</v>
      </c>
      <c r="M11" s="49">
        <v>0</v>
      </c>
      <c r="N11" s="49">
        <v>0</v>
      </c>
      <c r="O11" s="49">
        <v>0</v>
      </c>
      <c r="P11" s="50">
        <f>SUM(M11:O11)</f>
        <v>0</v>
      </c>
      <c r="Q11" s="49">
        <v>0</v>
      </c>
      <c r="R11" s="39">
        <f>SUM(H11,K11:L11,P11:Q11)</f>
        <v>-2677</v>
      </c>
      <c r="S11" s="37"/>
      <c r="T11" s="53">
        <v>-2677</v>
      </c>
      <c r="U11" s="53">
        <f>T11-R11</f>
        <v>0</v>
      </c>
    </row>
    <row r="12" spans="2:24" s="34" customFormat="1" ht="16" customHeight="1">
      <c r="B12" s="35" t="s">
        <v>86</v>
      </c>
      <c r="C12" s="49">
        <v>0</v>
      </c>
      <c r="D12" s="49">
        <v>501</v>
      </c>
      <c r="E12" s="49">
        <v>6122</v>
      </c>
      <c r="F12" s="50">
        <f>SUM(D12:E12)</f>
        <v>6623</v>
      </c>
      <c r="G12" s="49">
        <v>620</v>
      </c>
      <c r="H12" s="50">
        <f>SUM(C12,F12:G12)</f>
        <v>7243</v>
      </c>
      <c r="I12" s="49">
        <v>178</v>
      </c>
      <c r="J12" s="49">
        <v>600</v>
      </c>
      <c r="K12" s="50">
        <f>SUM(I12:J12)</f>
        <v>778</v>
      </c>
      <c r="L12" s="49">
        <v>104</v>
      </c>
      <c r="M12" s="49">
        <v>0</v>
      </c>
      <c r="N12" s="49">
        <v>0</v>
      </c>
      <c r="O12" s="49">
        <v>0</v>
      </c>
      <c r="P12" s="50">
        <f>SUM(M12:O12)</f>
        <v>0</v>
      </c>
      <c r="Q12" s="49">
        <v>0</v>
      </c>
      <c r="R12" s="39">
        <f>SUM(H12,K12:L12,P12:Q12)</f>
        <v>8125</v>
      </c>
      <c r="S12" s="37"/>
      <c r="T12" s="53">
        <f>T13-SUM(T9:T11)</f>
        <v>8125</v>
      </c>
      <c r="U12" s="53">
        <f>T12-R12</f>
        <v>0</v>
      </c>
    </row>
    <row r="13" spans="2:24" s="34" customFormat="1" ht="16" customHeight="1">
      <c r="B13" s="40" t="s">
        <v>5</v>
      </c>
      <c r="C13" s="39">
        <f t="shared" ref="C13:L13" si="0">SUM(C9,C11:C12)</f>
        <v>0</v>
      </c>
      <c r="D13" s="39">
        <f t="shared" si="0"/>
        <v>551</v>
      </c>
      <c r="E13" s="39">
        <f t="shared" si="0"/>
        <v>4018</v>
      </c>
      <c r="F13" s="39">
        <f t="shared" si="0"/>
        <v>4569</v>
      </c>
      <c r="G13" s="39">
        <f t="shared" si="0"/>
        <v>650</v>
      </c>
      <c r="H13" s="39">
        <f t="shared" si="0"/>
        <v>5219</v>
      </c>
      <c r="I13" s="39">
        <f t="shared" si="0"/>
        <v>178</v>
      </c>
      <c r="J13" s="39">
        <f t="shared" si="0"/>
        <v>564</v>
      </c>
      <c r="K13" s="39">
        <f t="shared" si="0"/>
        <v>742</v>
      </c>
      <c r="L13" s="39">
        <f t="shared" si="0"/>
        <v>104</v>
      </c>
      <c r="M13" s="39">
        <f>SUM(M9:M12)</f>
        <v>0</v>
      </c>
      <c r="N13" s="39">
        <f>SUM(N9:N12)</f>
        <v>1620</v>
      </c>
      <c r="O13" s="39">
        <f>SUM(O9:O12)</f>
        <v>0</v>
      </c>
      <c r="P13" s="39">
        <f>SUM(P9:P12)</f>
        <v>1620</v>
      </c>
      <c r="Q13" s="39">
        <f>SUM(Q9,Q11:Q12)</f>
        <v>0</v>
      </c>
      <c r="R13" s="39">
        <f>SUM(R9:R12)</f>
        <v>7685</v>
      </c>
      <c r="S13" s="37"/>
      <c r="T13" s="43">
        <v>7685</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551</v>
      </c>
      <c r="E15" s="39">
        <f t="shared" si="1"/>
        <v>4018</v>
      </c>
      <c r="F15" s="39">
        <f t="shared" si="1"/>
        <v>4569</v>
      </c>
      <c r="G15" s="39">
        <f t="shared" si="1"/>
        <v>650</v>
      </c>
      <c r="H15" s="39">
        <f t="shared" si="1"/>
        <v>5219</v>
      </c>
      <c r="I15" s="39">
        <f t="shared" si="1"/>
        <v>178</v>
      </c>
      <c r="J15" s="39">
        <f t="shared" si="1"/>
        <v>564</v>
      </c>
      <c r="K15" s="39">
        <f t="shared" si="1"/>
        <v>742</v>
      </c>
      <c r="L15" s="39">
        <f t="shared" si="1"/>
        <v>104</v>
      </c>
      <c r="M15" s="39">
        <f>M13+M18+M19</f>
        <v>0</v>
      </c>
      <c r="N15" s="39">
        <f>N13+N18+N19</f>
        <v>1620</v>
      </c>
      <c r="O15" s="39">
        <f>O13+O18+O19</f>
        <v>0</v>
      </c>
      <c r="P15" s="39">
        <f>P13+P18+P19</f>
        <v>1620</v>
      </c>
      <c r="Q15" s="39">
        <f>Q13+Q18</f>
        <v>0</v>
      </c>
      <c r="R15" s="39">
        <f>R13+R18+R19</f>
        <v>7685</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-2755</v>
      </c>
      <c r="F21" s="50">
        <f>SUM(D21:E21)</f>
        <v>-2755</v>
      </c>
      <c r="G21" s="49">
        <v>-17</v>
      </c>
      <c r="H21" s="50">
        <f>SUM(C21,F21:G21)</f>
        <v>-2772</v>
      </c>
      <c r="I21" s="49">
        <v>0</v>
      </c>
      <c r="J21" s="49">
        <v>-18</v>
      </c>
      <c r="K21" s="50">
        <f>SUM(I21:J21)</f>
        <v>-18</v>
      </c>
      <c r="L21" s="49">
        <v>0</v>
      </c>
      <c r="M21" s="49">
        <v>0</v>
      </c>
      <c r="N21" s="49">
        <v>0</v>
      </c>
      <c r="O21" s="49">
        <v>0</v>
      </c>
      <c r="P21" s="50">
        <f>SUM(M21:O21)</f>
        <v>0</v>
      </c>
      <c r="Q21" s="49">
        <v>0</v>
      </c>
      <c r="R21" s="39">
        <f>SUM(H21,K21:L21,P21:Q21)</f>
        <v>-2790</v>
      </c>
      <c r="S21" s="37"/>
      <c r="T21" s="53">
        <f>T22-SUM(T18:T20)</f>
        <v>-2790</v>
      </c>
      <c r="U21" s="53">
        <f>T21-R21</f>
        <v>0</v>
      </c>
    </row>
    <row r="22" spans="2:22" s="34" customFormat="1" ht="16" customHeight="1">
      <c r="B22" s="40" t="s">
        <v>8</v>
      </c>
      <c r="C22" s="39">
        <f t="shared" ref="C22:L22" si="2">SUM(C18,C20:C21)</f>
        <v>0</v>
      </c>
      <c r="D22" s="39">
        <f t="shared" si="2"/>
        <v>0</v>
      </c>
      <c r="E22" s="39">
        <f t="shared" si="2"/>
        <v>-2755</v>
      </c>
      <c r="F22" s="39">
        <f t="shared" si="2"/>
        <v>-2755</v>
      </c>
      <c r="G22" s="39">
        <f t="shared" si="2"/>
        <v>-17</v>
      </c>
      <c r="H22" s="39">
        <f t="shared" si="2"/>
        <v>-2772</v>
      </c>
      <c r="I22" s="39">
        <f t="shared" si="2"/>
        <v>0</v>
      </c>
      <c r="J22" s="39">
        <f t="shared" si="2"/>
        <v>-18</v>
      </c>
      <c r="K22" s="39">
        <f t="shared" si="2"/>
        <v>-18</v>
      </c>
      <c r="L22" s="39">
        <f t="shared" si="2"/>
        <v>0</v>
      </c>
      <c r="M22" s="39">
        <f>SUM(M18:M21)</f>
        <v>0</v>
      </c>
      <c r="N22" s="39">
        <f>SUM(N18:N21)</f>
        <v>0</v>
      </c>
      <c r="O22" s="39">
        <f>SUM(O18:O21)</f>
        <v>0</v>
      </c>
      <c r="P22" s="39">
        <f>SUM(P18:P21)</f>
        <v>0</v>
      </c>
      <c r="Q22" s="39">
        <f>SUM(Q18,Q20:Q21)</f>
        <v>0</v>
      </c>
      <c r="R22" s="39">
        <f>SUM(R18:R21)</f>
        <v>-2790</v>
      </c>
      <c r="S22" s="37"/>
      <c r="T22" s="43">
        <v>-2790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-2755</v>
      </c>
      <c r="F24" s="39">
        <f t="shared" si="3"/>
        <v>-2755</v>
      </c>
      <c r="G24" s="39">
        <f t="shared" si="3"/>
        <v>-17</v>
      </c>
      <c r="H24" s="39">
        <f t="shared" si="3"/>
        <v>-2772</v>
      </c>
      <c r="I24" s="39">
        <f t="shared" si="3"/>
        <v>0</v>
      </c>
      <c r="J24" s="39">
        <f t="shared" si="3"/>
        <v>-18</v>
      </c>
      <c r="K24" s="39">
        <f t="shared" si="3"/>
        <v>-18</v>
      </c>
      <c r="L24" s="39">
        <f t="shared" si="3"/>
        <v>0</v>
      </c>
      <c r="M24" s="39">
        <f>M22-M18-M19</f>
        <v>0</v>
      </c>
      <c r="N24" s="39">
        <f>N22-N18-N19</f>
        <v>0</v>
      </c>
      <c r="O24" s="39">
        <f>O22-O18-O19</f>
        <v>0</v>
      </c>
      <c r="P24" s="39">
        <f>P22-P18-P19</f>
        <v>0</v>
      </c>
      <c r="Q24" s="39">
        <f>Q22-Q18</f>
        <v>0</v>
      </c>
      <c r="R24" s="39">
        <f>R22-R18-R19</f>
        <v>-2790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551</v>
      </c>
      <c r="E26" s="42">
        <f t="shared" si="4"/>
        <v>1263</v>
      </c>
      <c r="F26" s="42">
        <f t="shared" si="4"/>
        <v>1814</v>
      </c>
      <c r="G26" s="42">
        <f t="shared" si="4"/>
        <v>633</v>
      </c>
      <c r="H26" s="42">
        <f t="shared" si="4"/>
        <v>2447</v>
      </c>
      <c r="I26" s="42">
        <f t="shared" si="4"/>
        <v>178</v>
      </c>
      <c r="J26" s="42">
        <f t="shared" si="4"/>
        <v>546</v>
      </c>
      <c r="K26" s="42">
        <f t="shared" si="4"/>
        <v>724</v>
      </c>
      <c r="L26" s="42">
        <f t="shared" si="4"/>
        <v>104</v>
      </c>
      <c r="M26" s="42">
        <f t="shared" si="4"/>
        <v>0</v>
      </c>
      <c r="N26" s="42">
        <f t="shared" si="4"/>
        <v>1620</v>
      </c>
      <c r="O26" s="42">
        <f t="shared" si="4"/>
        <v>0</v>
      </c>
      <c r="P26" s="42">
        <f t="shared" si="4"/>
        <v>1620</v>
      </c>
      <c r="Q26" s="42">
        <f t="shared" si="4"/>
        <v>0</v>
      </c>
      <c r="R26" s="42">
        <f t="shared" si="4"/>
        <v>4895</v>
      </c>
      <c r="S26" s="37"/>
      <c r="T26" s="43">
        <v>4895</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667</v>
      </c>
      <c r="E29" s="45">
        <v>1767</v>
      </c>
      <c r="F29" s="45">
        <v>2434</v>
      </c>
      <c r="G29" s="45">
        <v>684</v>
      </c>
      <c r="H29" s="45">
        <v>3118</v>
      </c>
      <c r="I29" s="45">
        <v>169</v>
      </c>
      <c r="J29" s="45">
        <v>533</v>
      </c>
      <c r="K29" s="45">
        <v>702</v>
      </c>
      <c r="L29" s="45">
        <v>91</v>
      </c>
      <c r="M29" s="45">
        <v>0</v>
      </c>
      <c r="N29" s="45">
        <v>1771</v>
      </c>
      <c r="O29" s="45">
        <v>0</v>
      </c>
      <c r="P29" s="45">
        <v>1771</v>
      </c>
      <c r="Q29" s="45">
        <v>0</v>
      </c>
      <c r="R29" s="45">
        <v>5682</v>
      </c>
      <c r="S29" s="37"/>
      <c r="T29" s="37"/>
      <c r="U29" s="37"/>
    </row>
    <row r="30" spans="2:22" s="34" customFormat="1" ht="16" customHeight="1">
      <c r="B30" s="44" t="s">
        <v>91</v>
      </c>
      <c r="C30" s="45">
        <v>0</v>
      </c>
      <c r="D30" s="45">
        <v>0</v>
      </c>
      <c r="E30" s="45">
        <v>-49</v>
      </c>
      <c r="F30" s="45">
        <v>-49</v>
      </c>
      <c r="G30" s="45">
        <v>-61</v>
      </c>
      <c r="H30" s="45">
        <v>-110</v>
      </c>
      <c r="I30" s="45">
        <v>0</v>
      </c>
      <c r="J30" s="45">
        <v>-18</v>
      </c>
      <c r="K30" s="45">
        <v>-18</v>
      </c>
      <c r="L30" s="45">
        <v>0</v>
      </c>
      <c r="M30" s="45">
        <v>0</v>
      </c>
      <c r="N30" s="45">
        <v>0</v>
      </c>
      <c r="O30" s="45">
        <v>0</v>
      </c>
      <c r="P30" s="45">
        <v>0</v>
      </c>
      <c r="Q30" s="45">
        <v>0</v>
      </c>
      <c r="R30" s="45">
        <v>-128</v>
      </c>
      <c r="S30" s="37"/>
      <c r="T30" s="37"/>
      <c r="U30" s="37"/>
    </row>
    <row r="31" spans="2:22" s="34" customFormat="1" ht="16" customHeight="1">
      <c r="B31" s="44" t="s">
        <v>92</v>
      </c>
      <c r="C31" s="45">
        <v>0</v>
      </c>
      <c r="D31" s="45">
        <v>667</v>
      </c>
      <c r="E31" s="45">
        <v>1718</v>
      </c>
      <c r="F31" s="45">
        <v>2385</v>
      </c>
      <c r="G31" s="45">
        <v>623</v>
      </c>
      <c r="H31" s="45">
        <v>3008</v>
      </c>
      <c r="I31" s="45">
        <v>169</v>
      </c>
      <c r="J31" s="45">
        <v>515</v>
      </c>
      <c r="K31" s="45">
        <v>684</v>
      </c>
      <c r="L31" s="45">
        <v>91</v>
      </c>
      <c r="M31" s="45">
        <v>0</v>
      </c>
      <c r="N31" s="45">
        <v>1771</v>
      </c>
      <c r="O31" s="45">
        <v>0</v>
      </c>
      <c r="P31" s="45">
        <v>1771</v>
      </c>
      <c r="Q31" s="45">
        <v>0</v>
      </c>
      <c r="R31" s="45">
        <v>5554</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545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14</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165</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71" priority="2">
      <formula>$E$3&lt;&gt;0</formula>
    </cfRule>
  </conditionalFormatting>
  <conditionalFormatting sqref="C29:R29">
    <cfRule type="expression" dxfId="70" priority="5">
      <formula>AND(ABS(C13-C29)&gt;500, ABS((C13-C29)/C29)&gt;0.1)</formula>
    </cfRule>
  </conditionalFormatting>
  <conditionalFormatting sqref="C30:R30">
    <cfRule type="expression" dxfId="69" priority="6">
      <formula>AND(ABS(C22-C30)&gt;500, ABS((C22-C30)/C30)&gt;0.1)</formula>
    </cfRule>
  </conditionalFormatting>
  <conditionalFormatting sqref="C31:R31">
    <cfRule type="expression" dxfId="68" priority="7">
      <formula>AND(ABS(C26-C31)&gt;500, ABS((C26-C31)/C31)&gt;0.1)</formula>
    </cfRule>
  </conditionalFormatting>
  <conditionalFormatting sqref="T9:U13 T18:U22 T26:U26">
    <cfRule type="expression" dxfId="67" priority="4">
      <formula>$U9&lt;&gt;0</formula>
    </cfRule>
  </conditionalFormatting>
  <conditionalFormatting sqref="T5:U7">
    <cfRule type="expression" dxfId="66" priority="3">
      <formula>SUM($U$9:$U$26)&lt;&gt;0</formula>
    </cfRule>
  </conditionalFormatting>
  <conditionalFormatting sqref="T36 N42 Q42">
    <cfRule type="cellIs" dxfId="6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6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2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200-000001000000}">
      <formula1>0</formula1>
    </dataValidation>
    <dataValidation type="list" allowBlank="1" showInputMessage="1" showErrorMessage="1" sqref="H3" xr:uid="{00000000-0002-0000-2200-000002000000}">
      <formula1>#REF!</formula1>
    </dataValidation>
  </dataValidations>
  <pageMargins left="0.7" right="0.7" top="0.75" bottom="0.75" header="0.3" footer="0.3"/>
  <pageSetup paperSize="9" scale="4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41</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52</v>
      </c>
      <c r="E9" s="49">
        <v>226</v>
      </c>
      <c r="F9" s="50">
        <f>SUM(D9:E9)</f>
        <v>278</v>
      </c>
      <c r="G9" s="49">
        <v>96</v>
      </c>
      <c r="H9" s="50">
        <f>SUM(C9,F9:G9)</f>
        <v>374</v>
      </c>
      <c r="I9" s="49">
        <v>12</v>
      </c>
      <c r="J9" s="49">
        <v>17</v>
      </c>
      <c r="K9" s="50">
        <f>SUM(I9:J9)</f>
        <v>29</v>
      </c>
      <c r="L9" s="49">
        <v>6</v>
      </c>
      <c r="M9" s="49">
        <v>8</v>
      </c>
      <c r="N9" s="49">
        <v>92</v>
      </c>
      <c r="O9" s="49">
        <v>13</v>
      </c>
      <c r="P9" s="50">
        <f>SUM(M9:O9)</f>
        <v>113</v>
      </c>
      <c r="Q9" s="49">
        <v>0</v>
      </c>
      <c r="R9" s="39">
        <f>SUM(H9,K9:L9,P9:Q9)</f>
        <v>522</v>
      </c>
      <c r="S9" s="37"/>
      <c r="T9" s="53">
        <v>522</v>
      </c>
      <c r="U9" s="53">
        <f>T9-R9</f>
        <v>0</v>
      </c>
    </row>
    <row r="10" spans="2:24" s="34" customFormat="1" ht="16" customHeight="1">
      <c r="B10" s="35" t="s">
        <v>89</v>
      </c>
      <c r="C10" s="38"/>
      <c r="D10" s="38"/>
      <c r="E10" s="38"/>
      <c r="F10" s="38"/>
      <c r="G10" s="38"/>
      <c r="H10" s="38"/>
      <c r="I10" s="38"/>
      <c r="J10" s="38"/>
      <c r="K10" s="38"/>
      <c r="L10" s="38"/>
      <c r="M10" s="49">
        <v>0</v>
      </c>
      <c r="N10" s="49">
        <v>0</v>
      </c>
      <c r="O10" s="49">
        <v>22</v>
      </c>
      <c r="P10" s="50">
        <f>SUM(M10:O10)</f>
        <v>22</v>
      </c>
      <c r="Q10" s="38"/>
      <c r="R10" s="39">
        <f>SUM(H10,K10:L10,P10:Q10)</f>
        <v>22</v>
      </c>
      <c r="S10" s="37"/>
      <c r="T10" s="53">
        <v>22</v>
      </c>
      <c r="U10" s="53">
        <f>T10-R10</f>
        <v>0</v>
      </c>
    </row>
    <row r="11" spans="2:24" s="34" customFormat="1" ht="16" customHeight="1">
      <c r="B11" s="35" t="s">
        <v>85</v>
      </c>
      <c r="C11" s="49">
        <v>0</v>
      </c>
      <c r="D11" s="49">
        <v>-178</v>
      </c>
      <c r="E11" s="49">
        <v>-860</v>
      </c>
      <c r="F11" s="50">
        <f>SUM(D11:E11)</f>
        <v>-1038</v>
      </c>
      <c r="G11" s="49">
        <v>-201</v>
      </c>
      <c r="H11" s="50">
        <f>SUM(C11,F11:G11)</f>
        <v>-1239</v>
      </c>
      <c r="I11" s="49">
        <v>0</v>
      </c>
      <c r="J11" s="49">
        <v>0</v>
      </c>
      <c r="K11" s="50">
        <f>SUM(I11:J11)</f>
        <v>0</v>
      </c>
      <c r="L11" s="49">
        <v>0</v>
      </c>
      <c r="M11" s="49">
        <v>0</v>
      </c>
      <c r="N11" s="49">
        <v>0</v>
      </c>
      <c r="O11" s="49">
        <v>0</v>
      </c>
      <c r="P11" s="50">
        <f>SUM(M11:O11)</f>
        <v>0</v>
      </c>
      <c r="Q11" s="49">
        <v>0</v>
      </c>
      <c r="R11" s="39">
        <f>SUM(H11,K11:L11,P11:Q11)</f>
        <v>-1239</v>
      </c>
      <c r="S11" s="37"/>
      <c r="T11" s="53">
        <v>-1239</v>
      </c>
      <c r="U11" s="53">
        <f>T11-R11</f>
        <v>0</v>
      </c>
    </row>
    <row r="12" spans="2:24" s="34" customFormat="1" ht="16" customHeight="1">
      <c r="B12" s="35" t="s">
        <v>86</v>
      </c>
      <c r="C12" s="49">
        <v>0</v>
      </c>
      <c r="D12" s="49">
        <v>2277</v>
      </c>
      <c r="E12" s="49">
        <v>5979</v>
      </c>
      <c r="F12" s="50">
        <f>SUM(D12:E12)</f>
        <v>8256</v>
      </c>
      <c r="G12" s="49">
        <v>2804</v>
      </c>
      <c r="H12" s="50">
        <f>SUM(C12,F12:G12)</f>
        <v>11060</v>
      </c>
      <c r="I12" s="49">
        <v>345</v>
      </c>
      <c r="J12" s="49">
        <v>484</v>
      </c>
      <c r="K12" s="50">
        <f>SUM(I12:J12)</f>
        <v>829</v>
      </c>
      <c r="L12" s="49">
        <v>169</v>
      </c>
      <c r="M12" s="49">
        <v>245</v>
      </c>
      <c r="N12" s="49">
        <v>2668</v>
      </c>
      <c r="O12" s="49">
        <v>362</v>
      </c>
      <c r="P12" s="50">
        <f>SUM(M12:O12)</f>
        <v>3275</v>
      </c>
      <c r="Q12" s="49">
        <v>0</v>
      </c>
      <c r="R12" s="39">
        <f>SUM(H12,K12:L12,P12:Q12)</f>
        <v>15333</v>
      </c>
      <c r="S12" s="37"/>
      <c r="T12" s="53">
        <f>T13-SUM(T9:T11)</f>
        <v>15333</v>
      </c>
      <c r="U12" s="53">
        <f>T12-R12</f>
        <v>0</v>
      </c>
    </row>
    <row r="13" spans="2:24" s="34" customFormat="1" ht="16" customHeight="1">
      <c r="B13" s="40" t="s">
        <v>5</v>
      </c>
      <c r="C13" s="39">
        <f t="shared" ref="C13:L13" si="0">SUM(C9,C11:C12)</f>
        <v>0</v>
      </c>
      <c r="D13" s="39">
        <f t="shared" si="0"/>
        <v>2151</v>
      </c>
      <c r="E13" s="39">
        <f t="shared" si="0"/>
        <v>5345</v>
      </c>
      <c r="F13" s="39">
        <f t="shared" si="0"/>
        <v>7496</v>
      </c>
      <c r="G13" s="39">
        <f t="shared" si="0"/>
        <v>2699</v>
      </c>
      <c r="H13" s="39">
        <f t="shared" si="0"/>
        <v>10195</v>
      </c>
      <c r="I13" s="39">
        <f t="shared" si="0"/>
        <v>357</v>
      </c>
      <c r="J13" s="39">
        <f t="shared" si="0"/>
        <v>501</v>
      </c>
      <c r="K13" s="39">
        <f t="shared" si="0"/>
        <v>858</v>
      </c>
      <c r="L13" s="39">
        <f t="shared" si="0"/>
        <v>175</v>
      </c>
      <c r="M13" s="39">
        <f>SUM(M9:M12)</f>
        <v>253</v>
      </c>
      <c r="N13" s="39">
        <f>SUM(N9:N12)</f>
        <v>2760</v>
      </c>
      <c r="O13" s="39">
        <f>SUM(O9:O12)</f>
        <v>397</v>
      </c>
      <c r="P13" s="39">
        <f>SUM(P9:P12)</f>
        <v>3410</v>
      </c>
      <c r="Q13" s="39">
        <f>SUM(Q9,Q11:Q12)</f>
        <v>0</v>
      </c>
      <c r="R13" s="39">
        <f>SUM(R9:R12)</f>
        <v>14638</v>
      </c>
      <c r="S13" s="37"/>
      <c r="T13" s="43">
        <v>14638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2151</v>
      </c>
      <c r="E15" s="39">
        <f t="shared" si="1"/>
        <v>5345</v>
      </c>
      <c r="F15" s="39">
        <f t="shared" si="1"/>
        <v>7496</v>
      </c>
      <c r="G15" s="39">
        <f t="shared" si="1"/>
        <v>2699</v>
      </c>
      <c r="H15" s="39">
        <f t="shared" si="1"/>
        <v>10195</v>
      </c>
      <c r="I15" s="39">
        <f t="shared" si="1"/>
        <v>357</v>
      </c>
      <c r="J15" s="39">
        <f t="shared" si="1"/>
        <v>501</v>
      </c>
      <c r="K15" s="39">
        <f t="shared" si="1"/>
        <v>858</v>
      </c>
      <c r="L15" s="39">
        <f t="shared" si="1"/>
        <v>175</v>
      </c>
      <c r="M15" s="39">
        <f>M13+M18+M19</f>
        <v>253</v>
      </c>
      <c r="N15" s="39">
        <f>N13+N18+N19</f>
        <v>2559</v>
      </c>
      <c r="O15" s="39">
        <f>O13+O18+O19</f>
        <v>397</v>
      </c>
      <c r="P15" s="39">
        <f>P13+P18+P19</f>
        <v>3209</v>
      </c>
      <c r="Q15" s="39">
        <f>Q13+Q18</f>
        <v>0</v>
      </c>
      <c r="R15" s="39">
        <f>R13+R18+R19</f>
        <v>14437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-201</v>
      </c>
      <c r="O18" s="49">
        <v>0</v>
      </c>
      <c r="P18" s="50">
        <f>SUM(M18:O18)</f>
        <v>-201</v>
      </c>
      <c r="Q18" s="49">
        <v>0</v>
      </c>
      <c r="R18" s="39">
        <f>SUM(H18,K18:L18,P18:Q18)</f>
        <v>-201</v>
      </c>
      <c r="S18" s="37"/>
      <c r="T18" s="53">
        <v>-201</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-135</v>
      </c>
      <c r="F21" s="50">
        <f>SUM(D21:E21)</f>
        <v>-135</v>
      </c>
      <c r="G21" s="49">
        <v>-12</v>
      </c>
      <c r="H21" s="50">
        <f>SUM(C21,F21:G21)</f>
        <v>-147</v>
      </c>
      <c r="I21" s="49">
        <v>0</v>
      </c>
      <c r="J21" s="49">
        <v>0</v>
      </c>
      <c r="K21" s="50">
        <f>SUM(I21:J21)</f>
        <v>0</v>
      </c>
      <c r="L21" s="49">
        <v>0</v>
      </c>
      <c r="M21" s="49">
        <v>0</v>
      </c>
      <c r="N21" s="49">
        <v>-365</v>
      </c>
      <c r="O21" s="49">
        <v>-120</v>
      </c>
      <c r="P21" s="50">
        <f>SUM(M21:O21)</f>
        <v>-485</v>
      </c>
      <c r="Q21" s="49">
        <v>0</v>
      </c>
      <c r="R21" s="39">
        <f>SUM(H21,K21:L21,P21:Q21)</f>
        <v>-632</v>
      </c>
      <c r="S21" s="37"/>
      <c r="T21" s="53">
        <f>T22-SUM(T18:T20)</f>
        <v>-632</v>
      </c>
      <c r="U21" s="53">
        <f>T21-R21</f>
        <v>0</v>
      </c>
    </row>
    <row r="22" spans="2:22" s="34" customFormat="1" ht="16" customHeight="1">
      <c r="B22" s="40" t="s">
        <v>8</v>
      </c>
      <c r="C22" s="39">
        <f t="shared" ref="C22:L22" si="2">SUM(C18,C20:C21)</f>
        <v>0</v>
      </c>
      <c r="D22" s="39">
        <f t="shared" si="2"/>
        <v>0</v>
      </c>
      <c r="E22" s="39">
        <f t="shared" si="2"/>
        <v>-135</v>
      </c>
      <c r="F22" s="39">
        <f t="shared" si="2"/>
        <v>-135</v>
      </c>
      <c r="G22" s="39">
        <f t="shared" si="2"/>
        <v>-12</v>
      </c>
      <c r="H22" s="39">
        <f t="shared" si="2"/>
        <v>-147</v>
      </c>
      <c r="I22" s="39">
        <f t="shared" si="2"/>
        <v>0</v>
      </c>
      <c r="J22" s="39">
        <f t="shared" si="2"/>
        <v>0</v>
      </c>
      <c r="K22" s="39">
        <f t="shared" si="2"/>
        <v>0</v>
      </c>
      <c r="L22" s="39">
        <f t="shared" si="2"/>
        <v>0</v>
      </c>
      <c r="M22" s="39">
        <f>SUM(M18:M21)</f>
        <v>0</v>
      </c>
      <c r="N22" s="39">
        <f>SUM(N18:N21)</f>
        <v>-566</v>
      </c>
      <c r="O22" s="39">
        <f>SUM(O18:O21)</f>
        <v>-120</v>
      </c>
      <c r="P22" s="39">
        <f>SUM(P18:P21)</f>
        <v>-686</v>
      </c>
      <c r="Q22" s="39">
        <f>SUM(Q18,Q20:Q21)</f>
        <v>0</v>
      </c>
      <c r="R22" s="39">
        <f>SUM(R18:R21)</f>
        <v>-833</v>
      </c>
      <c r="S22" s="37"/>
      <c r="T22" s="43">
        <v>-833</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-135</v>
      </c>
      <c r="F24" s="39">
        <f t="shared" si="3"/>
        <v>-135</v>
      </c>
      <c r="G24" s="39">
        <f t="shared" si="3"/>
        <v>-12</v>
      </c>
      <c r="H24" s="39">
        <f t="shared" si="3"/>
        <v>-147</v>
      </c>
      <c r="I24" s="39">
        <f t="shared" si="3"/>
        <v>0</v>
      </c>
      <c r="J24" s="39">
        <f t="shared" si="3"/>
        <v>0</v>
      </c>
      <c r="K24" s="39">
        <f t="shared" si="3"/>
        <v>0</v>
      </c>
      <c r="L24" s="39">
        <f t="shared" si="3"/>
        <v>0</v>
      </c>
      <c r="M24" s="39">
        <f>M22-M18-M19</f>
        <v>0</v>
      </c>
      <c r="N24" s="39">
        <f>N22-N18-N19</f>
        <v>-365</v>
      </c>
      <c r="O24" s="39">
        <f>O22-O18-O19</f>
        <v>-120</v>
      </c>
      <c r="P24" s="39">
        <f>P22-P18-P19</f>
        <v>-485</v>
      </c>
      <c r="Q24" s="39">
        <f>Q22-Q18</f>
        <v>0</v>
      </c>
      <c r="R24" s="39">
        <f>R22-R18-R19</f>
        <v>-632</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2151</v>
      </c>
      <c r="E26" s="42">
        <f t="shared" si="4"/>
        <v>5210</v>
      </c>
      <c r="F26" s="42">
        <f t="shared" si="4"/>
        <v>7361</v>
      </c>
      <c r="G26" s="42">
        <f t="shared" si="4"/>
        <v>2687</v>
      </c>
      <c r="H26" s="42">
        <f t="shared" si="4"/>
        <v>10048</v>
      </c>
      <c r="I26" s="42">
        <f t="shared" si="4"/>
        <v>357</v>
      </c>
      <c r="J26" s="42">
        <f t="shared" si="4"/>
        <v>501</v>
      </c>
      <c r="K26" s="42">
        <f t="shared" si="4"/>
        <v>858</v>
      </c>
      <c r="L26" s="42">
        <f t="shared" si="4"/>
        <v>175</v>
      </c>
      <c r="M26" s="42">
        <f t="shared" si="4"/>
        <v>253</v>
      </c>
      <c r="N26" s="42">
        <f t="shared" si="4"/>
        <v>2194</v>
      </c>
      <c r="O26" s="42">
        <f t="shared" si="4"/>
        <v>277</v>
      </c>
      <c r="P26" s="42">
        <f t="shared" si="4"/>
        <v>2724</v>
      </c>
      <c r="Q26" s="42">
        <f t="shared" si="4"/>
        <v>0</v>
      </c>
      <c r="R26" s="42">
        <f t="shared" si="4"/>
        <v>13805</v>
      </c>
      <c r="S26" s="37"/>
      <c r="T26" s="43">
        <v>13805</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2124</v>
      </c>
      <c r="E29" s="45">
        <v>6361</v>
      </c>
      <c r="F29" s="45">
        <v>8485</v>
      </c>
      <c r="G29" s="45">
        <v>2771</v>
      </c>
      <c r="H29" s="45">
        <v>11256</v>
      </c>
      <c r="I29" s="45">
        <v>378</v>
      </c>
      <c r="J29" s="45">
        <v>670</v>
      </c>
      <c r="K29" s="45">
        <v>1048</v>
      </c>
      <c r="L29" s="45">
        <v>173</v>
      </c>
      <c r="M29" s="45">
        <v>454</v>
      </c>
      <c r="N29" s="45">
        <v>2927</v>
      </c>
      <c r="O29" s="45">
        <v>302</v>
      </c>
      <c r="P29" s="45">
        <v>3683</v>
      </c>
      <c r="Q29" s="45">
        <v>0</v>
      </c>
      <c r="R29" s="45">
        <v>16160</v>
      </c>
      <c r="S29" s="37"/>
      <c r="T29" s="37"/>
      <c r="U29" s="37"/>
    </row>
    <row r="30" spans="2:22" s="34" customFormat="1" ht="16" customHeight="1">
      <c r="B30" s="44" t="s">
        <v>91</v>
      </c>
      <c r="C30" s="45">
        <v>0</v>
      </c>
      <c r="D30" s="45">
        <v>-1</v>
      </c>
      <c r="E30" s="45">
        <v>-166</v>
      </c>
      <c r="F30" s="45">
        <v>-167</v>
      </c>
      <c r="G30" s="45">
        <v>-12</v>
      </c>
      <c r="H30" s="45">
        <v>-179</v>
      </c>
      <c r="I30" s="45">
        <v>0</v>
      </c>
      <c r="J30" s="45">
        <v>0</v>
      </c>
      <c r="K30" s="45">
        <v>0</v>
      </c>
      <c r="L30" s="45">
        <v>0</v>
      </c>
      <c r="M30" s="45">
        <v>0</v>
      </c>
      <c r="N30" s="45">
        <v>-742</v>
      </c>
      <c r="O30" s="45">
        <v>-11</v>
      </c>
      <c r="P30" s="45">
        <v>-753</v>
      </c>
      <c r="Q30" s="45">
        <v>0</v>
      </c>
      <c r="R30" s="45">
        <v>-932</v>
      </c>
      <c r="S30" s="37"/>
      <c r="T30" s="37"/>
      <c r="U30" s="37"/>
    </row>
    <row r="31" spans="2:22" s="34" customFormat="1" ht="16" customHeight="1">
      <c r="B31" s="44" t="s">
        <v>92</v>
      </c>
      <c r="C31" s="45">
        <v>0</v>
      </c>
      <c r="D31" s="45">
        <v>2123</v>
      </c>
      <c r="E31" s="45">
        <v>6195</v>
      </c>
      <c r="F31" s="45">
        <v>8318</v>
      </c>
      <c r="G31" s="45">
        <v>2759</v>
      </c>
      <c r="H31" s="45">
        <v>11077</v>
      </c>
      <c r="I31" s="45">
        <v>378</v>
      </c>
      <c r="J31" s="45">
        <v>670</v>
      </c>
      <c r="K31" s="45">
        <v>1048</v>
      </c>
      <c r="L31" s="45">
        <v>173</v>
      </c>
      <c r="M31" s="45">
        <v>454</v>
      </c>
      <c r="N31" s="45">
        <v>2185</v>
      </c>
      <c r="O31" s="45">
        <v>291</v>
      </c>
      <c r="P31" s="45">
        <v>2930</v>
      </c>
      <c r="Q31" s="45">
        <v>0</v>
      </c>
      <c r="R31" s="45">
        <v>15228</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1</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1925</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166</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63" priority="2">
      <formula>$E$3&lt;&gt;0</formula>
    </cfRule>
  </conditionalFormatting>
  <conditionalFormatting sqref="C29:R29">
    <cfRule type="expression" dxfId="62" priority="5">
      <formula>AND(ABS(C13-C29)&gt;500, ABS((C13-C29)/C29)&gt;0.1)</formula>
    </cfRule>
  </conditionalFormatting>
  <conditionalFormatting sqref="C30:R30">
    <cfRule type="expression" dxfId="61" priority="6">
      <formula>AND(ABS(C22-C30)&gt;500, ABS((C22-C30)/C30)&gt;0.1)</formula>
    </cfRule>
  </conditionalFormatting>
  <conditionalFormatting sqref="C31:R31">
    <cfRule type="expression" dxfId="60" priority="7">
      <formula>AND(ABS(C26-C31)&gt;500, ABS((C26-C31)/C31)&gt;0.1)</formula>
    </cfRule>
  </conditionalFormatting>
  <conditionalFormatting sqref="T9:U13 T18:U22 T26:U26">
    <cfRule type="expression" dxfId="59" priority="4">
      <formula>$U9&lt;&gt;0</formula>
    </cfRule>
  </conditionalFormatting>
  <conditionalFormatting sqref="T5:U7">
    <cfRule type="expression" dxfId="58" priority="3">
      <formula>SUM($U$9:$U$26)&lt;&gt;0</formula>
    </cfRule>
  </conditionalFormatting>
  <conditionalFormatting sqref="T36 N42 Q42">
    <cfRule type="cellIs" dxfId="5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5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3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300-000001000000}">
      <formula1>0</formula1>
    </dataValidation>
    <dataValidation type="list" allowBlank="1" showInputMessage="1" showErrorMessage="1" sqref="H3" xr:uid="{00000000-0002-0000-2300-000002000000}">
      <formula1>#REF!</formula1>
    </dataValidation>
  </dataValidations>
  <pageMargins left="0.7" right="0.7" top="0.75" bottom="0.75" header="0.3" footer="0.3"/>
  <pageSetup paperSize="9" scale="4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42</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38</v>
      </c>
      <c r="P9" s="50">
        <f>SUM(M9:O9)</f>
        <v>38</v>
      </c>
      <c r="Q9" s="49">
        <v>0</v>
      </c>
      <c r="R9" s="39">
        <f>SUM(H9,K9:L9,P9:Q9)</f>
        <v>38</v>
      </c>
      <c r="S9" s="37"/>
      <c r="T9" s="53">
        <v>38</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2376</v>
      </c>
      <c r="P12" s="50">
        <f>SUM(M12:O12)</f>
        <v>2376</v>
      </c>
      <c r="Q12" s="49">
        <v>0</v>
      </c>
      <c r="R12" s="39">
        <f>SUM(H12,K12:L12,P12:Q12)</f>
        <v>2376</v>
      </c>
      <c r="S12" s="37"/>
      <c r="T12" s="53">
        <f>T13-SUM(T9:T11)</f>
        <v>2376</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2414</v>
      </c>
      <c r="P13" s="39">
        <f>SUM(P9:P12)</f>
        <v>2414</v>
      </c>
      <c r="Q13" s="39">
        <f>SUM(Q9,Q11:Q12)</f>
        <v>0</v>
      </c>
      <c r="R13" s="39">
        <f>SUM(R9:R12)</f>
        <v>2414</v>
      </c>
      <c r="S13" s="37"/>
      <c r="T13" s="43">
        <v>2414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1894</v>
      </c>
      <c r="P15" s="39">
        <f>P13+P18+P19</f>
        <v>1894</v>
      </c>
      <c r="Q15" s="39">
        <f>Q13+Q18</f>
        <v>0</v>
      </c>
      <c r="R15" s="39">
        <f>R13+R18+R19</f>
        <v>1894</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-351</v>
      </c>
      <c r="P18" s="50">
        <f>SUM(M18:O18)</f>
        <v>-351</v>
      </c>
      <c r="Q18" s="49">
        <v>0</v>
      </c>
      <c r="R18" s="39">
        <f>SUM(H18,K18:L18,P18:Q18)</f>
        <v>-351</v>
      </c>
      <c r="S18" s="37"/>
      <c r="T18" s="53">
        <v>-351</v>
      </c>
      <c r="U18" s="53">
        <f>T18-R18</f>
        <v>0</v>
      </c>
    </row>
    <row r="19" spans="2:22" s="34" customFormat="1" ht="16" customHeight="1">
      <c r="B19" s="63" t="s">
        <v>83</v>
      </c>
      <c r="C19" s="38"/>
      <c r="D19" s="38"/>
      <c r="E19" s="38"/>
      <c r="F19" s="38"/>
      <c r="G19" s="38"/>
      <c r="H19" s="38"/>
      <c r="I19" s="38"/>
      <c r="J19" s="38"/>
      <c r="K19" s="38"/>
      <c r="L19" s="38"/>
      <c r="M19" s="49">
        <v>0</v>
      </c>
      <c r="N19" s="49">
        <v>0</v>
      </c>
      <c r="O19" s="49">
        <v>-169</v>
      </c>
      <c r="P19" s="50">
        <f>SUM(M19:O19)</f>
        <v>-169</v>
      </c>
      <c r="Q19" s="38"/>
      <c r="R19" s="39">
        <f>SUM(H19,K19:L19,P19:Q19)</f>
        <v>-169</v>
      </c>
      <c r="S19" s="37"/>
      <c r="T19" s="53">
        <v>-169</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-1901</v>
      </c>
      <c r="P21" s="50">
        <f>SUM(M21:O21)</f>
        <v>-1901</v>
      </c>
      <c r="Q21" s="49">
        <v>0</v>
      </c>
      <c r="R21" s="39">
        <f>SUM(H21,K21:L21,P21:Q21)</f>
        <v>-1901</v>
      </c>
      <c r="S21" s="37"/>
      <c r="T21" s="53">
        <f>T22-SUM(T18:T20)</f>
        <v>-1901</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-2421</v>
      </c>
      <c r="P22" s="39">
        <f>SUM(P18:P21)</f>
        <v>-2421</v>
      </c>
      <c r="Q22" s="39">
        <f>SUM(Q18,Q20:Q21)</f>
        <v>0</v>
      </c>
      <c r="R22" s="39">
        <f>SUM(R18:R21)</f>
        <v>-2421</v>
      </c>
      <c r="S22" s="37"/>
      <c r="T22" s="43">
        <v>-2421</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-1901</v>
      </c>
      <c r="P24" s="39">
        <f>P22-P18-P19</f>
        <v>-1901</v>
      </c>
      <c r="Q24" s="39">
        <f>Q22-Q18</f>
        <v>0</v>
      </c>
      <c r="R24" s="39">
        <f>R22-R18-R19</f>
        <v>-1901</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-7</v>
      </c>
      <c r="P26" s="42">
        <f t="shared" si="4"/>
        <v>-7</v>
      </c>
      <c r="Q26" s="42">
        <f t="shared" si="4"/>
        <v>0</v>
      </c>
      <c r="R26" s="42">
        <f t="shared" si="4"/>
        <v>-7</v>
      </c>
      <c r="S26" s="37"/>
      <c r="T26" s="43">
        <v>-7</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1470</v>
      </c>
      <c r="P29" s="45">
        <v>1470</v>
      </c>
      <c r="Q29" s="45">
        <v>0</v>
      </c>
      <c r="R29" s="45">
        <v>1470</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-1470</v>
      </c>
      <c r="P30" s="45">
        <v>-1470</v>
      </c>
      <c r="Q30" s="45">
        <v>0</v>
      </c>
      <c r="R30" s="45">
        <v>-1470</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0</v>
      </c>
      <c r="P31" s="45">
        <v>0</v>
      </c>
      <c r="Q31" s="45">
        <v>0</v>
      </c>
      <c r="R31" s="45">
        <v>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155</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55" priority="2">
      <formula>$E$3&lt;&gt;0</formula>
    </cfRule>
  </conditionalFormatting>
  <conditionalFormatting sqref="C29:R29">
    <cfRule type="expression" dxfId="54" priority="5">
      <formula>AND(ABS(C13-C29)&gt;500, ABS((C13-C29)/C29)&gt;0.1)</formula>
    </cfRule>
  </conditionalFormatting>
  <conditionalFormatting sqref="C30:R30">
    <cfRule type="expression" dxfId="53" priority="6">
      <formula>AND(ABS(C22-C30)&gt;500, ABS((C22-C30)/C30)&gt;0.1)</formula>
    </cfRule>
  </conditionalFormatting>
  <conditionalFormatting sqref="C31:R31">
    <cfRule type="expression" dxfId="52" priority="7">
      <formula>AND(ABS(C26-C31)&gt;500, ABS((C26-C31)/C31)&gt;0.1)</formula>
    </cfRule>
  </conditionalFormatting>
  <conditionalFormatting sqref="T9:U13 T18:U22 T26:U26">
    <cfRule type="expression" dxfId="51" priority="4">
      <formula>$U9&lt;&gt;0</formula>
    </cfRule>
  </conditionalFormatting>
  <conditionalFormatting sqref="T5:U7">
    <cfRule type="expression" dxfId="50" priority="3">
      <formula>SUM($U$9:$U$26)&lt;&gt;0</formula>
    </cfRule>
  </conditionalFormatting>
  <conditionalFormatting sqref="T36 N42 Q42">
    <cfRule type="cellIs" dxfId="4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4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4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400-000001000000}">
      <formula1>0</formula1>
    </dataValidation>
    <dataValidation type="list" allowBlank="1" showInputMessage="1" showErrorMessage="1" sqref="H3" xr:uid="{00000000-0002-0000-2400-000002000000}">
      <formula1>#REF!</formula1>
    </dataValidation>
  </dataValidations>
  <pageMargins left="0.7" right="0.7" top="0.75" bottom="0.75" header="0.3" footer="0.3"/>
  <pageSetup paperSize="9" scale="47"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43</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65</v>
      </c>
      <c r="P9" s="50">
        <f>SUM(M9:O9)</f>
        <v>65</v>
      </c>
      <c r="Q9" s="49">
        <v>0</v>
      </c>
      <c r="R9" s="39">
        <f>SUM(H9,K9:L9,P9:Q9)</f>
        <v>65</v>
      </c>
      <c r="S9" s="37"/>
      <c r="T9" s="53">
        <v>65</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3225</v>
      </c>
      <c r="P12" s="50">
        <f>SUM(M12:O12)</f>
        <v>3225</v>
      </c>
      <c r="Q12" s="49">
        <v>0</v>
      </c>
      <c r="R12" s="39">
        <f>SUM(H12,K12:L12,P12:Q12)</f>
        <v>3225</v>
      </c>
      <c r="S12" s="37"/>
      <c r="T12" s="53">
        <f>T13-SUM(T9:T11)</f>
        <v>3225</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3290</v>
      </c>
      <c r="P13" s="39">
        <f>SUM(P9:P12)</f>
        <v>3290</v>
      </c>
      <c r="Q13" s="39">
        <f>SUM(Q9,Q11:Q12)</f>
        <v>0</v>
      </c>
      <c r="R13" s="39">
        <f>SUM(R9:R12)</f>
        <v>3290</v>
      </c>
      <c r="S13" s="37"/>
      <c r="T13" s="43">
        <v>3290</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961</v>
      </c>
      <c r="P15" s="39">
        <f>P13+P18+P19</f>
        <v>961</v>
      </c>
      <c r="Q15" s="39">
        <f>Q13+Q18</f>
        <v>0</v>
      </c>
      <c r="R15" s="39">
        <f>R13+R18+R19</f>
        <v>961</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-1939</v>
      </c>
      <c r="P18" s="50">
        <f>SUM(M18:O18)</f>
        <v>-1939</v>
      </c>
      <c r="Q18" s="49">
        <v>0</v>
      </c>
      <c r="R18" s="39">
        <f>SUM(H18,K18:L18,P18:Q18)</f>
        <v>-1939</v>
      </c>
      <c r="S18" s="37"/>
      <c r="T18" s="53">
        <v>-1939</v>
      </c>
      <c r="U18" s="53">
        <f>T18-R18</f>
        <v>0</v>
      </c>
    </row>
    <row r="19" spans="2:22" s="34" customFormat="1" ht="16" customHeight="1">
      <c r="B19" s="63" t="s">
        <v>83</v>
      </c>
      <c r="C19" s="38"/>
      <c r="D19" s="38"/>
      <c r="E19" s="38"/>
      <c r="F19" s="38"/>
      <c r="G19" s="38"/>
      <c r="H19" s="38"/>
      <c r="I19" s="38"/>
      <c r="J19" s="38"/>
      <c r="K19" s="38"/>
      <c r="L19" s="38"/>
      <c r="M19" s="49">
        <v>0</v>
      </c>
      <c r="N19" s="49">
        <v>0</v>
      </c>
      <c r="O19" s="49">
        <v>-390</v>
      </c>
      <c r="P19" s="50">
        <f>SUM(M19:O19)</f>
        <v>-390</v>
      </c>
      <c r="Q19" s="38"/>
      <c r="R19" s="39">
        <f>SUM(H19,K19:L19,P19:Q19)</f>
        <v>-390</v>
      </c>
      <c r="S19" s="37"/>
      <c r="T19" s="53">
        <v>-390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-1369</v>
      </c>
      <c r="P21" s="50">
        <f>SUM(M21:O21)</f>
        <v>-1369</v>
      </c>
      <c r="Q21" s="49">
        <v>0</v>
      </c>
      <c r="R21" s="39">
        <f>SUM(H21,K21:L21,P21:Q21)</f>
        <v>-1369</v>
      </c>
      <c r="S21" s="37"/>
      <c r="T21" s="53">
        <f>T22-SUM(T18:T20)</f>
        <v>-1369</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-3698</v>
      </c>
      <c r="P22" s="39">
        <f>SUM(P18:P21)</f>
        <v>-3698</v>
      </c>
      <c r="Q22" s="39">
        <f>SUM(Q18,Q20:Q21)</f>
        <v>0</v>
      </c>
      <c r="R22" s="39">
        <f>SUM(R18:R21)</f>
        <v>-3698</v>
      </c>
      <c r="S22" s="37"/>
      <c r="T22" s="43">
        <v>-3698</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-1369</v>
      </c>
      <c r="P24" s="39">
        <f>P22-P18-P19</f>
        <v>-1369</v>
      </c>
      <c r="Q24" s="39">
        <f>Q22-Q18</f>
        <v>0</v>
      </c>
      <c r="R24" s="39">
        <f>R22-R18-R19</f>
        <v>-1369</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-408</v>
      </c>
      <c r="P26" s="42">
        <f t="shared" si="4"/>
        <v>-408</v>
      </c>
      <c r="Q26" s="42">
        <f t="shared" si="4"/>
        <v>0</v>
      </c>
      <c r="R26" s="42">
        <f t="shared" si="4"/>
        <v>-408</v>
      </c>
      <c r="S26" s="37"/>
      <c r="T26" s="43">
        <v>-408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3045</v>
      </c>
      <c r="P29" s="45">
        <v>3045</v>
      </c>
      <c r="Q29" s="45">
        <v>0</v>
      </c>
      <c r="R29" s="45">
        <v>3045</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-3035</v>
      </c>
      <c r="P30" s="45">
        <v>-3035</v>
      </c>
      <c r="Q30" s="45">
        <v>0</v>
      </c>
      <c r="R30" s="45">
        <v>-3035</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10</v>
      </c>
      <c r="P31" s="45">
        <v>10</v>
      </c>
      <c r="Q31" s="45">
        <v>0</v>
      </c>
      <c r="R31" s="45">
        <v>10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47" priority="2">
      <formula>$E$3&lt;&gt;0</formula>
    </cfRule>
  </conditionalFormatting>
  <conditionalFormatting sqref="C29:R29">
    <cfRule type="expression" dxfId="46" priority="5">
      <formula>AND(ABS(C13-C29)&gt;500, ABS((C13-C29)/C29)&gt;0.1)</formula>
    </cfRule>
  </conditionalFormatting>
  <conditionalFormatting sqref="C30:R30">
    <cfRule type="expression" dxfId="45" priority="6">
      <formula>AND(ABS(C22-C30)&gt;500, ABS((C22-C30)/C30)&gt;0.1)</formula>
    </cfRule>
  </conditionalFormatting>
  <conditionalFormatting sqref="C31:R31">
    <cfRule type="expression" dxfId="44" priority="7">
      <formula>AND(ABS(C26-C31)&gt;500, ABS((C26-C31)/C31)&gt;0.1)</formula>
    </cfRule>
  </conditionalFormatting>
  <conditionalFormatting sqref="T9:U13 T18:U22 T26:U26">
    <cfRule type="expression" dxfId="43" priority="4">
      <formula>$U9&lt;&gt;0</formula>
    </cfRule>
  </conditionalFormatting>
  <conditionalFormatting sqref="T5:U7">
    <cfRule type="expression" dxfId="42" priority="3">
      <formula>SUM($U$9:$U$26)&lt;&gt;0</formula>
    </cfRule>
  </conditionalFormatting>
  <conditionalFormatting sqref="T36 N42 Q42">
    <cfRule type="cellIs" dxfId="4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4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5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500-000001000000}">
      <formula1>0</formula1>
    </dataValidation>
    <dataValidation type="list" allowBlank="1" showInputMessage="1" showErrorMessage="1" sqref="H3" xr:uid="{00000000-0002-0000-2500-000002000000}">
      <formula1>#REF!</formula1>
    </dataValidation>
  </dataValidations>
  <pageMargins left="0.7" right="0.7" top="0.75" bottom="0.75" header="0.3" footer="0.3"/>
  <pageSetup paperSize="9" scale="47"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44</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0</v>
      </c>
      <c r="P9" s="50">
        <f>SUM(M9:O9)</f>
        <v>0</v>
      </c>
      <c r="Q9" s="49">
        <v>0</v>
      </c>
      <c r="R9" s="39">
        <f>SUM(H9,K9:L9,P9:Q9)</f>
        <v>0</v>
      </c>
      <c r="S9" s="37"/>
      <c r="T9" s="53">
        <v>0</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1911</v>
      </c>
      <c r="P12" s="50">
        <f>SUM(M12:O12)</f>
        <v>1911</v>
      </c>
      <c r="Q12" s="49">
        <v>0</v>
      </c>
      <c r="R12" s="39">
        <f>SUM(H12,K12:L12,P12:Q12)</f>
        <v>1911</v>
      </c>
      <c r="S12" s="37"/>
      <c r="T12" s="53">
        <f>T13-SUM(T9:T11)</f>
        <v>1911</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1911</v>
      </c>
      <c r="P13" s="39">
        <f>SUM(P9:P12)</f>
        <v>1911</v>
      </c>
      <c r="Q13" s="39">
        <f>SUM(Q9,Q11:Q12)</f>
        <v>0</v>
      </c>
      <c r="R13" s="39">
        <f>SUM(R9:R12)</f>
        <v>1911</v>
      </c>
      <c r="S13" s="37"/>
      <c r="T13" s="43">
        <v>1911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1669</v>
      </c>
      <c r="P15" s="39">
        <f>P13+P18+P19</f>
        <v>1669</v>
      </c>
      <c r="Q15" s="39">
        <f>Q13+Q18</f>
        <v>0</v>
      </c>
      <c r="R15" s="39">
        <f>R13+R18+R19</f>
        <v>1669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-52</v>
      </c>
      <c r="P18" s="50">
        <f>SUM(M18:O18)</f>
        <v>-52</v>
      </c>
      <c r="Q18" s="49">
        <v>0</v>
      </c>
      <c r="R18" s="39">
        <f>SUM(H18,K18:L18,P18:Q18)</f>
        <v>-52</v>
      </c>
      <c r="S18" s="37"/>
      <c r="T18" s="53">
        <v>-52</v>
      </c>
      <c r="U18" s="53">
        <f>T18-R18</f>
        <v>0</v>
      </c>
    </row>
    <row r="19" spans="2:22" s="34" customFormat="1" ht="16" customHeight="1">
      <c r="B19" s="63" t="s">
        <v>83</v>
      </c>
      <c r="C19" s="38"/>
      <c r="D19" s="38"/>
      <c r="E19" s="38"/>
      <c r="F19" s="38"/>
      <c r="G19" s="38"/>
      <c r="H19" s="38"/>
      <c r="I19" s="38"/>
      <c r="J19" s="38"/>
      <c r="K19" s="38"/>
      <c r="L19" s="38"/>
      <c r="M19" s="49">
        <v>0</v>
      </c>
      <c r="N19" s="49">
        <v>0</v>
      </c>
      <c r="O19" s="49">
        <v>-190</v>
      </c>
      <c r="P19" s="50">
        <f>SUM(M19:O19)</f>
        <v>-190</v>
      </c>
      <c r="Q19" s="38"/>
      <c r="R19" s="39">
        <f>SUM(H19,K19:L19,P19:Q19)</f>
        <v>-190</v>
      </c>
      <c r="S19" s="37"/>
      <c r="T19" s="53">
        <v>-190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-1217</v>
      </c>
      <c r="P21" s="50">
        <f>SUM(M21:O21)</f>
        <v>-1217</v>
      </c>
      <c r="Q21" s="49">
        <v>0</v>
      </c>
      <c r="R21" s="39">
        <f>SUM(H21,K21:L21,P21:Q21)</f>
        <v>-1217</v>
      </c>
      <c r="S21" s="37"/>
      <c r="T21" s="53">
        <f>T22-SUM(T18:T20)</f>
        <v>-1217</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-1459</v>
      </c>
      <c r="P22" s="39">
        <f>SUM(P18:P21)</f>
        <v>-1459</v>
      </c>
      <c r="Q22" s="39">
        <f>SUM(Q18,Q20:Q21)</f>
        <v>0</v>
      </c>
      <c r="R22" s="39">
        <f>SUM(R18:R21)</f>
        <v>-1459</v>
      </c>
      <c r="S22" s="37"/>
      <c r="T22" s="43">
        <v>-1459</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-1217</v>
      </c>
      <c r="P24" s="39">
        <f>P22-P18-P19</f>
        <v>-1217</v>
      </c>
      <c r="Q24" s="39">
        <f>Q22-Q18</f>
        <v>0</v>
      </c>
      <c r="R24" s="39">
        <f>R22-R18-R19</f>
        <v>-1217</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452</v>
      </c>
      <c r="P26" s="42">
        <f t="shared" si="4"/>
        <v>452</v>
      </c>
      <c r="Q26" s="42">
        <f t="shared" si="4"/>
        <v>0</v>
      </c>
      <c r="R26" s="42">
        <f t="shared" si="4"/>
        <v>452</v>
      </c>
      <c r="S26" s="37"/>
      <c r="T26" s="43">
        <v>452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1198</v>
      </c>
      <c r="P29" s="45">
        <v>1198</v>
      </c>
      <c r="Q29" s="45">
        <v>0</v>
      </c>
      <c r="R29" s="45">
        <v>1198</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-486</v>
      </c>
      <c r="P30" s="45">
        <v>-486</v>
      </c>
      <c r="Q30" s="45">
        <v>0</v>
      </c>
      <c r="R30" s="45">
        <v>-486</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712</v>
      </c>
      <c r="P31" s="45">
        <v>712</v>
      </c>
      <c r="Q31" s="45">
        <v>0</v>
      </c>
      <c r="R31" s="45">
        <v>712</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161</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39" priority="2">
      <formula>$E$3&lt;&gt;0</formula>
    </cfRule>
  </conditionalFormatting>
  <conditionalFormatting sqref="C29:R29">
    <cfRule type="expression" dxfId="38" priority="5">
      <formula>AND(ABS(C13-C29)&gt;500, ABS((C13-C29)/C29)&gt;0.1)</formula>
    </cfRule>
  </conditionalFormatting>
  <conditionalFormatting sqref="C30:R30">
    <cfRule type="expression" dxfId="37" priority="6">
      <formula>AND(ABS(C22-C30)&gt;500, ABS((C22-C30)/C30)&gt;0.1)</formula>
    </cfRule>
  </conditionalFormatting>
  <conditionalFormatting sqref="C31:R31">
    <cfRule type="expression" dxfId="36" priority="7">
      <formula>AND(ABS(C26-C31)&gt;500, ABS((C26-C31)/C31)&gt;0.1)</formula>
    </cfRule>
  </conditionalFormatting>
  <conditionalFormatting sqref="T9:U13 T18:U22 T26:U26">
    <cfRule type="expression" dxfId="35" priority="4">
      <formula>$U9&lt;&gt;0</formula>
    </cfRule>
  </conditionalFormatting>
  <conditionalFormatting sqref="T5:U7">
    <cfRule type="expression" dxfId="34" priority="3">
      <formula>SUM($U$9:$U$26)&lt;&gt;0</formula>
    </cfRule>
  </conditionalFormatting>
  <conditionalFormatting sqref="T36 N42 Q42">
    <cfRule type="cellIs" dxfId="3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3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6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600-000001000000}">
      <formula1>0</formula1>
    </dataValidation>
    <dataValidation type="list" allowBlank="1" showInputMessage="1" showErrorMessage="1" sqref="H3" xr:uid="{00000000-0002-0000-2600-000002000000}">
      <formula1>#REF!</formula1>
    </dataValidation>
  </dataValidation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DB4E2"/>
    <pageSetUpPr fitToPage="1"/>
  </sheetPr>
  <dimension ref="B1:X57"/>
  <sheetViews>
    <sheetView zoomScaleNormal="100" workbookViewId="0">
      <pane ySplit="7" topLeftCell="A20" activePane="bottomLeft" state="frozen"/>
      <selection activeCell="C9" sqref="C9"/>
      <selection pane="bottomLeft" activeCell="T36" sqref="T36"/>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94</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f>SUM('Aberdeen City:West Lothian'!C9)</f>
        <v>78</v>
      </c>
      <c r="D9" s="49">
        <f>SUM('Aberdeen City:West Lothian'!D9)</f>
        <v>2308</v>
      </c>
      <c r="E9" s="49">
        <f>SUM('Aberdeen City:West Lothian'!E9)</f>
        <v>15212.73223</v>
      </c>
      <c r="F9" s="50">
        <f>SUM(D9:E9)</f>
        <v>17520.732230000001</v>
      </c>
      <c r="G9" s="49">
        <f>SUM('Aberdeen City:West Lothian'!G9)</f>
        <v>2829.3492000000001</v>
      </c>
      <c r="H9" s="50">
        <f>SUM(C9,F9:G9)</f>
        <v>20428.081430000002</v>
      </c>
      <c r="I9" s="49">
        <f>SUM('Aberdeen City:West Lothian'!I9)</f>
        <v>1036</v>
      </c>
      <c r="J9" s="49">
        <f>SUM('Aberdeen City:West Lothian'!J9)</f>
        <v>4599.7952999999998</v>
      </c>
      <c r="K9" s="50">
        <f>SUM(I9:J9)</f>
        <v>5635.7952999999998</v>
      </c>
      <c r="L9" s="49">
        <f>SUM('Aberdeen City:West Lothian'!L9)</f>
        <v>1453.9940900000001</v>
      </c>
      <c r="M9" s="49">
        <f>SUM('Aberdeen City:West Lothian'!M9)</f>
        <v>301</v>
      </c>
      <c r="N9" s="49">
        <f>SUM('Aberdeen City:West Lothian'!N9)</f>
        <v>1238</v>
      </c>
      <c r="O9" s="49">
        <f>SUM('Aberdeen City:West Lothian'!O9)</f>
        <v>1031</v>
      </c>
      <c r="P9" s="50">
        <f>SUM(M9:O9)</f>
        <v>2570</v>
      </c>
      <c r="Q9" s="49">
        <f>SUM('Aberdeen City:West Lothian'!Q9)</f>
        <v>522</v>
      </c>
      <c r="R9" s="39">
        <f>SUM(H9,K9:L9,P9:Q9)</f>
        <v>30609.870820000004</v>
      </c>
      <c r="S9" s="37"/>
      <c r="T9" s="53">
        <f>SUM('Aberdeen City:West Lothian'!T9)</f>
        <v>30609.87082</v>
      </c>
      <c r="U9" s="53">
        <f>T9-R9</f>
        <v>0</v>
      </c>
    </row>
    <row r="10" spans="2:24" s="34" customFormat="1" ht="16" customHeight="1">
      <c r="B10" s="35" t="s">
        <v>89</v>
      </c>
      <c r="C10" s="38"/>
      <c r="D10" s="38"/>
      <c r="E10" s="38"/>
      <c r="F10" s="38"/>
      <c r="G10" s="38"/>
      <c r="H10" s="38"/>
      <c r="I10" s="38"/>
      <c r="J10" s="38"/>
      <c r="K10" s="38"/>
      <c r="L10" s="38"/>
      <c r="M10" s="49">
        <f>SUM('Aberdeen City:West Lothian'!M10)</f>
        <v>2387</v>
      </c>
      <c r="N10" s="49">
        <f>SUM('Aberdeen City:West Lothian'!N10)</f>
        <v>42107</v>
      </c>
      <c r="O10" s="49">
        <f>SUM('Aberdeen City:West Lothian'!O10)</f>
        <v>1157</v>
      </c>
      <c r="P10" s="50">
        <f>SUM(M10:O10)</f>
        <v>45651</v>
      </c>
      <c r="Q10" s="38"/>
      <c r="R10" s="39">
        <f>SUM(H10,K10:L10,P10:Q10)</f>
        <v>45651</v>
      </c>
      <c r="S10" s="37"/>
      <c r="T10" s="53">
        <f>SUM('Aberdeen City:West Lothian'!T10)</f>
        <v>45651</v>
      </c>
      <c r="U10" s="53">
        <f>T10-R10</f>
        <v>0</v>
      </c>
    </row>
    <row r="11" spans="2:24" s="34" customFormat="1" ht="16" customHeight="1">
      <c r="B11" s="35" t="s">
        <v>85</v>
      </c>
      <c r="C11" s="49">
        <f>SUM('Aberdeen City:West Lothian'!C11)</f>
        <v>-4982</v>
      </c>
      <c r="D11" s="49">
        <f>SUM('Aberdeen City:West Lothian'!D11)</f>
        <v>-8674</v>
      </c>
      <c r="E11" s="49">
        <f>SUM('Aberdeen City:West Lothian'!E11)</f>
        <v>-78465.587469999999</v>
      </c>
      <c r="F11" s="50">
        <f>SUM(D11:E11)</f>
        <v>-87139.587469999999</v>
      </c>
      <c r="G11" s="49">
        <f>SUM('Aberdeen City:West Lothian'!G11)</f>
        <v>-8321.8789199999992</v>
      </c>
      <c r="H11" s="50">
        <f>SUM(C11,F11:G11)</f>
        <v>-100443.46639</v>
      </c>
      <c r="I11" s="49">
        <f>SUM('Aberdeen City:West Lothian'!I11)</f>
        <v>-152</v>
      </c>
      <c r="J11" s="49">
        <f>SUM('Aberdeen City:West Lothian'!J11)</f>
        <v>-12514.924360000001</v>
      </c>
      <c r="K11" s="50">
        <f>SUM(I11:J11)</f>
        <v>-12666.924360000001</v>
      </c>
      <c r="L11" s="49">
        <f>SUM('Aberdeen City:West Lothian'!L11)</f>
        <v>-547.75659999999993</v>
      </c>
      <c r="M11" s="49">
        <f>SUM('Aberdeen City:West Lothian'!M11)</f>
        <v>0</v>
      </c>
      <c r="N11" s="49">
        <f>SUM('Aberdeen City:West Lothian'!N11)</f>
        <v>-12952</v>
      </c>
      <c r="O11" s="49">
        <f>SUM('Aberdeen City:West Lothian'!O11)</f>
        <v>-2139</v>
      </c>
      <c r="P11" s="50">
        <f>SUM(M11:O11)</f>
        <v>-15091</v>
      </c>
      <c r="Q11" s="49">
        <f>SUM('Aberdeen City:West Lothian'!Q11)</f>
        <v>-2684</v>
      </c>
      <c r="R11" s="39">
        <f>SUM(H11,K11:L11,P11:Q11)</f>
        <v>-131433.14734999998</v>
      </c>
      <c r="S11" s="37"/>
      <c r="T11" s="53">
        <f>SUM('Aberdeen City:West Lothian'!T11)</f>
        <v>-131433.14734999998</v>
      </c>
      <c r="U11" s="53">
        <f>T11-R11</f>
        <v>0</v>
      </c>
    </row>
    <row r="12" spans="2:24" s="34" customFormat="1" ht="16" customHeight="1">
      <c r="B12" s="35" t="s">
        <v>86</v>
      </c>
      <c r="C12" s="49">
        <f>SUM('Aberdeen City:West Lothian'!C12)</f>
        <v>118321</v>
      </c>
      <c r="D12" s="49">
        <f>SUM('Aberdeen City:West Lothian'!D12)</f>
        <v>71865</v>
      </c>
      <c r="E12" s="49">
        <f>SUM('Aberdeen City:West Lothian'!E12)</f>
        <v>256091.68195</v>
      </c>
      <c r="F12" s="50">
        <f>SUM(D12:E12)</f>
        <v>327956.68195</v>
      </c>
      <c r="G12" s="49">
        <f>SUM('Aberdeen City:West Lothian'!G12)</f>
        <v>69673.959109999996</v>
      </c>
      <c r="H12" s="50">
        <f>SUM(C12,F12:G12)</f>
        <v>515951.64105999999</v>
      </c>
      <c r="I12" s="49">
        <f>SUM('Aberdeen City:West Lothian'!I12)</f>
        <v>11856.19735</v>
      </c>
      <c r="J12" s="49">
        <f>SUM('Aberdeen City:West Lothian'!J12)</f>
        <v>57211.016950000005</v>
      </c>
      <c r="K12" s="50">
        <f>SUM(I12:J12)</f>
        <v>69067.214300000007</v>
      </c>
      <c r="L12" s="49">
        <f>SUM('Aberdeen City:West Lothian'!L12)</f>
        <v>38934.339</v>
      </c>
      <c r="M12" s="49">
        <f>SUM('Aberdeen City:West Lothian'!M12)</f>
        <v>4855</v>
      </c>
      <c r="N12" s="49">
        <f>SUM('Aberdeen City:West Lothian'!N12)</f>
        <v>59067</v>
      </c>
      <c r="O12" s="49">
        <f>SUM('Aberdeen City:West Lothian'!O12)</f>
        <v>30509.197</v>
      </c>
      <c r="P12" s="50">
        <f>SUM(M12:O12)</f>
        <v>94431.197</v>
      </c>
      <c r="Q12" s="49">
        <f>SUM('Aberdeen City:West Lothian'!Q12)</f>
        <v>39752</v>
      </c>
      <c r="R12" s="39">
        <f>SUM(H12,K12:L12,P12:Q12)</f>
        <v>758136.39136000013</v>
      </c>
      <c r="S12" s="37"/>
      <c r="T12" s="53">
        <f>T13-SUM(T9:T11)</f>
        <v>758136.39136000001</v>
      </c>
      <c r="U12" s="53">
        <f>T12-R12</f>
        <v>0</v>
      </c>
    </row>
    <row r="13" spans="2:24" s="34" customFormat="1" ht="16" customHeight="1">
      <c r="B13" s="40" t="s">
        <v>5</v>
      </c>
      <c r="C13" s="39">
        <f t="shared" ref="C13:L13" si="0">SUM(C9,C11:C12)</f>
        <v>113417</v>
      </c>
      <c r="D13" s="39">
        <f t="shared" si="0"/>
        <v>65499</v>
      </c>
      <c r="E13" s="39">
        <f t="shared" si="0"/>
        <v>192838.82670999999</v>
      </c>
      <c r="F13" s="39">
        <f t="shared" si="0"/>
        <v>258337.82670999999</v>
      </c>
      <c r="G13" s="39">
        <f t="shared" si="0"/>
        <v>64181.429389999998</v>
      </c>
      <c r="H13" s="39">
        <f t="shared" si="0"/>
        <v>435936.2561</v>
      </c>
      <c r="I13" s="39">
        <f t="shared" si="0"/>
        <v>12740.19735</v>
      </c>
      <c r="J13" s="39">
        <f t="shared" si="0"/>
        <v>49295.887890000005</v>
      </c>
      <c r="K13" s="39">
        <f t="shared" si="0"/>
        <v>62036.085240000008</v>
      </c>
      <c r="L13" s="39">
        <f t="shared" si="0"/>
        <v>39840.576489999999</v>
      </c>
      <c r="M13" s="39">
        <f>SUM(M9:M12)</f>
        <v>7543</v>
      </c>
      <c r="N13" s="39">
        <f>SUM(N9:N12)</f>
        <v>89460</v>
      </c>
      <c r="O13" s="39">
        <f>SUM(O9:O12)</f>
        <v>30558.197</v>
      </c>
      <c r="P13" s="39">
        <f>SUM(P9:P12)</f>
        <v>127561.197</v>
      </c>
      <c r="Q13" s="39">
        <f>SUM(Q9,Q11:Q12)</f>
        <v>37590</v>
      </c>
      <c r="R13" s="39">
        <f>SUM(R9:R12)</f>
        <v>702964.11483000009</v>
      </c>
      <c r="S13" s="37"/>
      <c r="T13" s="43">
        <f>SUM('Aberdeen City:West Lothian'!T13)</f>
        <v>702964.11482999998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109463</v>
      </c>
      <c r="D15" s="39">
        <f t="shared" si="1"/>
        <v>64873</v>
      </c>
      <c r="E15" s="39">
        <f t="shared" si="1"/>
        <v>185142.82670999999</v>
      </c>
      <c r="F15" s="39">
        <f t="shared" si="1"/>
        <v>250015.82670999999</v>
      </c>
      <c r="G15" s="39">
        <f t="shared" si="1"/>
        <v>62685.429389999998</v>
      </c>
      <c r="H15" s="39">
        <f t="shared" si="1"/>
        <v>422164.2561</v>
      </c>
      <c r="I15" s="39">
        <f t="shared" si="1"/>
        <v>12740.19735</v>
      </c>
      <c r="J15" s="39">
        <f t="shared" si="1"/>
        <v>48208.887890000005</v>
      </c>
      <c r="K15" s="39">
        <f t="shared" si="1"/>
        <v>60949.085240000008</v>
      </c>
      <c r="L15" s="39">
        <f t="shared" si="1"/>
        <v>39445.576489999999</v>
      </c>
      <c r="M15" s="39">
        <f>M13+M18+M19</f>
        <v>7543</v>
      </c>
      <c r="N15" s="39">
        <f>N13+N18+N19</f>
        <v>88956</v>
      </c>
      <c r="O15" s="39">
        <f>O13+O18+O19</f>
        <v>30350.197</v>
      </c>
      <c r="P15" s="39">
        <f>P13+P18+P19</f>
        <v>126849.197</v>
      </c>
      <c r="Q15" s="39">
        <f>Q13+Q18</f>
        <v>37590</v>
      </c>
      <c r="R15" s="39">
        <f>R13+R18+R19</f>
        <v>686998.11483000009</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f>SUM('Aberdeen City:West Lothian'!C18)</f>
        <v>-3954</v>
      </c>
      <c r="D18" s="49">
        <f>SUM('Aberdeen City:West Lothian'!D18)</f>
        <v>-626</v>
      </c>
      <c r="E18" s="49">
        <f>SUM('Aberdeen City:West Lothian'!E18)</f>
        <v>-7696</v>
      </c>
      <c r="F18" s="50">
        <f>SUM(D18:E18)</f>
        <v>-8322</v>
      </c>
      <c r="G18" s="49">
        <f>SUM('Aberdeen City:West Lothian'!G18)</f>
        <v>-1496</v>
      </c>
      <c r="H18" s="50">
        <f>SUM(C18,F18:G18)</f>
        <v>-13772</v>
      </c>
      <c r="I18" s="49">
        <f>SUM('Aberdeen City:West Lothian'!I18)</f>
        <v>0</v>
      </c>
      <c r="J18" s="49">
        <f>SUM('Aberdeen City:West Lothian'!J18)</f>
        <v>-1087</v>
      </c>
      <c r="K18" s="50">
        <f>SUM(I18:J18)</f>
        <v>-1087</v>
      </c>
      <c r="L18" s="49">
        <f>SUM('Aberdeen City:West Lothian'!L18)</f>
        <v>-395</v>
      </c>
      <c r="M18" s="49">
        <f>SUM('Aberdeen City:West Lothian'!M18)</f>
        <v>0</v>
      </c>
      <c r="N18" s="49">
        <f>SUM('Aberdeen City:West Lothian'!N18)</f>
        <v>-504</v>
      </c>
      <c r="O18" s="49">
        <f>SUM('Aberdeen City:West Lothian'!O18)</f>
        <v>-208</v>
      </c>
      <c r="P18" s="50">
        <f>SUM(M18:O18)</f>
        <v>-712</v>
      </c>
      <c r="Q18" s="49">
        <f>SUM('Aberdeen City:West Lothian'!Q18)</f>
        <v>0</v>
      </c>
      <c r="R18" s="39">
        <f>SUM(H18,K18:L18,P18:Q18)</f>
        <v>-15966</v>
      </c>
      <c r="S18" s="37"/>
      <c r="T18" s="53">
        <f>SUM('Aberdeen City:West Lothian'!T18)</f>
        <v>-15966</v>
      </c>
      <c r="U18" s="53">
        <f>T18-R18</f>
        <v>0</v>
      </c>
    </row>
    <row r="19" spans="2:22" s="34" customFormat="1" ht="16" customHeight="1">
      <c r="B19" s="63" t="s">
        <v>83</v>
      </c>
      <c r="C19" s="38"/>
      <c r="D19" s="38"/>
      <c r="E19" s="38"/>
      <c r="F19" s="38"/>
      <c r="G19" s="38"/>
      <c r="H19" s="38"/>
      <c r="I19" s="38"/>
      <c r="J19" s="38"/>
      <c r="K19" s="38"/>
      <c r="L19" s="38"/>
      <c r="M19" s="49">
        <f>SUM('Aberdeen City:West Lothian'!M19)</f>
        <v>0</v>
      </c>
      <c r="N19" s="49">
        <f>SUM('Aberdeen City:West Lothian'!N19)</f>
        <v>0</v>
      </c>
      <c r="O19" s="49">
        <f>SUM('Aberdeen City:West Lothian'!O19)</f>
        <v>0</v>
      </c>
      <c r="P19" s="50">
        <f>SUM(M19:O19)</f>
        <v>0</v>
      </c>
      <c r="Q19" s="38"/>
      <c r="R19" s="39">
        <f>SUM(H19,K19:L19,P19:Q19)</f>
        <v>0</v>
      </c>
      <c r="S19" s="37"/>
      <c r="T19" s="53">
        <f>SUM('Aberdeen City:West Lothian'!T19)</f>
        <v>0</v>
      </c>
      <c r="U19" s="53">
        <f>T19-R19</f>
        <v>0</v>
      </c>
    </row>
    <row r="20" spans="2:22" s="34" customFormat="1" ht="16" customHeight="1">
      <c r="B20" s="35" t="s">
        <v>77</v>
      </c>
      <c r="C20" s="49">
        <f>SUM('Aberdeen City:West Lothian'!C20)</f>
        <v>0</v>
      </c>
      <c r="D20" s="49">
        <f>SUM('Aberdeen City:West Lothian'!D20)</f>
        <v>0</v>
      </c>
      <c r="E20" s="49">
        <f>SUM('Aberdeen City:West Lothian'!E20)</f>
        <v>0</v>
      </c>
      <c r="F20" s="50">
        <f>SUM(D20:E20)</f>
        <v>0</v>
      </c>
      <c r="G20" s="49">
        <f>SUM('Aberdeen City:West Lothian'!G20)</f>
        <v>0</v>
      </c>
      <c r="H20" s="50">
        <f>SUM(C20,F20:G20)</f>
        <v>0</v>
      </c>
      <c r="I20" s="49">
        <f>SUM('Aberdeen City:West Lothian'!I20)</f>
        <v>0</v>
      </c>
      <c r="J20" s="49">
        <f>SUM('Aberdeen City:West Lothian'!J20)</f>
        <v>0</v>
      </c>
      <c r="K20" s="50">
        <f>SUM(I20:J20)</f>
        <v>0</v>
      </c>
      <c r="L20" s="49">
        <f>SUM('Aberdeen City:West Lothian'!L20)</f>
        <v>0</v>
      </c>
      <c r="M20" s="49">
        <f>SUM('Aberdeen City:West Lothian'!M20)</f>
        <v>0</v>
      </c>
      <c r="N20" s="49">
        <f>SUM('Aberdeen City:West Lothian'!N20)</f>
        <v>0</v>
      </c>
      <c r="O20" s="49">
        <f>SUM('Aberdeen City:West Lothian'!O20)</f>
        <v>0</v>
      </c>
      <c r="P20" s="50">
        <f>SUM(M20:O20)</f>
        <v>0</v>
      </c>
      <c r="Q20" s="49">
        <f>SUM('Aberdeen City:West Lothian'!Q20)</f>
        <v>0</v>
      </c>
      <c r="R20" s="39">
        <f>SUM(H20,K20:L20,P20:Q20)</f>
        <v>0</v>
      </c>
      <c r="S20" s="37"/>
      <c r="T20" s="53">
        <f>SUM('Aberdeen City:West Lothian'!T20)</f>
        <v>0</v>
      </c>
      <c r="U20" s="53">
        <f>T20-R20</f>
        <v>0</v>
      </c>
    </row>
    <row r="21" spans="2:22" s="34" customFormat="1" ht="16" customHeight="1">
      <c r="B21" s="35" t="s">
        <v>88</v>
      </c>
      <c r="C21" s="49">
        <f>SUM('Aberdeen City:West Lothian'!C21)</f>
        <v>-109146</v>
      </c>
      <c r="D21" s="49">
        <f>SUM('Aberdeen City:West Lothian'!D21)</f>
        <v>-1323</v>
      </c>
      <c r="E21" s="49">
        <f>SUM('Aberdeen City:West Lothian'!E21)</f>
        <v>-49953.603999999999</v>
      </c>
      <c r="F21" s="50">
        <f>SUM(D21:E21)</f>
        <v>-51276.603999999999</v>
      </c>
      <c r="G21" s="49">
        <f>SUM('Aberdeen City:West Lothian'!G21)</f>
        <v>-5899.8968800000002</v>
      </c>
      <c r="H21" s="50">
        <f>SUM(C21,F21:G21)</f>
        <v>-166322.50088000001</v>
      </c>
      <c r="I21" s="49">
        <f>SUM('Aberdeen City:West Lothian'!I21)</f>
        <v>-15</v>
      </c>
      <c r="J21" s="49">
        <f>SUM('Aberdeen City:West Lothian'!J21)</f>
        <v>-20279.370900000002</v>
      </c>
      <c r="K21" s="50">
        <f>SUM(I21:J21)</f>
        <v>-20294.370900000002</v>
      </c>
      <c r="L21" s="49">
        <f>SUM('Aberdeen City:West Lothian'!L21)</f>
        <v>-84674.938380000007</v>
      </c>
      <c r="M21" s="49">
        <f>SUM('Aberdeen City:West Lothian'!M21)</f>
        <v>-1007</v>
      </c>
      <c r="N21" s="49">
        <f>SUM('Aberdeen City:West Lothian'!N21)</f>
        <v>-3785</v>
      </c>
      <c r="O21" s="49">
        <f>SUM('Aberdeen City:West Lothian'!O21)</f>
        <v>-26935.687180000001</v>
      </c>
      <c r="P21" s="50">
        <f>SUM(M21:O21)</f>
        <v>-31727.687180000001</v>
      </c>
      <c r="Q21" s="49">
        <f>SUM('Aberdeen City:West Lothian'!Q21)</f>
        <v>-18759</v>
      </c>
      <c r="R21" s="39">
        <f>SUM(H21,K21:L21,P21:Q21)</f>
        <v>-321778.49734</v>
      </c>
      <c r="S21" s="37"/>
      <c r="T21" s="53">
        <f>T22-SUM(T18:T20)</f>
        <v>-321778.49734</v>
      </c>
      <c r="U21" s="53">
        <f>T21-R21</f>
        <v>0</v>
      </c>
    </row>
    <row r="22" spans="2:22" s="34" customFormat="1" ht="16" customHeight="1">
      <c r="B22" s="40" t="s">
        <v>8</v>
      </c>
      <c r="C22" s="39">
        <f t="shared" ref="C22:L22" si="2">SUM(C18,C20:C21)</f>
        <v>-113100</v>
      </c>
      <c r="D22" s="39">
        <f t="shared" si="2"/>
        <v>-1949</v>
      </c>
      <c r="E22" s="39">
        <f t="shared" si="2"/>
        <v>-57649.603999999999</v>
      </c>
      <c r="F22" s="39">
        <f t="shared" si="2"/>
        <v>-59598.603999999999</v>
      </c>
      <c r="G22" s="39">
        <f t="shared" si="2"/>
        <v>-7395.8968800000002</v>
      </c>
      <c r="H22" s="39">
        <f t="shared" si="2"/>
        <v>-180094.50088000001</v>
      </c>
      <c r="I22" s="39">
        <f t="shared" si="2"/>
        <v>-15</v>
      </c>
      <c r="J22" s="39">
        <f t="shared" si="2"/>
        <v>-21366.370900000002</v>
      </c>
      <c r="K22" s="39">
        <f t="shared" si="2"/>
        <v>-21381.370900000002</v>
      </c>
      <c r="L22" s="39">
        <f t="shared" si="2"/>
        <v>-85069.938380000007</v>
      </c>
      <c r="M22" s="39">
        <f>SUM(M18:M21)</f>
        <v>-1007</v>
      </c>
      <c r="N22" s="39">
        <f>SUM(N18:N21)</f>
        <v>-4289</v>
      </c>
      <c r="O22" s="39">
        <f>SUM(O18:O21)</f>
        <v>-27143.687180000001</v>
      </c>
      <c r="P22" s="39">
        <f>SUM(P18:P21)</f>
        <v>-32439.687180000001</v>
      </c>
      <c r="Q22" s="39">
        <f>SUM(Q18,Q20:Q21)</f>
        <v>-18759</v>
      </c>
      <c r="R22" s="39">
        <f>SUM(R18:R21)</f>
        <v>-337744.49734</v>
      </c>
      <c r="S22" s="37"/>
      <c r="T22" s="43">
        <f>SUM('Aberdeen City:West Lothian'!T22)</f>
        <v>-337744.49734</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-109146</v>
      </c>
      <c r="D24" s="39">
        <f t="shared" si="3"/>
        <v>-1323</v>
      </c>
      <c r="E24" s="39">
        <f t="shared" si="3"/>
        <v>-49953.603999999999</v>
      </c>
      <c r="F24" s="39">
        <f t="shared" si="3"/>
        <v>-51276.603999999999</v>
      </c>
      <c r="G24" s="39">
        <f t="shared" si="3"/>
        <v>-5899.8968800000002</v>
      </c>
      <c r="H24" s="39">
        <f t="shared" si="3"/>
        <v>-166322.50088000001</v>
      </c>
      <c r="I24" s="39">
        <f t="shared" si="3"/>
        <v>-15</v>
      </c>
      <c r="J24" s="39">
        <f t="shared" si="3"/>
        <v>-20279.370900000002</v>
      </c>
      <c r="K24" s="39">
        <f t="shared" si="3"/>
        <v>-20294.370900000002</v>
      </c>
      <c r="L24" s="39">
        <f t="shared" si="3"/>
        <v>-84674.938380000007</v>
      </c>
      <c r="M24" s="39">
        <f>M22-M18-M19</f>
        <v>-1007</v>
      </c>
      <c r="N24" s="39">
        <f>N22-N18-N19</f>
        <v>-3785</v>
      </c>
      <c r="O24" s="39">
        <f>O22-O18-O19</f>
        <v>-26935.687180000001</v>
      </c>
      <c r="P24" s="39">
        <f>P22-P18-P19</f>
        <v>-31727.687180000001</v>
      </c>
      <c r="Q24" s="39">
        <f>Q22-Q18</f>
        <v>-18759</v>
      </c>
      <c r="R24" s="39">
        <f>R22-R18-R19</f>
        <v>-321778.49734</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317</v>
      </c>
      <c r="D26" s="42">
        <f t="shared" si="4"/>
        <v>63550</v>
      </c>
      <c r="E26" s="42">
        <f t="shared" si="4"/>
        <v>135189.22271</v>
      </c>
      <c r="F26" s="42">
        <f t="shared" si="4"/>
        <v>198739.22271</v>
      </c>
      <c r="G26" s="42">
        <f t="shared" si="4"/>
        <v>56785.532509999997</v>
      </c>
      <c r="H26" s="42">
        <f t="shared" si="4"/>
        <v>255841.75521999999</v>
      </c>
      <c r="I26" s="42">
        <f t="shared" si="4"/>
        <v>12725.19735</v>
      </c>
      <c r="J26" s="42">
        <f t="shared" si="4"/>
        <v>27929.516990000004</v>
      </c>
      <c r="K26" s="42">
        <f t="shared" si="4"/>
        <v>40654.714340000006</v>
      </c>
      <c r="L26" s="42">
        <f t="shared" si="4"/>
        <v>-45229.361890000007</v>
      </c>
      <c r="M26" s="42">
        <f t="shared" si="4"/>
        <v>6536</v>
      </c>
      <c r="N26" s="42">
        <f t="shared" si="4"/>
        <v>85171</v>
      </c>
      <c r="O26" s="42">
        <f t="shared" si="4"/>
        <v>3414.5098199999993</v>
      </c>
      <c r="P26" s="42">
        <f t="shared" si="4"/>
        <v>95121.509820000007</v>
      </c>
      <c r="Q26" s="42">
        <f t="shared" si="4"/>
        <v>18831</v>
      </c>
      <c r="R26" s="42">
        <f t="shared" si="4"/>
        <v>365219.61749000009</v>
      </c>
      <c r="S26" s="37"/>
      <c r="T26" s="43">
        <f>SUM('Aberdeen City:West Lothian'!T26)</f>
        <v>365219.61748999998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f>SUM('Aberdeen City:West Lothian'!C29)</f>
        <v>21335</v>
      </c>
      <c r="D29" s="45">
        <f>SUM('Aberdeen City:West Lothian'!D29)</f>
        <v>65579</v>
      </c>
      <c r="E29" s="45">
        <f>SUM('Aberdeen City:West Lothian'!E29)</f>
        <v>183187</v>
      </c>
      <c r="F29" s="45">
        <f>SUM('Aberdeen City:West Lothian'!F29)</f>
        <v>248766</v>
      </c>
      <c r="G29" s="45">
        <f>SUM('Aberdeen City:West Lothian'!G29)</f>
        <v>71699</v>
      </c>
      <c r="H29" s="45">
        <f>SUM('Aberdeen City:West Lothian'!H29)</f>
        <v>341800</v>
      </c>
      <c r="I29" s="45">
        <f>SUM('Aberdeen City:West Lothian'!I29)</f>
        <v>12515</v>
      </c>
      <c r="J29" s="45">
        <f>SUM('Aberdeen City:West Lothian'!J29)</f>
        <v>52891</v>
      </c>
      <c r="K29" s="45">
        <f>SUM('Aberdeen City:West Lothian'!K29)</f>
        <v>65406</v>
      </c>
      <c r="L29" s="45">
        <f>SUM('Aberdeen City:West Lothian'!L29)</f>
        <v>37226</v>
      </c>
      <c r="M29" s="45">
        <f>SUM('Aberdeen City:West Lothian'!M29)</f>
        <v>7741</v>
      </c>
      <c r="N29" s="45">
        <f>SUM('Aberdeen City:West Lothian'!N29)</f>
        <v>89461</v>
      </c>
      <c r="O29" s="45">
        <f>SUM('Aberdeen City:West Lothian'!O29)</f>
        <v>30803</v>
      </c>
      <c r="P29" s="45">
        <f>SUM('Aberdeen City:West Lothian'!P29)</f>
        <v>128005</v>
      </c>
      <c r="Q29" s="45">
        <f>SUM('Aberdeen City:West Lothian'!Q29)</f>
        <v>32726</v>
      </c>
      <c r="R29" s="45">
        <f>SUM('Aberdeen City:West Lothian'!R29)</f>
        <v>605163</v>
      </c>
      <c r="S29" s="37"/>
      <c r="T29" s="37"/>
      <c r="U29" s="37"/>
    </row>
    <row r="30" spans="2:22" s="34" customFormat="1" ht="16" customHeight="1">
      <c r="B30" s="44" t="s">
        <v>91</v>
      </c>
      <c r="C30" s="45">
        <f>SUM('Aberdeen City:West Lothian'!C30)</f>
        <v>-17857</v>
      </c>
      <c r="D30" s="45">
        <f>SUM('Aberdeen City:West Lothian'!D30)</f>
        <v>-3371</v>
      </c>
      <c r="E30" s="45">
        <f>SUM('Aberdeen City:West Lothian'!E30)</f>
        <v>-50180</v>
      </c>
      <c r="F30" s="45">
        <f>SUM('Aberdeen City:West Lothian'!F30)</f>
        <v>-53551</v>
      </c>
      <c r="G30" s="45">
        <f>SUM('Aberdeen City:West Lothian'!G30)</f>
        <v>-8498</v>
      </c>
      <c r="H30" s="45">
        <f>SUM('Aberdeen City:West Lothian'!H30)</f>
        <v>-79906</v>
      </c>
      <c r="I30" s="45">
        <f>SUM('Aberdeen City:West Lothian'!I30)</f>
        <v>-24</v>
      </c>
      <c r="J30" s="45">
        <f>SUM('Aberdeen City:West Lothian'!J30)</f>
        <v>-19645</v>
      </c>
      <c r="K30" s="45">
        <f>SUM('Aberdeen City:West Lothian'!K30)</f>
        <v>-19669</v>
      </c>
      <c r="L30" s="45">
        <f>SUM('Aberdeen City:West Lothian'!L30)</f>
        <v>-81310</v>
      </c>
      <c r="M30" s="45">
        <f>SUM('Aberdeen City:West Lothian'!M30)</f>
        <v>-1131</v>
      </c>
      <c r="N30" s="45">
        <f>SUM('Aberdeen City:West Lothian'!N30)</f>
        <v>-3803</v>
      </c>
      <c r="O30" s="45">
        <f>SUM('Aberdeen City:West Lothian'!O30)</f>
        <v>-28644</v>
      </c>
      <c r="P30" s="45">
        <f>SUM('Aberdeen City:West Lothian'!P30)</f>
        <v>-33578</v>
      </c>
      <c r="Q30" s="45">
        <f>SUM('Aberdeen City:West Lothian'!Q30)</f>
        <v>-15382</v>
      </c>
      <c r="R30" s="45">
        <f>SUM('Aberdeen City:West Lothian'!R30)</f>
        <v>-229845</v>
      </c>
      <c r="S30" s="37"/>
      <c r="T30" s="37"/>
      <c r="U30" s="37"/>
    </row>
    <row r="31" spans="2:22" s="34" customFormat="1" ht="16" customHeight="1">
      <c r="B31" s="44" t="s">
        <v>92</v>
      </c>
      <c r="C31" s="45">
        <f>SUM('Aberdeen City:West Lothian'!C31)</f>
        <v>3478</v>
      </c>
      <c r="D31" s="45">
        <f>SUM('Aberdeen City:West Lothian'!D31)</f>
        <v>62208</v>
      </c>
      <c r="E31" s="45">
        <f>SUM('Aberdeen City:West Lothian'!E31)</f>
        <v>133007</v>
      </c>
      <c r="F31" s="45">
        <f>SUM('Aberdeen City:West Lothian'!F31)</f>
        <v>195215</v>
      </c>
      <c r="G31" s="45">
        <f>SUM('Aberdeen City:West Lothian'!G31)</f>
        <v>63201</v>
      </c>
      <c r="H31" s="45">
        <f>SUM('Aberdeen City:West Lothian'!H31)</f>
        <v>261894</v>
      </c>
      <c r="I31" s="45">
        <f>SUM('Aberdeen City:West Lothian'!I31)</f>
        <v>12491</v>
      </c>
      <c r="J31" s="45">
        <f>SUM('Aberdeen City:West Lothian'!J31)</f>
        <v>33246</v>
      </c>
      <c r="K31" s="45">
        <f>SUM('Aberdeen City:West Lothian'!K31)</f>
        <v>45737</v>
      </c>
      <c r="L31" s="45">
        <f>SUM('Aberdeen City:West Lothian'!L31)</f>
        <v>-44084</v>
      </c>
      <c r="M31" s="45">
        <f>SUM('Aberdeen City:West Lothian'!M31)</f>
        <v>6610</v>
      </c>
      <c r="N31" s="45">
        <f>SUM('Aberdeen City:West Lothian'!N31)</f>
        <v>85658</v>
      </c>
      <c r="O31" s="45">
        <f>SUM('Aberdeen City:West Lothian'!O31)</f>
        <v>2159</v>
      </c>
      <c r="P31" s="45">
        <f>SUM('Aberdeen City:West Lothian'!P31)</f>
        <v>94427</v>
      </c>
      <c r="Q31" s="45">
        <f>SUM('Aberdeen City:West Lothian'!Q31)</f>
        <v>17344</v>
      </c>
      <c r="R31" s="45">
        <f>SUM('Aberdeen City:West Lothian'!R31)</f>
        <v>375318</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f>SUM('Aberdeen City:West Lothian'!F36)</f>
        <v>3468</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f>SUM('Aberdeen City:West Lothian'!N39)</f>
        <v>55949</v>
      </c>
      <c r="O39" s="38"/>
      <c r="P39" s="38"/>
      <c r="Q39" s="49">
        <f>SUM('Aberdeen City:West Lothian'!Q39)</f>
        <v>1374</v>
      </c>
      <c r="R39" s="38"/>
      <c r="S39" s="37"/>
      <c r="T39" s="37"/>
      <c r="U39" s="37"/>
    </row>
    <row r="40" spans="2:24" s="34" customFormat="1" ht="16" customHeight="1">
      <c r="B40" s="59" t="s">
        <v>73</v>
      </c>
      <c r="C40" s="38"/>
      <c r="D40" s="38"/>
      <c r="E40" s="38"/>
      <c r="F40" s="38"/>
      <c r="G40" s="52"/>
      <c r="H40" s="38"/>
      <c r="I40" s="38"/>
      <c r="J40" s="52"/>
      <c r="K40" s="36"/>
      <c r="L40" s="38"/>
      <c r="M40" s="58"/>
      <c r="N40" s="49">
        <f>SUM('Aberdeen City:West Lothian'!N40)</f>
        <v>817</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f>SUM('Aberdeen City:West Lothian'!Q41)</f>
        <v>33326</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320" priority="3">
      <formula>$E$3&lt;&gt;0</formula>
    </cfRule>
  </conditionalFormatting>
  <conditionalFormatting sqref="C29:R29">
    <cfRule type="expression" dxfId="319" priority="6">
      <formula>AND(ABS(C13-C29)&gt;500, ABS((C13-C29)/C29)&gt;0.1)</formula>
    </cfRule>
  </conditionalFormatting>
  <conditionalFormatting sqref="C30:R30">
    <cfRule type="expression" dxfId="318" priority="7">
      <formula>AND(ABS(C22-C30)&gt;500, ABS((C22-C30)/C30)&gt;0.1)</formula>
    </cfRule>
  </conditionalFormatting>
  <conditionalFormatting sqref="C31:R31">
    <cfRule type="expression" dxfId="317" priority="8">
      <formula>AND(ABS(C26-C31)&gt;500, ABS((C26-C31)/C31)&gt;0.1)</formula>
    </cfRule>
  </conditionalFormatting>
  <conditionalFormatting sqref="T9:U13 T18:U22 T26:U26">
    <cfRule type="expression" dxfId="316" priority="5">
      <formula>$U9&lt;&gt;0</formula>
    </cfRule>
  </conditionalFormatting>
  <conditionalFormatting sqref="T5:U7">
    <cfRule type="expression" dxfId="315" priority="4">
      <formula>SUM($U$9:$U$26)&lt;&gt;0</formula>
    </cfRule>
  </conditionalFormatting>
  <conditionalFormatting sqref="N42 Q42">
    <cfRule type="cellIs" dxfId="314" priority="9" operator="equal">
      <formula>"FAIL"</formula>
    </cfRule>
  </conditionalFormatting>
  <conditionalFormatting sqref="C9:E9 C11:E12 G9 G11:G12 I9:J9 I11:J12 L9:O9 Q9 M10:O10 L11:O12 Q11:Q12 C18:E18 G18 I18:J18 L18:O18 Q18 M19:O19 C20:E21 G20:G21 I20:J21 L20:O21 Q20:Q21 F36 N39:N40 Q39 Q41">
    <cfRule type="expression" dxfId="313" priority="2">
      <formula>VLOOKUP($B$3,#REF!, 10, FALSE)="No"</formula>
    </cfRule>
  </conditionalFormatting>
  <conditionalFormatting sqref="T36">
    <cfRule type="cellIs" dxfId="312" priority="1" operator="equal">
      <formula>"FAIL"</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3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300-000001000000}">
      <formula1>0</formula1>
    </dataValidation>
    <dataValidation type="list" allowBlank="1" showInputMessage="1" showErrorMessage="1" sqref="H3" xr:uid="{00000000-0002-0000-0300-000002000000}">
      <formula1>#REF!</formula1>
    </dataValidation>
  </dataValidations>
  <pageMargins left="0.7" right="0.7" top="0.75" bottom="0.75" header="0.3" footer="0.3"/>
  <pageSetup paperSize="9" scale="47"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46</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0</v>
      </c>
      <c r="P9" s="50">
        <f>SUM(M9:O9)</f>
        <v>0</v>
      </c>
      <c r="Q9" s="49">
        <v>0</v>
      </c>
      <c r="R9" s="39">
        <f>SUM(H9,K9:L9,P9:Q9)</f>
        <v>0</v>
      </c>
      <c r="S9" s="37"/>
      <c r="T9" s="53">
        <v>0</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61754</v>
      </c>
      <c r="P12" s="50">
        <f>SUM(M12:O12)</f>
        <v>61754</v>
      </c>
      <c r="Q12" s="49">
        <v>0</v>
      </c>
      <c r="R12" s="39">
        <f>SUM(H12,K12:L12,P12:Q12)</f>
        <v>61754</v>
      </c>
      <c r="S12" s="37"/>
      <c r="T12" s="53">
        <f>T13-SUM(T9:T11)</f>
        <v>61754</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61754</v>
      </c>
      <c r="P13" s="39">
        <f>SUM(P9:P12)</f>
        <v>61754</v>
      </c>
      <c r="Q13" s="39">
        <f>SUM(Q9,Q11:Q12)</f>
        <v>0</v>
      </c>
      <c r="R13" s="39">
        <f>SUM(R9:R12)</f>
        <v>61754</v>
      </c>
      <c r="S13" s="37"/>
      <c r="T13" s="43">
        <v>61754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41207</v>
      </c>
      <c r="P15" s="39">
        <f>P13+P18+P19</f>
        <v>41207</v>
      </c>
      <c r="Q15" s="39">
        <f>Q13+Q18</f>
        <v>0</v>
      </c>
      <c r="R15" s="39">
        <f>R13+R18+R19</f>
        <v>41207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-20547</v>
      </c>
      <c r="P19" s="50">
        <f>SUM(M19:O19)</f>
        <v>-20547</v>
      </c>
      <c r="Q19" s="38"/>
      <c r="R19" s="39">
        <f>SUM(H19,K19:L19,P19:Q19)</f>
        <v>-20547</v>
      </c>
      <c r="S19" s="37"/>
      <c r="T19" s="53">
        <v>-20547</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-25964</v>
      </c>
      <c r="P21" s="50">
        <f>SUM(M21:O21)</f>
        <v>-25964</v>
      </c>
      <c r="Q21" s="49">
        <v>0</v>
      </c>
      <c r="R21" s="39">
        <f>SUM(H21,K21:L21,P21:Q21)</f>
        <v>-25964</v>
      </c>
      <c r="S21" s="37"/>
      <c r="T21" s="53">
        <f>T22-SUM(T18:T20)</f>
        <v>-25964</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-46511</v>
      </c>
      <c r="P22" s="39">
        <f>SUM(P18:P21)</f>
        <v>-46511</v>
      </c>
      <c r="Q22" s="39">
        <f>SUM(Q18,Q20:Q21)</f>
        <v>0</v>
      </c>
      <c r="R22" s="39">
        <f>SUM(R18:R21)</f>
        <v>-46511</v>
      </c>
      <c r="S22" s="37"/>
      <c r="T22" s="43">
        <v>-46511</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-25964</v>
      </c>
      <c r="P24" s="39">
        <f>P22-P18-P19</f>
        <v>-25964</v>
      </c>
      <c r="Q24" s="39">
        <f>Q22-Q18</f>
        <v>0</v>
      </c>
      <c r="R24" s="39">
        <f>R22-R18-R19</f>
        <v>-25964</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15243</v>
      </c>
      <c r="P26" s="42">
        <f t="shared" si="4"/>
        <v>15243</v>
      </c>
      <c r="Q26" s="42">
        <f t="shared" si="4"/>
        <v>0</v>
      </c>
      <c r="R26" s="42">
        <f t="shared" si="4"/>
        <v>15243</v>
      </c>
      <c r="S26" s="37"/>
      <c r="T26" s="43">
        <v>15243</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58080</v>
      </c>
      <c r="P29" s="45">
        <v>58080</v>
      </c>
      <c r="Q29" s="45">
        <v>0</v>
      </c>
      <c r="R29" s="45">
        <v>58080</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-55027</v>
      </c>
      <c r="P30" s="45">
        <v>-55027</v>
      </c>
      <c r="Q30" s="45">
        <v>0</v>
      </c>
      <c r="R30" s="45">
        <v>-55027</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3053</v>
      </c>
      <c r="P31" s="45">
        <v>3053</v>
      </c>
      <c r="Q31" s="45">
        <v>0</v>
      </c>
      <c r="R31" s="45">
        <v>3053</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31" priority="2">
      <formula>$E$3&lt;&gt;0</formula>
    </cfRule>
  </conditionalFormatting>
  <conditionalFormatting sqref="C29:R29">
    <cfRule type="expression" dxfId="30" priority="5">
      <formula>AND(ABS(C13-C29)&gt;500, ABS((C13-C29)/C29)&gt;0.1)</formula>
    </cfRule>
  </conditionalFormatting>
  <conditionalFormatting sqref="C30:R30">
    <cfRule type="expression" dxfId="29" priority="6">
      <formula>AND(ABS(C22-C30)&gt;500, ABS((C22-C30)/C30)&gt;0.1)</formula>
    </cfRule>
  </conditionalFormatting>
  <conditionalFormatting sqref="C31:R31">
    <cfRule type="expression" dxfId="28" priority="7">
      <formula>AND(ABS(C26-C31)&gt;500, ABS((C26-C31)/C31)&gt;0.1)</formula>
    </cfRule>
  </conditionalFormatting>
  <conditionalFormatting sqref="T9:U13 T18:U22 T26:U26">
    <cfRule type="expression" dxfId="27" priority="4">
      <formula>$U9&lt;&gt;0</formula>
    </cfRule>
  </conditionalFormatting>
  <conditionalFormatting sqref="T5:U7">
    <cfRule type="expression" dxfId="26" priority="3">
      <formula>SUM($U$9:$U$26)&lt;&gt;0</formula>
    </cfRule>
  </conditionalFormatting>
  <conditionalFormatting sqref="T36 N42 Q42">
    <cfRule type="cellIs" dxfId="25"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4"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7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700-000001000000}">
      <formula1>0</formula1>
    </dataValidation>
    <dataValidation type="list" allowBlank="1" showInputMessage="1" showErrorMessage="1" sqref="H3" xr:uid="{00000000-0002-0000-2700-000002000000}">
      <formula1>#REF!</formula1>
    </dataValidation>
  </dataValidations>
  <pageMargins left="0.7" right="0.7" top="0.75" bottom="0.75" header="0.3" footer="0.3"/>
  <pageSetup paperSize="9" scale="47"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45</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45</v>
      </c>
      <c r="P9" s="50">
        <f>SUM(M9:O9)</f>
        <v>45</v>
      </c>
      <c r="Q9" s="49">
        <v>0</v>
      </c>
      <c r="R9" s="39">
        <f>SUM(H9,K9:L9,P9:Q9)</f>
        <v>45</v>
      </c>
      <c r="S9" s="37"/>
      <c r="T9" s="53">
        <v>45</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4239</v>
      </c>
      <c r="P12" s="50">
        <f>SUM(M12:O12)</f>
        <v>4239</v>
      </c>
      <c r="Q12" s="49">
        <v>0</v>
      </c>
      <c r="R12" s="39">
        <f>SUM(H12,K12:L12,P12:Q12)</f>
        <v>4239</v>
      </c>
      <c r="S12" s="37"/>
      <c r="T12" s="53">
        <f>T13-SUM(T9:T11)</f>
        <v>4239</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4284</v>
      </c>
      <c r="P13" s="39">
        <f>SUM(P9:P12)</f>
        <v>4284</v>
      </c>
      <c r="Q13" s="39">
        <f>SUM(Q9,Q11:Q12)</f>
        <v>0</v>
      </c>
      <c r="R13" s="39">
        <f>SUM(R9:R12)</f>
        <v>4284</v>
      </c>
      <c r="S13" s="37"/>
      <c r="T13" s="43">
        <v>4284</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868</v>
      </c>
      <c r="P15" s="39">
        <f>P13+P18+P19</f>
        <v>868</v>
      </c>
      <c r="Q15" s="39">
        <f>Q13+Q18</f>
        <v>0</v>
      </c>
      <c r="R15" s="39">
        <f>R13+R18+R19</f>
        <v>868</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-3416</v>
      </c>
      <c r="P19" s="50">
        <f>SUM(M19:O19)</f>
        <v>-3416</v>
      </c>
      <c r="Q19" s="38"/>
      <c r="R19" s="39">
        <f>SUM(H19,K19:L19,P19:Q19)</f>
        <v>-3416</v>
      </c>
      <c r="S19" s="37"/>
      <c r="T19" s="53">
        <v>-3416</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-868</v>
      </c>
      <c r="P21" s="50">
        <f>SUM(M21:O21)</f>
        <v>-868</v>
      </c>
      <c r="Q21" s="49">
        <v>0</v>
      </c>
      <c r="R21" s="39">
        <f>SUM(H21,K21:L21,P21:Q21)</f>
        <v>-868</v>
      </c>
      <c r="S21" s="37"/>
      <c r="T21" s="53">
        <f>T22-SUM(T18:T20)</f>
        <v>-868</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-4284</v>
      </c>
      <c r="P22" s="39">
        <f>SUM(P18:P21)</f>
        <v>-4284</v>
      </c>
      <c r="Q22" s="39">
        <f>SUM(Q18,Q20:Q21)</f>
        <v>0</v>
      </c>
      <c r="R22" s="39">
        <f>SUM(R18:R21)</f>
        <v>-4284</v>
      </c>
      <c r="S22" s="37"/>
      <c r="T22" s="43">
        <v>-4284</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-868</v>
      </c>
      <c r="P24" s="39">
        <f>P22-P18-P19</f>
        <v>-868</v>
      </c>
      <c r="Q24" s="39">
        <f>Q22-Q18</f>
        <v>0</v>
      </c>
      <c r="R24" s="39">
        <f>R22-R18-R19</f>
        <v>-868</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0</v>
      </c>
      <c r="P26" s="42">
        <f t="shared" si="4"/>
        <v>0</v>
      </c>
      <c r="Q26" s="42">
        <f t="shared" si="4"/>
        <v>0</v>
      </c>
      <c r="R26" s="42">
        <f t="shared" si="4"/>
        <v>0</v>
      </c>
      <c r="S26" s="37"/>
      <c r="T26" s="43">
        <v>0</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4550</v>
      </c>
      <c r="P29" s="45">
        <v>4550</v>
      </c>
      <c r="Q29" s="45">
        <v>0</v>
      </c>
      <c r="R29" s="45">
        <v>4550</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-4550</v>
      </c>
      <c r="P30" s="45">
        <v>-4550</v>
      </c>
      <c r="Q30" s="45">
        <v>0</v>
      </c>
      <c r="R30" s="45">
        <v>-4550</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0</v>
      </c>
      <c r="P31" s="45">
        <v>0</v>
      </c>
      <c r="Q31" s="45">
        <v>0</v>
      </c>
      <c r="R31" s="45">
        <v>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3" priority="2">
      <formula>$E$3&lt;&gt;0</formula>
    </cfRule>
  </conditionalFormatting>
  <conditionalFormatting sqref="C29:R29">
    <cfRule type="expression" dxfId="22" priority="5">
      <formula>AND(ABS(C13-C29)&gt;500, ABS((C13-C29)/C29)&gt;0.1)</formula>
    </cfRule>
  </conditionalFormatting>
  <conditionalFormatting sqref="C30:R30">
    <cfRule type="expression" dxfId="21" priority="6">
      <formula>AND(ABS(C22-C30)&gt;500, ABS((C22-C30)/C30)&gt;0.1)</formula>
    </cfRule>
  </conditionalFormatting>
  <conditionalFormatting sqref="C31:R31">
    <cfRule type="expression" dxfId="20" priority="7">
      <formula>AND(ABS(C26-C31)&gt;500, ABS((C26-C31)/C31)&gt;0.1)</formula>
    </cfRule>
  </conditionalFormatting>
  <conditionalFormatting sqref="T9:U13 T18:U22 T26:U26">
    <cfRule type="expression" dxfId="19" priority="4">
      <formula>$U9&lt;&gt;0</formula>
    </cfRule>
  </conditionalFormatting>
  <conditionalFormatting sqref="T5:U7">
    <cfRule type="expression" dxfId="18" priority="3">
      <formula>SUM($U$9:$U$26)&lt;&gt;0</formula>
    </cfRule>
  </conditionalFormatting>
  <conditionalFormatting sqref="T36 N42 Q42">
    <cfRule type="cellIs" dxfId="1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1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8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800-000001000000}">
      <formula1>0</formula1>
    </dataValidation>
    <dataValidation type="list" allowBlank="1" showInputMessage="1" showErrorMessage="1" sqref="H3" xr:uid="{00000000-0002-0000-2800-000002000000}">
      <formula1>#REF!</formula1>
    </dataValidation>
  </dataValidations>
  <pageMargins left="0.7" right="0.7" top="0.75" bottom="0.75" header="0.3" footer="0.3"/>
  <pageSetup paperSize="9" scale="47"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47</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0</v>
      </c>
      <c r="P9" s="50">
        <f>SUM(M9:O9)</f>
        <v>0</v>
      </c>
      <c r="Q9" s="49">
        <v>0</v>
      </c>
      <c r="R9" s="39">
        <f>SUM(H9,K9:L9,P9:Q9)</f>
        <v>0</v>
      </c>
      <c r="S9" s="37"/>
      <c r="T9" s="53">
        <v>0</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0</v>
      </c>
      <c r="O12" s="49">
        <v>1509</v>
      </c>
      <c r="P12" s="50">
        <f>SUM(M12:O12)</f>
        <v>1509</v>
      </c>
      <c r="Q12" s="49">
        <v>0</v>
      </c>
      <c r="R12" s="39">
        <f>SUM(H12,K12:L12,P12:Q12)</f>
        <v>1509</v>
      </c>
      <c r="S12" s="37"/>
      <c r="T12" s="53">
        <f>T13-SUM(T9:T11)</f>
        <v>1509</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0</v>
      </c>
      <c r="O13" s="39">
        <f>SUM(O9:O12)</f>
        <v>1509</v>
      </c>
      <c r="P13" s="39">
        <f>SUM(P9:P12)</f>
        <v>1509</v>
      </c>
      <c r="Q13" s="39">
        <f>SUM(Q9,Q11:Q12)</f>
        <v>0</v>
      </c>
      <c r="R13" s="39">
        <f>SUM(R9:R12)</f>
        <v>1509</v>
      </c>
      <c r="S13" s="37"/>
      <c r="T13" s="43">
        <v>1509</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0</v>
      </c>
      <c r="O15" s="39">
        <f>O13+O18+O19</f>
        <v>1342</v>
      </c>
      <c r="P15" s="39">
        <f>P13+P18+P19</f>
        <v>1342</v>
      </c>
      <c r="Q15" s="39">
        <f>Q13+Q18</f>
        <v>0</v>
      </c>
      <c r="R15" s="39">
        <f>R13+R18+R19</f>
        <v>1342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-35</v>
      </c>
      <c r="P18" s="50">
        <f>SUM(M18:O18)</f>
        <v>-35</v>
      </c>
      <c r="Q18" s="49">
        <v>0</v>
      </c>
      <c r="R18" s="39">
        <f>SUM(H18,K18:L18,P18:Q18)</f>
        <v>-35</v>
      </c>
      <c r="S18" s="37"/>
      <c r="T18" s="53">
        <v>-35</v>
      </c>
      <c r="U18" s="53">
        <f>T18-R18</f>
        <v>0</v>
      </c>
    </row>
    <row r="19" spans="2:22" s="34" customFormat="1" ht="16" customHeight="1">
      <c r="B19" s="63" t="s">
        <v>83</v>
      </c>
      <c r="C19" s="38"/>
      <c r="D19" s="38"/>
      <c r="E19" s="38"/>
      <c r="F19" s="38"/>
      <c r="G19" s="38"/>
      <c r="H19" s="38"/>
      <c r="I19" s="38"/>
      <c r="J19" s="38"/>
      <c r="K19" s="38"/>
      <c r="L19" s="38"/>
      <c r="M19" s="49">
        <v>0</v>
      </c>
      <c r="N19" s="49">
        <v>0</v>
      </c>
      <c r="O19" s="49">
        <v>-132</v>
      </c>
      <c r="P19" s="50">
        <f>SUM(M19:O19)</f>
        <v>-132</v>
      </c>
      <c r="Q19" s="38"/>
      <c r="R19" s="39">
        <f>SUM(H19,K19:L19,P19:Q19)</f>
        <v>-132</v>
      </c>
      <c r="S19" s="37"/>
      <c r="T19" s="53">
        <v>-132</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0</v>
      </c>
      <c r="N21" s="49">
        <v>0</v>
      </c>
      <c r="O21" s="49">
        <v>-1410</v>
      </c>
      <c r="P21" s="50">
        <f>SUM(M21:O21)</f>
        <v>-1410</v>
      </c>
      <c r="Q21" s="49">
        <v>0</v>
      </c>
      <c r="R21" s="39">
        <f>SUM(H21,K21:L21,P21:Q21)</f>
        <v>-1410</v>
      </c>
      <c r="S21" s="37"/>
      <c r="T21" s="53">
        <f>T22-SUM(T18:T20)</f>
        <v>-1410</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0</v>
      </c>
      <c r="N22" s="39">
        <f>SUM(N18:N21)</f>
        <v>0</v>
      </c>
      <c r="O22" s="39">
        <f>SUM(O18:O21)</f>
        <v>-1577</v>
      </c>
      <c r="P22" s="39">
        <f>SUM(P18:P21)</f>
        <v>-1577</v>
      </c>
      <c r="Q22" s="39">
        <f>SUM(Q18,Q20:Q21)</f>
        <v>0</v>
      </c>
      <c r="R22" s="39">
        <f>SUM(R18:R21)</f>
        <v>-1577</v>
      </c>
      <c r="S22" s="37"/>
      <c r="T22" s="43">
        <v>-1577</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0</v>
      </c>
      <c r="N24" s="39">
        <f>N22-N18-N19</f>
        <v>0</v>
      </c>
      <c r="O24" s="39">
        <f>O22-O18-O19</f>
        <v>-1410</v>
      </c>
      <c r="P24" s="39">
        <f>P22-P18-P19</f>
        <v>-1410</v>
      </c>
      <c r="Q24" s="39">
        <f>Q22-Q18</f>
        <v>0</v>
      </c>
      <c r="R24" s="39">
        <f>R22-R18-R19</f>
        <v>-1410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0</v>
      </c>
      <c r="N26" s="42">
        <f t="shared" si="4"/>
        <v>0</v>
      </c>
      <c r="O26" s="42">
        <f t="shared" si="4"/>
        <v>-68</v>
      </c>
      <c r="P26" s="42">
        <f t="shared" si="4"/>
        <v>-68</v>
      </c>
      <c r="Q26" s="42">
        <f t="shared" si="4"/>
        <v>0</v>
      </c>
      <c r="R26" s="42">
        <f t="shared" si="4"/>
        <v>-68</v>
      </c>
      <c r="S26" s="37"/>
      <c r="T26" s="43">
        <v>-68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0</v>
      </c>
      <c r="O29" s="45">
        <v>1173</v>
      </c>
      <c r="P29" s="45">
        <v>1173</v>
      </c>
      <c r="Q29" s="45">
        <v>0</v>
      </c>
      <c r="R29" s="45">
        <v>1173</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0</v>
      </c>
      <c r="N30" s="45">
        <v>0</v>
      </c>
      <c r="O30" s="45">
        <v>-1218</v>
      </c>
      <c r="P30" s="45">
        <v>-1218</v>
      </c>
      <c r="Q30" s="45">
        <v>0</v>
      </c>
      <c r="R30" s="45">
        <v>-1218</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0</v>
      </c>
      <c r="N31" s="45">
        <v>0</v>
      </c>
      <c r="O31" s="45">
        <v>-45</v>
      </c>
      <c r="P31" s="45">
        <v>-45</v>
      </c>
      <c r="Q31" s="45">
        <v>0</v>
      </c>
      <c r="R31" s="45">
        <v>-45</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15" priority="2">
      <formula>$E$3&lt;&gt;0</formula>
    </cfRule>
  </conditionalFormatting>
  <conditionalFormatting sqref="C29:R29">
    <cfRule type="expression" dxfId="14" priority="5">
      <formula>AND(ABS(C13-C29)&gt;500, ABS((C13-C29)/C29)&gt;0.1)</formula>
    </cfRule>
  </conditionalFormatting>
  <conditionalFormatting sqref="C30:R30">
    <cfRule type="expression" dxfId="13" priority="6">
      <formula>AND(ABS(C22-C30)&gt;500, ABS((C22-C30)/C30)&gt;0.1)</formula>
    </cfRule>
  </conditionalFormatting>
  <conditionalFormatting sqref="C31:R31">
    <cfRule type="expression" dxfId="12" priority="7">
      <formula>AND(ABS(C26-C31)&gt;500, ABS((C26-C31)/C31)&gt;0.1)</formula>
    </cfRule>
  </conditionalFormatting>
  <conditionalFormatting sqref="T9:U13 T18:U22 T26:U26">
    <cfRule type="expression" dxfId="11" priority="4">
      <formula>$U9&lt;&gt;0</formula>
    </cfRule>
  </conditionalFormatting>
  <conditionalFormatting sqref="T5:U7">
    <cfRule type="expression" dxfId="10" priority="3">
      <formula>SUM($U$9:$U$26)&lt;&gt;0</formula>
    </cfRule>
  </conditionalFormatting>
  <conditionalFormatting sqref="T36 N42 Q42">
    <cfRule type="cellIs" dxfId="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9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900-000001000000}">
      <formula1>0</formula1>
    </dataValidation>
    <dataValidation type="list" allowBlank="1" showInputMessage="1" showErrorMessage="1" sqref="H3" xr:uid="{00000000-0002-0000-2900-000002000000}">
      <formula1>#REF!</formula1>
    </dataValidation>
  </dataValidations>
  <pageMargins left="0.7" right="0.7" top="0.75" bottom="0.75" header="0.3" footer="0.3"/>
  <pageSetup paperSize="9" scale="47"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48</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0</v>
      </c>
      <c r="F9" s="50">
        <f>SUM(D9:E9)</f>
        <v>0</v>
      </c>
      <c r="G9" s="49">
        <v>0</v>
      </c>
      <c r="H9" s="50">
        <f>SUM(C9,F9:G9)</f>
        <v>0</v>
      </c>
      <c r="I9" s="49">
        <v>0</v>
      </c>
      <c r="J9" s="49">
        <v>0</v>
      </c>
      <c r="K9" s="50">
        <f>SUM(I9:J9)</f>
        <v>0</v>
      </c>
      <c r="L9" s="49">
        <v>0</v>
      </c>
      <c r="M9" s="49">
        <v>0</v>
      </c>
      <c r="N9" s="49">
        <v>0</v>
      </c>
      <c r="O9" s="49">
        <v>0</v>
      </c>
      <c r="P9" s="50">
        <f>SUM(M9:O9)</f>
        <v>0</v>
      </c>
      <c r="Q9" s="49">
        <v>0</v>
      </c>
      <c r="R9" s="39">
        <f>SUM(H9,K9:L9,P9:Q9)</f>
        <v>0</v>
      </c>
      <c r="S9" s="37"/>
      <c r="T9" s="53">
        <v>0</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0</v>
      </c>
      <c r="E12" s="49">
        <v>0</v>
      </c>
      <c r="F12" s="50">
        <f>SUM(D12:E12)</f>
        <v>0</v>
      </c>
      <c r="G12" s="49">
        <v>0</v>
      </c>
      <c r="H12" s="50">
        <f>SUM(C12,F12:G12)</f>
        <v>0</v>
      </c>
      <c r="I12" s="49">
        <v>0</v>
      </c>
      <c r="J12" s="49">
        <v>0</v>
      </c>
      <c r="K12" s="50">
        <f>SUM(I12:J12)</f>
        <v>0</v>
      </c>
      <c r="L12" s="49">
        <v>0</v>
      </c>
      <c r="M12" s="49">
        <v>0</v>
      </c>
      <c r="N12" s="49">
        <v>5</v>
      </c>
      <c r="O12" s="49">
        <v>4318</v>
      </c>
      <c r="P12" s="50">
        <f>SUM(M12:O12)</f>
        <v>4323</v>
      </c>
      <c r="Q12" s="49">
        <v>0</v>
      </c>
      <c r="R12" s="39">
        <f>SUM(H12,K12:L12,P12:Q12)</f>
        <v>4323</v>
      </c>
      <c r="S12" s="37"/>
      <c r="T12" s="53">
        <f>T13-SUM(T9:T11)</f>
        <v>4323</v>
      </c>
      <c r="U12" s="53">
        <f>T12-R12</f>
        <v>0</v>
      </c>
    </row>
    <row r="13" spans="2:24" s="34" customFormat="1" ht="16" customHeight="1">
      <c r="B13" s="40" t="s">
        <v>5</v>
      </c>
      <c r="C13" s="39">
        <f t="shared" ref="C13:L13" si="0">SUM(C9,C11:C12)</f>
        <v>0</v>
      </c>
      <c r="D13" s="39">
        <f t="shared" si="0"/>
        <v>0</v>
      </c>
      <c r="E13" s="39">
        <f t="shared" si="0"/>
        <v>0</v>
      </c>
      <c r="F13" s="39">
        <f t="shared" si="0"/>
        <v>0</v>
      </c>
      <c r="G13" s="39">
        <f t="shared" si="0"/>
        <v>0</v>
      </c>
      <c r="H13" s="39">
        <f t="shared" si="0"/>
        <v>0</v>
      </c>
      <c r="I13" s="39">
        <f t="shared" si="0"/>
        <v>0</v>
      </c>
      <c r="J13" s="39">
        <f t="shared" si="0"/>
        <v>0</v>
      </c>
      <c r="K13" s="39">
        <f t="shared" si="0"/>
        <v>0</v>
      </c>
      <c r="L13" s="39">
        <f t="shared" si="0"/>
        <v>0</v>
      </c>
      <c r="M13" s="39">
        <f>SUM(M9:M12)</f>
        <v>0</v>
      </c>
      <c r="N13" s="39">
        <f>SUM(N9:N12)</f>
        <v>5</v>
      </c>
      <c r="O13" s="39">
        <f>SUM(O9:O12)</f>
        <v>4318</v>
      </c>
      <c r="P13" s="39">
        <f>SUM(P9:P12)</f>
        <v>4323</v>
      </c>
      <c r="Q13" s="39">
        <f>SUM(Q9,Q11:Q12)</f>
        <v>0</v>
      </c>
      <c r="R13" s="39">
        <f>SUM(R9:R12)</f>
        <v>4323</v>
      </c>
      <c r="S13" s="37"/>
      <c r="T13" s="43">
        <v>4323</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0</v>
      </c>
      <c r="E15" s="39">
        <f t="shared" si="1"/>
        <v>0</v>
      </c>
      <c r="F15" s="39">
        <f t="shared" si="1"/>
        <v>0</v>
      </c>
      <c r="G15" s="39">
        <f t="shared" si="1"/>
        <v>0</v>
      </c>
      <c r="H15" s="39">
        <f t="shared" si="1"/>
        <v>0</v>
      </c>
      <c r="I15" s="39">
        <f t="shared" si="1"/>
        <v>0</v>
      </c>
      <c r="J15" s="39">
        <f t="shared" si="1"/>
        <v>0</v>
      </c>
      <c r="K15" s="39">
        <f t="shared" si="1"/>
        <v>0</v>
      </c>
      <c r="L15" s="39">
        <f t="shared" si="1"/>
        <v>0</v>
      </c>
      <c r="M15" s="39">
        <f>M13+M18+M19</f>
        <v>0</v>
      </c>
      <c r="N15" s="39">
        <f>N13+N18+N19</f>
        <v>5</v>
      </c>
      <c r="O15" s="39">
        <f>O13+O18+O19</f>
        <v>823</v>
      </c>
      <c r="P15" s="39">
        <f>P13+P18+P19</f>
        <v>828</v>
      </c>
      <c r="Q15" s="39">
        <f>Q13+Q18</f>
        <v>0</v>
      </c>
      <c r="R15" s="39">
        <f>R13+R18+R19</f>
        <v>828</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-3495</v>
      </c>
      <c r="P19" s="50">
        <f>SUM(M19:O19)</f>
        <v>-3495</v>
      </c>
      <c r="Q19" s="38"/>
      <c r="R19" s="39">
        <f>SUM(H19,K19:L19,P19:Q19)</f>
        <v>-3495</v>
      </c>
      <c r="S19" s="37"/>
      <c r="T19" s="53">
        <v>-3495</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0</v>
      </c>
      <c r="F21" s="50">
        <f>SUM(D21:E21)</f>
        <v>0</v>
      </c>
      <c r="G21" s="49">
        <v>0</v>
      </c>
      <c r="H21" s="50">
        <f>SUM(C21,F21:G21)</f>
        <v>0</v>
      </c>
      <c r="I21" s="49">
        <v>0</v>
      </c>
      <c r="J21" s="49">
        <v>0</v>
      </c>
      <c r="K21" s="50">
        <f>SUM(I21:J21)</f>
        <v>0</v>
      </c>
      <c r="L21" s="49">
        <v>0</v>
      </c>
      <c r="M21" s="49">
        <v>-156</v>
      </c>
      <c r="N21" s="49">
        <v>0</v>
      </c>
      <c r="O21" s="49">
        <v>-515</v>
      </c>
      <c r="P21" s="50">
        <f>SUM(M21:O21)</f>
        <v>-671</v>
      </c>
      <c r="Q21" s="49">
        <v>0</v>
      </c>
      <c r="R21" s="39">
        <f>SUM(H21,K21:L21,P21:Q21)</f>
        <v>-671</v>
      </c>
      <c r="S21" s="37"/>
      <c r="T21" s="53">
        <f>T22-SUM(T18:T20)</f>
        <v>-671</v>
      </c>
      <c r="U21" s="53">
        <f>T21-R21</f>
        <v>0</v>
      </c>
    </row>
    <row r="22" spans="2:22" s="34" customFormat="1" ht="16" customHeight="1">
      <c r="B22" s="40" t="s">
        <v>8</v>
      </c>
      <c r="C22" s="39">
        <f t="shared" ref="C22:L22" si="2">SUM(C18,C20:C21)</f>
        <v>0</v>
      </c>
      <c r="D22" s="39">
        <f t="shared" si="2"/>
        <v>0</v>
      </c>
      <c r="E22" s="39">
        <f t="shared" si="2"/>
        <v>0</v>
      </c>
      <c r="F22" s="39">
        <f t="shared" si="2"/>
        <v>0</v>
      </c>
      <c r="G22" s="39">
        <f t="shared" si="2"/>
        <v>0</v>
      </c>
      <c r="H22" s="39">
        <f t="shared" si="2"/>
        <v>0</v>
      </c>
      <c r="I22" s="39">
        <f t="shared" si="2"/>
        <v>0</v>
      </c>
      <c r="J22" s="39">
        <f t="shared" si="2"/>
        <v>0</v>
      </c>
      <c r="K22" s="39">
        <f t="shared" si="2"/>
        <v>0</v>
      </c>
      <c r="L22" s="39">
        <f t="shared" si="2"/>
        <v>0</v>
      </c>
      <c r="M22" s="39">
        <f>SUM(M18:M21)</f>
        <v>-156</v>
      </c>
      <c r="N22" s="39">
        <f>SUM(N18:N21)</f>
        <v>0</v>
      </c>
      <c r="O22" s="39">
        <f>SUM(O18:O21)</f>
        <v>-4010</v>
      </c>
      <c r="P22" s="39">
        <f>SUM(P18:P21)</f>
        <v>-4166</v>
      </c>
      <c r="Q22" s="39">
        <f>SUM(Q18,Q20:Q21)</f>
        <v>0</v>
      </c>
      <c r="R22" s="39">
        <f>SUM(R18:R21)</f>
        <v>-4166</v>
      </c>
      <c r="S22" s="37"/>
      <c r="T22" s="43">
        <v>-4166</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0</v>
      </c>
      <c r="F24" s="39">
        <f t="shared" si="3"/>
        <v>0</v>
      </c>
      <c r="G24" s="39">
        <f t="shared" si="3"/>
        <v>0</v>
      </c>
      <c r="H24" s="39">
        <f t="shared" si="3"/>
        <v>0</v>
      </c>
      <c r="I24" s="39">
        <f t="shared" si="3"/>
        <v>0</v>
      </c>
      <c r="J24" s="39">
        <f t="shared" si="3"/>
        <v>0</v>
      </c>
      <c r="K24" s="39">
        <f t="shared" si="3"/>
        <v>0</v>
      </c>
      <c r="L24" s="39">
        <f t="shared" si="3"/>
        <v>0</v>
      </c>
      <c r="M24" s="39">
        <f>M22-M18-M19</f>
        <v>-156</v>
      </c>
      <c r="N24" s="39">
        <f>N22-N18-N19</f>
        <v>0</v>
      </c>
      <c r="O24" s="39">
        <f>O22-O18-O19</f>
        <v>-515</v>
      </c>
      <c r="P24" s="39">
        <f>P22-P18-P19</f>
        <v>-671</v>
      </c>
      <c r="Q24" s="39">
        <f>Q22-Q18</f>
        <v>0</v>
      </c>
      <c r="R24" s="39">
        <f>R22-R18-R19</f>
        <v>-671</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0</v>
      </c>
      <c r="E26" s="42">
        <f t="shared" si="4"/>
        <v>0</v>
      </c>
      <c r="F26" s="42">
        <f t="shared" si="4"/>
        <v>0</v>
      </c>
      <c r="G26" s="42">
        <f t="shared" si="4"/>
        <v>0</v>
      </c>
      <c r="H26" s="42">
        <f t="shared" si="4"/>
        <v>0</v>
      </c>
      <c r="I26" s="42">
        <f t="shared" si="4"/>
        <v>0</v>
      </c>
      <c r="J26" s="42">
        <f t="shared" si="4"/>
        <v>0</v>
      </c>
      <c r="K26" s="42">
        <f t="shared" si="4"/>
        <v>0</v>
      </c>
      <c r="L26" s="42">
        <f t="shared" si="4"/>
        <v>0</v>
      </c>
      <c r="M26" s="42">
        <f t="shared" si="4"/>
        <v>-156</v>
      </c>
      <c r="N26" s="42">
        <f t="shared" si="4"/>
        <v>5</v>
      </c>
      <c r="O26" s="42">
        <f t="shared" si="4"/>
        <v>308</v>
      </c>
      <c r="P26" s="42">
        <f t="shared" si="4"/>
        <v>157</v>
      </c>
      <c r="Q26" s="42">
        <f t="shared" si="4"/>
        <v>0</v>
      </c>
      <c r="R26" s="42">
        <f t="shared" si="4"/>
        <v>157</v>
      </c>
      <c r="S26" s="37"/>
      <c r="T26" s="43">
        <v>157</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0</v>
      </c>
      <c r="E29" s="45">
        <v>0</v>
      </c>
      <c r="F29" s="45">
        <v>0</v>
      </c>
      <c r="G29" s="45">
        <v>0</v>
      </c>
      <c r="H29" s="45">
        <v>0</v>
      </c>
      <c r="I29" s="45">
        <v>0</v>
      </c>
      <c r="J29" s="45">
        <v>0</v>
      </c>
      <c r="K29" s="45">
        <v>0</v>
      </c>
      <c r="L29" s="45">
        <v>0</v>
      </c>
      <c r="M29" s="45">
        <v>0</v>
      </c>
      <c r="N29" s="45">
        <v>5</v>
      </c>
      <c r="O29" s="45">
        <v>4257</v>
      </c>
      <c r="P29" s="45">
        <v>4262</v>
      </c>
      <c r="Q29" s="45">
        <v>0</v>
      </c>
      <c r="R29" s="45">
        <v>4262</v>
      </c>
      <c r="S29" s="37"/>
      <c r="T29" s="37"/>
      <c r="U29" s="37"/>
    </row>
    <row r="30" spans="2:22" s="34" customFormat="1" ht="16" customHeight="1">
      <c r="B30" s="44" t="s">
        <v>91</v>
      </c>
      <c r="C30" s="45">
        <v>0</v>
      </c>
      <c r="D30" s="45">
        <v>0</v>
      </c>
      <c r="E30" s="45">
        <v>0</v>
      </c>
      <c r="F30" s="45">
        <v>0</v>
      </c>
      <c r="G30" s="45">
        <v>0</v>
      </c>
      <c r="H30" s="45">
        <v>0</v>
      </c>
      <c r="I30" s="45">
        <v>0</v>
      </c>
      <c r="J30" s="45">
        <v>0</v>
      </c>
      <c r="K30" s="45">
        <v>0</v>
      </c>
      <c r="L30" s="45">
        <v>0</v>
      </c>
      <c r="M30" s="45">
        <v>-143</v>
      </c>
      <c r="N30" s="45">
        <v>0</v>
      </c>
      <c r="O30" s="45">
        <v>-3987</v>
      </c>
      <c r="P30" s="45">
        <v>-4130</v>
      </c>
      <c r="Q30" s="45">
        <v>0</v>
      </c>
      <c r="R30" s="45">
        <v>-4130</v>
      </c>
      <c r="S30" s="37"/>
      <c r="T30" s="37"/>
      <c r="U30" s="37"/>
    </row>
    <row r="31" spans="2:22" s="34" customFormat="1" ht="16" customHeight="1">
      <c r="B31" s="44" t="s">
        <v>92</v>
      </c>
      <c r="C31" s="45">
        <v>0</v>
      </c>
      <c r="D31" s="45">
        <v>0</v>
      </c>
      <c r="E31" s="45">
        <v>0</v>
      </c>
      <c r="F31" s="45">
        <v>0</v>
      </c>
      <c r="G31" s="45">
        <v>0</v>
      </c>
      <c r="H31" s="45">
        <v>0</v>
      </c>
      <c r="I31" s="45">
        <v>0</v>
      </c>
      <c r="J31" s="45">
        <v>0</v>
      </c>
      <c r="K31" s="45">
        <v>0</v>
      </c>
      <c r="L31" s="45">
        <v>0</v>
      </c>
      <c r="M31" s="45">
        <v>-143</v>
      </c>
      <c r="N31" s="45">
        <v>5</v>
      </c>
      <c r="O31" s="45">
        <v>270</v>
      </c>
      <c r="P31" s="45">
        <v>132</v>
      </c>
      <c r="Q31" s="45">
        <v>0</v>
      </c>
      <c r="R31" s="45">
        <v>132</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0</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7" priority="2">
      <formula>$E$3&lt;&gt;0</formula>
    </cfRule>
  </conditionalFormatting>
  <conditionalFormatting sqref="C29:R29">
    <cfRule type="expression" dxfId="6" priority="5">
      <formula>AND(ABS(C13-C29)&gt;500, ABS((C13-C29)/C29)&gt;0.1)</formula>
    </cfRule>
  </conditionalFormatting>
  <conditionalFormatting sqref="C30:R30">
    <cfRule type="expression" dxfId="5" priority="6">
      <formula>AND(ABS(C22-C30)&gt;500, ABS((C22-C30)/C30)&gt;0.1)</formula>
    </cfRule>
  </conditionalFormatting>
  <conditionalFormatting sqref="C31:R31">
    <cfRule type="expression" dxfId="4" priority="7">
      <formula>AND(ABS(C26-C31)&gt;500, ABS((C26-C31)/C31)&gt;0.1)</formula>
    </cfRule>
  </conditionalFormatting>
  <conditionalFormatting sqref="T9:U13 T18:U22 T26:U26">
    <cfRule type="expression" dxfId="3" priority="4">
      <formula>$U9&lt;&gt;0</formula>
    </cfRule>
  </conditionalFormatting>
  <conditionalFormatting sqref="T5:U7">
    <cfRule type="expression" dxfId="2" priority="3">
      <formula>SUM($U$9:$U$26)&lt;&gt;0</formula>
    </cfRule>
  </conditionalFormatting>
  <conditionalFormatting sqref="T36 N42 Q42">
    <cfRule type="cellIs" dxfId="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2A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2A00-000001000000}">
      <formula1>0</formula1>
    </dataValidation>
    <dataValidation type="list" allowBlank="1" showInputMessage="1" showErrorMessage="1" sqref="H3" xr:uid="{00000000-0002-0000-2A00-000002000000}">
      <formula1>#REF!</formula1>
    </dataValidation>
  </dataValidations>
  <pageMargins left="0.7" right="0.7" top="0.75" bottom="0.75" header="0.3" footer="0.3"/>
  <pageSetup paperSize="9"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8DB4E2"/>
    <pageSetUpPr fitToPage="1"/>
  </sheetPr>
  <dimension ref="B1:X57"/>
  <sheetViews>
    <sheetView zoomScaleNormal="100" workbookViewId="0">
      <pane ySplit="7" topLeftCell="A8" activePane="bottomLeft" state="frozen"/>
      <selection activeCell="C9" sqref="C9"/>
      <selection pane="bottomLeft" activeCell="R1" sqref="R1"/>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13</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56" t="s">
        <v>65</v>
      </c>
      <c r="E7" s="56" t="s">
        <v>62</v>
      </c>
      <c r="F7" s="57"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561</v>
      </c>
      <c r="F9" s="50">
        <f>SUM(D9:E9)</f>
        <v>561</v>
      </c>
      <c r="G9" s="49">
        <v>157</v>
      </c>
      <c r="H9" s="50">
        <f>SUM(C9,F9:G9)</f>
        <v>718</v>
      </c>
      <c r="I9" s="49">
        <v>4</v>
      </c>
      <c r="J9" s="49">
        <v>64</v>
      </c>
      <c r="K9" s="50">
        <f>SUM(I9:J9)</f>
        <v>68</v>
      </c>
      <c r="L9" s="49">
        <v>0</v>
      </c>
      <c r="M9" s="49">
        <v>0</v>
      </c>
      <c r="N9" s="49">
        <v>7</v>
      </c>
      <c r="O9" s="49">
        <v>0</v>
      </c>
      <c r="P9" s="50">
        <f>SUM(M9:O9)</f>
        <v>7</v>
      </c>
      <c r="Q9" s="49">
        <v>0</v>
      </c>
      <c r="R9" s="39">
        <f>SUM(H9,K9:L9,P9:Q9)</f>
        <v>793</v>
      </c>
      <c r="S9" s="37"/>
      <c r="T9" s="53">
        <v>793</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-3826</v>
      </c>
      <c r="D11" s="49">
        <v>0</v>
      </c>
      <c r="E11" s="49">
        <v>-7347</v>
      </c>
      <c r="F11" s="50">
        <f>SUM(D11:E11)</f>
        <v>-7347</v>
      </c>
      <c r="G11" s="49">
        <v>-3155</v>
      </c>
      <c r="H11" s="50">
        <f>SUM(C11,F11:G11)</f>
        <v>-14328</v>
      </c>
      <c r="I11" s="49">
        <v>0</v>
      </c>
      <c r="J11" s="49">
        <v>-694</v>
      </c>
      <c r="K11" s="50">
        <f>SUM(I11:J11)</f>
        <v>-694</v>
      </c>
      <c r="L11" s="49">
        <v>0</v>
      </c>
      <c r="M11" s="49">
        <v>0</v>
      </c>
      <c r="N11" s="49">
        <v>0</v>
      </c>
      <c r="O11" s="49">
        <v>0</v>
      </c>
      <c r="P11" s="50">
        <f>SUM(M11:O11)</f>
        <v>0</v>
      </c>
      <c r="Q11" s="49">
        <v>0</v>
      </c>
      <c r="R11" s="39">
        <f>SUM(H11,K11:L11,P11:Q11)</f>
        <v>-15022</v>
      </c>
      <c r="S11" s="37"/>
      <c r="T11" s="53">
        <v>-15022</v>
      </c>
      <c r="U11" s="53">
        <f>T11-R11</f>
        <v>0</v>
      </c>
    </row>
    <row r="12" spans="2:24" s="34" customFormat="1" ht="16" customHeight="1">
      <c r="B12" s="35" t="s">
        <v>86</v>
      </c>
      <c r="C12" s="49">
        <v>116869</v>
      </c>
      <c r="D12" s="49">
        <v>1340</v>
      </c>
      <c r="E12" s="49">
        <v>16710</v>
      </c>
      <c r="F12" s="50">
        <f>SUM(D12:E12)</f>
        <v>18050</v>
      </c>
      <c r="G12" s="49">
        <v>4411</v>
      </c>
      <c r="H12" s="50">
        <f>SUM(C12,F12:G12)</f>
        <v>139330</v>
      </c>
      <c r="I12" s="49">
        <v>130</v>
      </c>
      <c r="J12" s="49">
        <v>2006</v>
      </c>
      <c r="K12" s="50">
        <f>SUM(I12:J12)</f>
        <v>2136</v>
      </c>
      <c r="L12" s="49">
        <v>0</v>
      </c>
      <c r="M12" s="49">
        <v>0</v>
      </c>
      <c r="N12" s="49">
        <v>204</v>
      </c>
      <c r="O12" s="49">
        <v>0</v>
      </c>
      <c r="P12" s="50">
        <f>SUM(M12:O12)</f>
        <v>204</v>
      </c>
      <c r="Q12" s="49">
        <v>0</v>
      </c>
      <c r="R12" s="39">
        <f>SUM(H12,K12:L12,P12:Q12)</f>
        <v>141670</v>
      </c>
      <c r="S12" s="37"/>
      <c r="T12" s="53">
        <f>T13-SUM(T9:T11)</f>
        <v>141670</v>
      </c>
      <c r="U12" s="53">
        <f>T12-R12</f>
        <v>0</v>
      </c>
    </row>
    <row r="13" spans="2:24" s="34" customFormat="1" ht="16" customHeight="1">
      <c r="B13" s="40" t="s">
        <v>5</v>
      </c>
      <c r="C13" s="39">
        <f t="shared" ref="C13:L13" si="0">SUM(C9,C11:C12)</f>
        <v>113043</v>
      </c>
      <c r="D13" s="39">
        <f t="shared" si="0"/>
        <v>1340</v>
      </c>
      <c r="E13" s="39">
        <f t="shared" si="0"/>
        <v>9924</v>
      </c>
      <c r="F13" s="39">
        <f t="shared" si="0"/>
        <v>11264</v>
      </c>
      <c r="G13" s="39">
        <f t="shared" si="0"/>
        <v>1413</v>
      </c>
      <c r="H13" s="39">
        <f t="shared" si="0"/>
        <v>125720</v>
      </c>
      <c r="I13" s="39">
        <f t="shared" si="0"/>
        <v>134</v>
      </c>
      <c r="J13" s="39">
        <f t="shared" si="0"/>
        <v>1376</v>
      </c>
      <c r="K13" s="39">
        <f t="shared" si="0"/>
        <v>1510</v>
      </c>
      <c r="L13" s="39">
        <f t="shared" si="0"/>
        <v>0</v>
      </c>
      <c r="M13" s="39">
        <f>SUM(M9:M12)</f>
        <v>0</v>
      </c>
      <c r="N13" s="39">
        <f>SUM(N9:N12)</f>
        <v>211</v>
      </c>
      <c r="O13" s="39">
        <f>SUM(O9:O12)</f>
        <v>0</v>
      </c>
      <c r="P13" s="39">
        <f>SUM(P9:P12)</f>
        <v>211</v>
      </c>
      <c r="Q13" s="39">
        <f>SUM(Q9,Q11:Q12)</f>
        <v>0</v>
      </c>
      <c r="R13" s="39">
        <f>SUM(R9:R12)</f>
        <v>127441</v>
      </c>
      <c r="S13" s="37"/>
      <c r="T13" s="43">
        <v>127441</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109089</v>
      </c>
      <c r="D15" s="39">
        <f t="shared" si="1"/>
        <v>1340</v>
      </c>
      <c r="E15" s="39">
        <f t="shared" si="1"/>
        <v>9924</v>
      </c>
      <c r="F15" s="39">
        <f t="shared" si="1"/>
        <v>11264</v>
      </c>
      <c r="G15" s="39">
        <f t="shared" si="1"/>
        <v>1413</v>
      </c>
      <c r="H15" s="39">
        <f t="shared" si="1"/>
        <v>121766</v>
      </c>
      <c r="I15" s="39">
        <f t="shared" si="1"/>
        <v>134</v>
      </c>
      <c r="J15" s="39">
        <f t="shared" si="1"/>
        <v>1376</v>
      </c>
      <c r="K15" s="39">
        <f t="shared" si="1"/>
        <v>1510</v>
      </c>
      <c r="L15" s="39">
        <f t="shared" si="1"/>
        <v>0</v>
      </c>
      <c r="M15" s="39">
        <f>M13+M18+M19</f>
        <v>0</v>
      </c>
      <c r="N15" s="39">
        <f>N13+N18+N19</f>
        <v>211</v>
      </c>
      <c r="O15" s="39">
        <f>O13+O18+O19</f>
        <v>0</v>
      </c>
      <c r="P15" s="39">
        <f>P13+P18+P19</f>
        <v>211</v>
      </c>
      <c r="Q15" s="39">
        <f>Q13+Q18</f>
        <v>0</v>
      </c>
      <c r="R15" s="39">
        <f>R13+R18+R19</f>
        <v>123487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-3954</v>
      </c>
      <c r="D18" s="49">
        <v>0</v>
      </c>
      <c r="E18" s="49">
        <v>0</v>
      </c>
      <c r="F18" s="50">
        <f>SUM(D18:E18)</f>
        <v>0</v>
      </c>
      <c r="G18" s="49">
        <v>0</v>
      </c>
      <c r="H18" s="50">
        <f>SUM(C18,F18:G18)</f>
        <v>-3954</v>
      </c>
      <c r="I18" s="49">
        <v>0</v>
      </c>
      <c r="J18" s="49">
        <v>0</v>
      </c>
      <c r="K18" s="50">
        <f>SUM(I18:J18)</f>
        <v>0</v>
      </c>
      <c r="L18" s="49">
        <v>0</v>
      </c>
      <c r="M18" s="49">
        <v>0</v>
      </c>
      <c r="N18" s="49">
        <v>0</v>
      </c>
      <c r="O18" s="49">
        <v>0</v>
      </c>
      <c r="P18" s="50">
        <f>SUM(M18:O18)</f>
        <v>0</v>
      </c>
      <c r="Q18" s="49">
        <v>0</v>
      </c>
      <c r="R18" s="39">
        <f>SUM(H18,K18:L18,P18:Q18)</f>
        <v>-3954</v>
      </c>
      <c r="S18" s="37"/>
      <c r="T18" s="53">
        <v>-3954</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-109089</v>
      </c>
      <c r="D21" s="49">
        <v>-91</v>
      </c>
      <c r="E21" s="49">
        <v>-4343</v>
      </c>
      <c r="F21" s="50">
        <f>SUM(D21:E21)</f>
        <v>-4434</v>
      </c>
      <c r="G21" s="49">
        <v>-72</v>
      </c>
      <c r="H21" s="50">
        <f>SUM(C21,F21:G21)</f>
        <v>-113595</v>
      </c>
      <c r="I21" s="49">
        <v>-7</v>
      </c>
      <c r="J21" s="49">
        <v>-353</v>
      </c>
      <c r="K21" s="50">
        <f>SUM(I21:J21)</f>
        <v>-360</v>
      </c>
      <c r="L21" s="49">
        <v>0</v>
      </c>
      <c r="M21" s="49">
        <v>0</v>
      </c>
      <c r="N21" s="49">
        <v>0</v>
      </c>
      <c r="O21" s="49">
        <v>0</v>
      </c>
      <c r="P21" s="50">
        <f>SUM(M21:O21)</f>
        <v>0</v>
      </c>
      <c r="Q21" s="49">
        <v>0</v>
      </c>
      <c r="R21" s="39">
        <f>SUM(H21,K21:L21,P21:Q21)</f>
        <v>-113955</v>
      </c>
      <c r="S21" s="37"/>
      <c r="T21" s="53">
        <f>T22-SUM(T18:T20)</f>
        <v>-113955</v>
      </c>
      <c r="U21" s="53">
        <f>T21-R21</f>
        <v>0</v>
      </c>
    </row>
    <row r="22" spans="2:22" s="34" customFormat="1" ht="16" customHeight="1">
      <c r="B22" s="40" t="s">
        <v>8</v>
      </c>
      <c r="C22" s="39">
        <f t="shared" ref="C22:L22" si="2">SUM(C18,C20:C21)</f>
        <v>-113043</v>
      </c>
      <c r="D22" s="39">
        <f t="shared" si="2"/>
        <v>-91</v>
      </c>
      <c r="E22" s="39">
        <f t="shared" si="2"/>
        <v>-4343</v>
      </c>
      <c r="F22" s="39">
        <f t="shared" si="2"/>
        <v>-4434</v>
      </c>
      <c r="G22" s="39">
        <f t="shared" si="2"/>
        <v>-72</v>
      </c>
      <c r="H22" s="39">
        <f t="shared" si="2"/>
        <v>-117549</v>
      </c>
      <c r="I22" s="39">
        <f t="shared" si="2"/>
        <v>-7</v>
      </c>
      <c r="J22" s="39">
        <f t="shared" si="2"/>
        <v>-353</v>
      </c>
      <c r="K22" s="39">
        <f t="shared" si="2"/>
        <v>-360</v>
      </c>
      <c r="L22" s="39">
        <f t="shared" si="2"/>
        <v>0</v>
      </c>
      <c r="M22" s="39">
        <f>SUM(M18:M21)</f>
        <v>0</v>
      </c>
      <c r="N22" s="39">
        <f>SUM(N18:N21)</f>
        <v>0</v>
      </c>
      <c r="O22" s="39">
        <f>SUM(O18:O21)</f>
        <v>0</v>
      </c>
      <c r="P22" s="39">
        <f>SUM(P18:P21)</f>
        <v>0</v>
      </c>
      <c r="Q22" s="39">
        <f>SUM(Q18,Q20:Q21)</f>
        <v>0</v>
      </c>
      <c r="R22" s="39">
        <f>SUM(R18:R21)</f>
        <v>-117909</v>
      </c>
      <c r="S22" s="37"/>
      <c r="T22" s="43">
        <v>-117909</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-109089</v>
      </c>
      <c r="D24" s="39">
        <f t="shared" si="3"/>
        <v>-91</v>
      </c>
      <c r="E24" s="39">
        <f t="shared" si="3"/>
        <v>-4343</v>
      </c>
      <c r="F24" s="39">
        <f t="shared" si="3"/>
        <v>-4434</v>
      </c>
      <c r="G24" s="39">
        <f t="shared" si="3"/>
        <v>-72</v>
      </c>
      <c r="H24" s="39">
        <f t="shared" si="3"/>
        <v>-113595</v>
      </c>
      <c r="I24" s="39">
        <f t="shared" si="3"/>
        <v>-7</v>
      </c>
      <c r="J24" s="39">
        <f t="shared" si="3"/>
        <v>-353</v>
      </c>
      <c r="K24" s="39">
        <f t="shared" si="3"/>
        <v>-360</v>
      </c>
      <c r="L24" s="39">
        <f t="shared" si="3"/>
        <v>0</v>
      </c>
      <c r="M24" s="39">
        <f>M22-M18-M19</f>
        <v>0</v>
      </c>
      <c r="N24" s="39">
        <f>N22-N18-N19</f>
        <v>0</v>
      </c>
      <c r="O24" s="39">
        <f>O22-O18-O19</f>
        <v>0</v>
      </c>
      <c r="P24" s="39">
        <f>P22-P18-P19</f>
        <v>0</v>
      </c>
      <c r="Q24" s="39">
        <f>Q22-Q18</f>
        <v>0</v>
      </c>
      <c r="R24" s="39">
        <f>R22-R18-R19</f>
        <v>-113955</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1249</v>
      </c>
      <c r="E26" s="42">
        <f t="shared" si="4"/>
        <v>5581</v>
      </c>
      <c r="F26" s="42">
        <f t="shared" si="4"/>
        <v>6830</v>
      </c>
      <c r="G26" s="42">
        <f t="shared" si="4"/>
        <v>1341</v>
      </c>
      <c r="H26" s="42">
        <f t="shared" si="4"/>
        <v>8171</v>
      </c>
      <c r="I26" s="42">
        <f t="shared" si="4"/>
        <v>127</v>
      </c>
      <c r="J26" s="42">
        <f t="shared" si="4"/>
        <v>1023</v>
      </c>
      <c r="K26" s="42">
        <f t="shared" si="4"/>
        <v>1150</v>
      </c>
      <c r="L26" s="42">
        <f t="shared" si="4"/>
        <v>0</v>
      </c>
      <c r="M26" s="42">
        <f t="shared" si="4"/>
        <v>0</v>
      </c>
      <c r="N26" s="42">
        <f t="shared" si="4"/>
        <v>211</v>
      </c>
      <c r="O26" s="42">
        <f t="shared" si="4"/>
        <v>0</v>
      </c>
      <c r="P26" s="42">
        <f t="shared" si="4"/>
        <v>211</v>
      </c>
      <c r="Q26" s="42">
        <f t="shared" si="4"/>
        <v>0</v>
      </c>
      <c r="R26" s="42">
        <f t="shared" si="4"/>
        <v>9532</v>
      </c>
      <c r="S26" s="37"/>
      <c r="T26" s="43">
        <v>9532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17794</v>
      </c>
      <c r="D29" s="45">
        <v>1705</v>
      </c>
      <c r="E29" s="45">
        <v>2412</v>
      </c>
      <c r="F29" s="45">
        <v>4117</v>
      </c>
      <c r="G29" s="45">
        <v>4312</v>
      </c>
      <c r="H29" s="45">
        <v>26223</v>
      </c>
      <c r="I29" s="45">
        <v>295</v>
      </c>
      <c r="J29" s="45">
        <v>5053</v>
      </c>
      <c r="K29" s="45">
        <v>5348</v>
      </c>
      <c r="L29" s="45">
        <v>0</v>
      </c>
      <c r="M29" s="45">
        <v>0</v>
      </c>
      <c r="N29" s="45">
        <v>429</v>
      </c>
      <c r="O29" s="45">
        <v>0</v>
      </c>
      <c r="P29" s="45">
        <v>429</v>
      </c>
      <c r="Q29" s="45">
        <v>0</v>
      </c>
      <c r="R29" s="45">
        <v>32000</v>
      </c>
      <c r="S29" s="37"/>
      <c r="T29" s="37"/>
      <c r="U29" s="37"/>
    </row>
    <row r="30" spans="2:22" s="34" customFormat="1" ht="16" customHeight="1">
      <c r="B30" s="44" t="s">
        <v>91</v>
      </c>
      <c r="C30" s="45">
        <v>-17794</v>
      </c>
      <c r="D30" s="45">
        <v>-28</v>
      </c>
      <c r="E30" s="45">
        <v>-3960</v>
      </c>
      <c r="F30" s="45">
        <v>-3988</v>
      </c>
      <c r="G30" s="45">
        <v>-19</v>
      </c>
      <c r="H30" s="45">
        <v>-21801</v>
      </c>
      <c r="I30" s="45">
        <v>-9</v>
      </c>
      <c r="J30" s="45">
        <v>-1534</v>
      </c>
      <c r="K30" s="45">
        <v>-1543</v>
      </c>
      <c r="L30" s="45">
        <v>0</v>
      </c>
      <c r="M30" s="45">
        <v>0</v>
      </c>
      <c r="N30" s="45">
        <v>0</v>
      </c>
      <c r="O30" s="45">
        <v>0</v>
      </c>
      <c r="P30" s="45">
        <v>0</v>
      </c>
      <c r="Q30" s="45">
        <v>0</v>
      </c>
      <c r="R30" s="45">
        <v>-23344</v>
      </c>
      <c r="S30" s="37"/>
      <c r="T30" s="37"/>
      <c r="U30" s="37"/>
    </row>
    <row r="31" spans="2:22" s="34" customFormat="1" ht="16" customHeight="1">
      <c r="B31" s="44" t="s">
        <v>92</v>
      </c>
      <c r="C31" s="45">
        <v>0</v>
      </c>
      <c r="D31" s="45">
        <v>1677</v>
      </c>
      <c r="E31" s="45">
        <v>-1548</v>
      </c>
      <c r="F31" s="45">
        <v>129</v>
      </c>
      <c r="G31" s="45">
        <v>4293</v>
      </c>
      <c r="H31" s="45">
        <v>4422</v>
      </c>
      <c r="I31" s="45">
        <v>286</v>
      </c>
      <c r="J31" s="45">
        <v>3519</v>
      </c>
      <c r="K31" s="45">
        <v>3805</v>
      </c>
      <c r="L31" s="45">
        <v>0</v>
      </c>
      <c r="M31" s="45">
        <v>0</v>
      </c>
      <c r="N31" s="45">
        <v>429</v>
      </c>
      <c r="O31" s="45">
        <v>0</v>
      </c>
      <c r="P31" s="45">
        <v>429</v>
      </c>
      <c r="Q31" s="45">
        <v>0</v>
      </c>
      <c r="R31" s="45">
        <v>8656</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8</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211</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143</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T5:T7"/>
    <mergeCell ref="U5:U7"/>
    <mergeCell ref="B45:R56"/>
    <mergeCell ref="C6:C7"/>
    <mergeCell ref="D6:F6"/>
    <mergeCell ref="M6:M7"/>
    <mergeCell ref="R5:R7"/>
    <mergeCell ref="K6:K7"/>
    <mergeCell ref="J6:J7"/>
    <mergeCell ref="I6:I7"/>
    <mergeCell ref="I5:K5"/>
    <mergeCell ref="L5:L7"/>
    <mergeCell ref="Q5:Q7"/>
    <mergeCell ref="M5:P5"/>
    <mergeCell ref="P6:P7"/>
    <mergeCell ref="O6:O7"/>
    <mergeCell ref="N6:N7"/>
    <mergeCell ref="C1:D1"/>
    <mergeCell ref="C3:D3"/>
    <mergeCell ref="F3:G3"/>
    <mergeCell ref="G6:G7"/>
    <mergeCell ref="H6:H7"/>
    <mergeCell ref="C5:H5"/>
  </mergeCells>
  <conditionalFormatting sqref="C3:E3">
    <cfRule type="expression" dxfId="311" priority="2">
      <formula>$E$3&lt;&gt;0</formula>
    </cfRule>
  </conditionalFormatting>
  <conditionalFormatting sqref="C29:R29">
    <cfRule type="expression" dxfId="310" priority="9">
      <formula>AND(ABS(C13-C29)&gt;500, ABS((C13-C29)/C29)&gt;0.1)</formula>
    </cfRule>
  </conditionalFormatting>
  <conditionalFormatting sqref="C30:R30">
    <cfRule type="expression" dxfId="309" priority="10">
      <formula>AND(ABS(C22-C30)&gt;500, ABS((C22-C30)/C30)&gt;0.1)</formula>
    </cfRule>
  </conditionalFormatting>
  <conditionalFormatting sqref="C31:R31">
    <cfRule type="expression" dxfId="308" priority="11">
      <formula>AND(ABS(C26-C31)&gt;500, ABS((C26-C31)/C31)&gt;0.1)</formula>
    </cfRule>
  </conditionalFormatting>
  <conditionalFormatting sqref="T9:U13 T18:U22 T26:U26">
    <cfRule type="expression" dxfId="307" priority="7">
      <formula>$U9&lt;&gt;0</formula>
    </cfRule>
  </conditionalFormatting>
  <conditionalFormatting sqref="T5:U7">
    <cfRule type="expression" dxfId="306" priority="3">
      <formula>SUM($U$9:$U$26)&lt;&gt;0</formula>
    </cfRule>
  </conditionalFormatting>
  <conditionalFormatting sqref="T36 N42 Q42">
    <cfRule type="cellIs" dxfId="305" priority="12" operator="equal">
      <formula>"FAIL"</formula>
    </cfRule>
  </conditionalFormatting>
  <conditionalFormatting sqref="C9:E9 C11:E12 G9 G11:G12 I9:J9 I11:J12 L9:O9 Q9 M10:O10 L11:O12 Q11:Q12 C18:E18 G18 I18:J18 L18:O18 Q18 M19:O19 C20:E21 G20:G21 I20:J21 L20:O21 Q20:Q21 F36 N39:N40 Q39 Q41">
    <cfRule type="expression" dxfId="304" priority="1">
      <formula>VLOOKUP($B$3,#REF!, 10, FALSE)="No"</formula>
    </cfRule>
  </conditionalFormatting>
  <dataValidations count="3">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400-000000000000}">
      <formula1>0</formula1>
    </dataValidation>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400-000001000000}">
      <formula1>0</formula1>
    </dataValidation>
    <dataValidation type="list" allowBlank="1" showInputMessage="1" showErrorMessage="1" sqref="H3" xr:uid="{00000000-0002-0000-0400-000002000000}">
      <formula1>#REF!</formula1>
    </dataValidation>
  </dataValidations>
  <pageMargins left="0.7" right="0.7" top="0.75" bottom="0.75" header="0.3" footer="0.3"/>
  <pageSetup paperSize="9" scale="4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14</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0</v>
      </c>
      <c r="E9" s="49">
        <v>1261</v>
      </c>
      <c r="F9" s="50">
        <f>SUM(D9:E9)</f>
        <v>1261</v>
      </c>
      <c r="G9" s="49">
        <v>0</v>
      </c>
      <c r="H9" s="50">
        <f>SUM(C9,F9:G9)</f>
        <v>1261</v>
      </c>
      <c r="I9" s="49">
        <v>25</v>
      </c>
      <c r="J9" s="49">
        <v>0</v>
      </c>
      <c r="K9" s="50">
        <f>SUM(I9:J9)</f>
        <v>25</v>
      </c>
      <c r="L9" s="49">
        <v>0</v>
      </c>
      <c r="M9" s="49">
        <v>0</v>
      </c>
      <c r="N9" s="49">
        <v>0</v>
      </c>
      <c r="O9" s="49">
        <v>304</v>
      </c>
      <c r="P9" s="50">
        <f>SUM(M9:O9)</f>
        <v>304</v>
      </c>
      <c r="Q9" s="49">
        <v>0</v>
      </c>
      <c r="R9" s="39">
        <f>SUM(H9,K9:L9,P9:Q9)</f>
        <v>1590</v>
      </c>
      <c r="S9" s="37"/>
      <c r="T9" s="53">
        <v>1590</v>
      </c>
      <c r="U9" s="53">
        <f>T9-R9</f>
        <v>0</v>
      </c>
    </row>
    <row r="10" spans="2:24" s="34" customFormat="1" ht="16" customHeight="1">
      <c r="B10" s="35" t="s">
        <v>89</v>
      </c>
      <c r="C10" s="38"/>
      <c r="D10" s="38"/>
      <c r="E10" s="38"/>
      <c r="F10" s="38"/>
      <c r="G10" s="38"/>
      <c r="H10" s="38"/>
      <c r="I10" s="38"/>
      <c r="J10" s="38"/>
      <c r="K10" s="38"/>
      <c r="L10" s="38"/>
      <c r="M10" s="49">
        <v>0</v>
      </c>
      <c r="N10" s="49">
        <v>0</v>
      </c>
      <c r="O10" s="49">
        <v>195</v>
      </c>
      <c r="P10" s="50">
        <f>SUM(M10:O10)</f>
        <v>195</v>
      </c>
      <c r="Q10" s="38"/>
      <c r="R10" s="39">
        <f>SUM(H10,K10:L10,P10:Q10)</f>
        <v>195</v>
      </c>
      <c r="S10" s="37"/>
      <c r="T10" s="53">
        <v>195</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5232</v>
      </c>
      <c r="E12" s="49">
        <v>22095</v>
      </c>
      <c r="F12" s="50">
        <f>SUM(D12:E12)</f>
        <v>27327</v>
      </c>
      <c r="G12" s="49">
        <v>2102</v>
      </c>
      <c r="H12" s="50">
        <f>SUM(C12,F12:G12)</f>
        <v>29429</v>
      </c>
      <c r="I12" s="49">
        <v>379</v>
      </c>
      <c r="J12" s="49">
        <v>1804</v>
      </c>
      <c r="K12" s="50">
        <f>SUM(I12:J12)</f>
        <v>2183</v>
      </c>
      <c r="L12" s="49">
        <v>673</v>
      </c>
      <c r="M12" s="49">
        <v>279</v>
      </c>
      <c r="N12" s="49">
        <v>4572</v>
      </c>
      <c r="O12" s="49">
        <v>4297</v>
      </c>
      <c r="P12" s="50">
        <f>SUM(M12:O12)</f>
        <v>9148</v>
      </c>
      <c r="Q12" s="49">
        <v>0</v>
      </c>
      <c r="R12" s="39">
        <f>SUM(H12,K12:L12,P12:Q12)</f>
        <v>41433</v>
      </c>
      <c r="S12" s="37"/>
      <c r="T12" s="53">
        <f>T13-SUM(T9:T11)</f>
        <v>41433</v>
      </c>
      <c r="U12" s="53">
        <f>T12-R12</f>
        <v>0</v>
      </c>
    </row>
    <row r="13" spans="2:24" s="34" customFormat="1" ht="16" customHeight="1">
      <c r="B13" s="40" t="s">
        <v>5</v>
      </c>
      <c r="C13" s="39">
        <f t="shared" ref="C13:L13" si="0">SUM(C9,C11:C12)</f>
        <v>0</v>
      </c>
      <c r="D13" s="39">
        <f t="shared" si="0"/>
        <v>5232</v>
      </c>
      <c r="E13" s="39">
        <f t="shared" si="0"/>
        <v>23356</v>
      </c>
      <c r="F13" s="39">
        <f t="shared" si="0"/>
        <v>28588</v>
      </c>
      <c r="G13" s="39">
        <f t="shared" si="0"/>
        <v>2102</v>
      </c>
      <c r="H13" s="39">
        <f t="shared" si="0"/>
        <v>30690</v>
      </c>
      <c r="I13" s="39">
        <f t="shared" si="0"/>
        <v>404</v>
      </c>
      <c r="J13" s="39">
        <f t="shared" si="0"/>
        <v>1804</v>
      </c>
      <c r="K13" s="39">
        <f t="shared" si="0"/>
        <v>2208</v>
      </c>
      <c r="L13" s="39">
        <f t="shared" si="0"/>
        <v>673</v>
      </c>
      <c r="M13" s="39">
        <f>SUM(M9:M12)</f>
        <v>279</v>
      </c>
      <c r="N13" s="39">
        <f>SUM(N9:N12)</f>
        <v>4572</v>
      </c>
      <c r="O13" s="39">
        <f>SUM(O9:O12)</f>
        <v>4796</v>
      </c>
      <c r="P13" s="39">
        <f>SUM(P9:P12)</f>
        <v>9647</v>
      </c>
      <c r="Q13" s="39">
        <f>SUM(Q9,Q11:Q12)</f>
        <v>0</v>
      </c>
      <c r="R13" s="39">
        <f>SUM(R9:R12)</f>
        <v>43218</v>
      </c>
      <c r="S13" s="37"/>
      <c r="T13" s="43">
        <v>43218</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5232</v>
      </c>
      <c r="E15" s="39">
        <f t="shared" si="1"/>
        <v>23346</v>
      </c>
      <c r="F15" s="39">
        <f t="shared" si="1"/>
        <v>28578</v>
      </c>
      <c r="G15" s="39">
        <f t="shared" si="1"/>
        <v>2102</v>
      </c>
      <c r="H15" s="39">
        <f t="shared" si="1"/>
        <v>30680</v>
      </c>
      <c r="I15" s="39">
        <f t="shared" si="1"/>
        <v>404</v>
      </c>
      <c r="J15" s="39">
        <f t="shared" si="1"/>
        <v>1804</v>
      </c>
      <c r="K15" s="39">
        <f t="shared" si="1"/>
        <v>2208</v>
      </c>
      <c r="L15" s="39">
        <f t="shared" si="1"/>
        <v>673</v>
      </c>
      <c r="M15" s="39">
        <f>M13+M18+M19</f>
        <v>279</v>
      </c>
      <c r="N15" s="39">
        <f>N13+N18+N19</f>
        <v>4572</v>
      </c>
      <c r="O15" s="39">
        <f>O13+O18+O19</f>
        <v>4694</v>
      </c>
      <c r="P15" s="39">
        <f>P13+P18+P19</f>
        <v>9545</v>
      </c>
      <c r="Q15" s="39">
        <f>Q13+Q18</f>
        <v>0</v>
      </c>
      <c r="R15" s="39">
        <f>R13+R18+R19</f>
        <v>43106</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-10</v>
      </c>
      <c r="F18" s="50">
        <f>SUM(D18:E18)</f>
        <v>-10</v>
      </c>
      <c r="G18" s="49">
        <v>0</v>
      </c>
      <c r="H18" s="50">
        <f>SUM(C18,F18:G18)</f>
        <v>-10</v>
      </c>
      <c r="I18" s="49">
        <v>0</v>
      </c>
      <c r="J18" s="49">
        <v>0</v>
      </c>
      <c r="K18" s="50">
        <f>SUM(I18:J18)</f>
        <v>0</v>
      </c>
      <c r="L18" s="49">
        <v>0</v>
      </c>
      <c r="M18" s="49">
        <v>0</v>
      </c>
      <c r="N18" s="49">
        <v>0</v>
      </c>
      <c r="O18" s="49">
        <v>-102</v>
      </c>
      <c r="P18" s="50">
        <f>SUM(M18:O18)</f>
        <v>-102</v>
      </c>
      <c r="Q18" s="49">
        <v>0</v>
      </c>
      <c r="R18" s="39">
        <f>SUM(H18,K18:L18,P18:Q18)</f>
        <v>-112</v>
      </c>
      <c r="S18" s="37"/>
      <c r="T18" s="53">
        <v>-112</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-20764</v>
      </c>
      <c r="F21" s="50">
        <f>SUM(D21:E21)</f>
        <v>-20764</v>
      </c>
      <c r="G21" s="49">
        <v>0</v>
      </c>
      <c r="H21" s="50">
        <f>SUM(C21,F21:G21)</f>
        <v>-20764</v>
      </c>
      <c r="I21" s="49">
        <v>0</v>
      </c>
      <c r="J21" s="49">
        <v>-399</v>
      </c>
      <c r="K21" s="50">
        <f>SUM(I21:J21)</f>
        <v>-399</v>
      </c>
      <c r="L21" s="49">
        <v>-544</v>
      </c>
      <c r="M21" s="49">
        <v>0</v>
      </c>
      <c r="N21" s="49">
        <v>-620</v>
      </c>
      <c r="O21" s="49">
        <v>-1469</v>
      </c>
      <c r="P21" s="50">
        <f>SUM(M21:O21)</f>
        <v>-2089</v>
      </c>
      <c r="Q21" s="49">
        <v>0</v>
      </c>
      <c r="R21" s="39">
        <f>SUM(H21,K21:L21,P21:Q21)</f>
        <v>-23796</v>
      </c>
      <c r="S21" s="37"/>
      <c r="T21" s="53">
        <f>T22-SUM(T18:T20)</f>
        <v>-23796</v>
      </c>
      <c r="U21" s="53">
        <f>T21-R21</f>
        <v>0</v>
      </c>
    </row>
    <row r="22" spans="2:22" s="34" customFormat="1" ht="16" customHeight="1">
      <c r="B22" s="40" t="s">
        <v>8</v>
      </c>
      <c r="C22" s="39">
        <f t="shared" ref="C22:L22" si="2">SUM(C18,C20:C21)</f>
        <v>0</v>
      </c>
      <c r="D22" s="39">
        <f t="shared" si="2"/>
        <v>0</v>
      </c>
      <c r="E22" s="39">
        <f t="shared" si="2"/>
        <v>-20774</v>
      </c>
      <c r="F22" s="39">
        <f t="shared" si="2"/>
        <v>-20774</v>
      </c>
      <c r="G22" s="39">
        <f t="shared" si="2"/>
        <v>0</v>
      </c>
      <c r="H22" s="39">
        <f t="shared" si="2"/>
        <v>-20774</v>
      </c>
      <c r="I22" s="39">
        <f t="shared" si="2"/>
        <v>0</v>
      </c>
      <c r="J22" s="39">
        <f t="shared" si="2"/>
        <v>-399</v>
      </c>
      <c r="K22" s="39">
        <f t="shared" si="2"/>
        <v>-399</v>
      </c>
      <c r="L22" s="39">
        <f t="shared" si="2"/>
        <v>-544</v>
      </c>
      <c r="M22" s="39">
        <f>SUM(M18:M21)</f>
        <v>0</v>
      </c>
      <c r="N22" s="39">
        <f>SUM(N18:N21)</f>
        <v>-620</v>
      </c>
      <c r="O22" s="39">
        <f>SUM(O18:O21)</f>
        <v>-1571</v>
      </c>
      <c r="P22" s="39">
        <f>SUM(P18:P21)</f>
        <v>-2191</v>
      </c>
      <c r="Q22" s="39">
        <f>SUM(Q18,Q20:Q21)</f>
        <v>0</v>
      </c>
      <c r="R22" s="39">
        <f>SUM(R18:R21)</f>
        <v>-23908</v>
      </c>
      <c r="S22" s="37"/>
      <c r="T22" s="43">
        <v>-23908</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-20764</v>
      </c>
      <c r="F24" s="39">
        <f t="shared" si="3"/>
        <v>-20764</v>
      </c>
      <c r="G24" s="39">
        <f t="shared" si="3"/>
        <v>0</v>
      </c>
      <c r="H24" s="39">
        <f t="shared" si="3"/>
        <v>-20764</v>
      </c>
      <c r="I24" s="39">
        <f t="shared" si="3"/>
        <v>0</v>
      </c>
      <c r="J24" s="39">
        <f t="shared" si="3"/>
        <v>-399</v>
      </c>
      <c r="K24" s="39">
        <f t="shared" si="3"/>
        <v>-399</v>
      </c>
      <c r="L24" s="39">
        <f t="shared" si="3"/>
        <v>-544</v>
      </c>
      <c r="M24" s="39">
        <f>M22-M18-M19</f>
        <v>0</v>
      </c>
      <c r="N24" s="39">
        <f>N22-N18-N19</f>
        <v>-620</v>
      </c>
      <c r="O24" s="39">
        <f>O22-O18-O19</f>
        <v>-1469</v>
      </c>
      <c r="P24" s="39">
        <f>P22-P18-P19</f>
        <v>-2089</v>
      </c>
      <c r="Q24" s="39">
        <f>Q22-Q18</f>
        <v>0</v>
      </c>
      <c r="R24" s="39">
        <f>R22-R18-R19</f>
        <v>-23796</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5232</v>
      </c>
      <c r="E26" s="42">
        <f t="shared" si="4"/>
        <v>2582</v>
      </c>
      <c r="F26" s="42">
        <f t="shared" si="4"/>
        <v>7814</v>
      </c>
      <c r="G26" s="42">
        <f t="shared" si="4"/>
        <v>2102</v>
      </c>
      <c r="H26" s="42">
        <f t="shared" si="4"/>
        <v>9916</v>
      </c>
      <c r="I26" s="42">
        <f t="shared" si="4"/>
        <v>404</v>
      </c>
      <c r="J26" s="42">
        <f t="shared" si="4"/>
        <v>1405</v>
      </c>
      <c r="K26" s="42">
        <f t="shared" si="4"/>
        <v>1809</v>
      </c>
      <c r="L26" s="42">
        <f t="shared" si="4"/>
        <v>129</v>
      </c>
      <c r="M26" s="42">
        <f t="shared" si="4"/>
        <v>279</v>
      </c>
      <c r="N26" s="42">
        <f t="shared" si="4"/>
        <v>3952</v>
      </c>
      <c r="O26" s="42">
        <f t="shared" si="4"/>
        <v>3225</v>
      </c>
      <c r="P26" s="42">
        <f t="shared" si="4"/>
        <v>7456</v>
      </c>
      <c r="Q26" s="42">
        <f t="shared" si="4"/>
        <v>0</v>
      </c>
      <c r="R26" s="42">
        <f t="shared" si="4"/>
        <v>19310</v>
      </c>
      <c r="S26" s="37"/>
      <c r="T26" s="43">
        <v>19310</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4697</v>
      </c>
      <c r="E29" s="45">
        <v>17141</v>
      </c>
      <c r="F29" s="45">
        <v>21838</v>
      </c>
      <c r="G29" s="45">
        <v>2172</v>
      </c>
      <c r="H29" s="45">
        <v>24010</v>
      </c>
      <c r="I29" s="45">
        <v>414</v>
      </c>
      <c r="J29" s="45">
        <v>1981</v>
      </c>
      <c r="K29" s="45">
        <v>2395</v>
      </c>
      <c r="L29" s="45">
        <v>645</v>
      </c>
      <c r="M29" s="45">
        <v>246</v>
      </c>
      <c r="N29" s="45">
        <v>4129</v>
      </c>
      <c r="O29" s="45">
        <v>5875</v>
      </c>
      <c r="P29" s="45">
        <v>10250</v>
      </c>
      <c r="Q29" s="45">
        <v>0</v>
      </c>
      <c r="R29" s="45">
        <v>37300</v>
      </c>
      <c r="S29" s="37"/>
      <c r="T29" s="37"/>
      <c r="U29" s="37"/>
    </row>
    <row r="30" spans="2:22" s="34" customFormat="1" ht="16" customHeight="1">
      <c r="B30" s="44" t="s">
        <v>91</v>
      </c>
      <c r="C30" s="45">
        <v>0</v>
      </c>
      <c r="D30" s="45">
        <v>0</v>
      </c>
      <c r="E30" s="45">
        <v>-17317</v>
      </c>
      <c r="F30" s="45">
        <v>-17317</v>
      </c>
      <c r="G30" s="45">
        <v>0</v>
      </c>
      <c r="H30" s="45">
        <v>-17317</v>
      </c>
      <c r="I30" s="45">
        <v>0</v>
      </c>
      <c r="J30" s="45">
        <v>-455</v>
      </c>
      <c r="K30" s="45">
        <v>-455</v>
      </c>
      <c r="L30" s="45">
        <v>-466</v>
      </c>
      <c r="M30" s="45">
        <v>0</v>
      </c>
      <c r="N30" s="45">
        <v>0</v>
      </c>
      <c r="O30" s="45">
        <v>-2361</v>
      </c>
      <c r="P30" s="45">
        <v>-2361</v>
      </c>
      <c r="Q30" s="45">
        <v>0</v>
      </c>
      <c r="R30" s="45">
        <v>-20599</v>
      </c>
      <c r="S30" s="37"/>
      <c r="T30" s="37"/>
      <c r="U30" s="37"/>
    </row>
    <row r="31" spans="2:22" s="34" customFormat="1" ht="16" customHeight="1">
      <c r="B31" s="44" t="s">
        <v>92</v>
      </c>
      <c r="C31" s="45">
        <v>0</v>
      </c>
      <c r="D31" s="45">
        <v>4697</v>
      </c>
      <c r="E31" s="45">
        <v>-176</v>
      </c>
      <c r="F31" s="45">
        <v>4521</v>
      </c>
      <c r="G31" s="45">
        <v>2172</v>
      </c>
      <c r="H31" s="45">
        <v>6693</v>
      </c>
      <c r="I31" s="45">
        <v>414</v>
      </c>
      <c r="J31" s="45">
        <v>1526</v>
      </c>
      <c r="K31" s="45">
        <v>1940</v>
      </c>
      <c r="L31" s="45">
        <v>179</v>
      </c>
      <c r="M31" s="45">
        <v>246</v>
      </c>
      <c r="N31" s="45">
        <v>4129</v>
      </c>
      <c r="O31" s="45">
        <v>3514</v>
      </c>
      <c r="P31" s="45">
        <v>7889</v>
      </c>
      <c r="Q31" s="45">
        <v>0</v>
      </c>
      <c r="R31" s="45">
        <v>16701</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180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2933</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v>0</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303" priority="2">
      <formula>$E$3&lt;&gt;0</formula>
    </cfRule>
  </conditionalFormatting>
  <conditionalFormatting sqref="C29:R29">
    <cfRule type="expression" dxfId="302" priority="5">
      <formula>AND(ABS(C13-C29)&gt;500, ABS((C13-C29)/C29)&gt;0.1)</formula>
    </cfRule>
  </conditionalFormatting>
  <conditionalFormatting sqref="C30:R30">
    <cfRule type="expression" dxfId="301" priority="6">
      <formula>AND(ABS(C22-C30)&gt;500, ABS((C22-C30)/C30)&gt;0.1)</formula>
    </cfRule>
  </conditionalFormatting>
  <conditionalFormatting sqref="C31:R31">
    <cfRule type="expression" dxfId="300" priority="7">
      <formula>AND(ABS(C26-C31)&gt;500, ABS((C26-C31)/C31)&gt;0.1)</formula>
    </cfRule>
  </conditionalFormatting>
  <conditionalFormatting sqref="T9:U13 T18:U22 T26:U26">
    <cfRule type="expression" dxfId="299" priority="4">
      <formula>$U9&lt;&gt;0</formula>
    </cfRule>
  </conditionalFormatting>
  <conditionalFormatting sqref="T5:U7">
    <cfRule type="expression" dxfId="298" priority="3">
      <formula>SUM($U$9:$U$26)&lt;&gt;0</formula>
    </cfRule>
  </conditionalFormatting>
  <conditionalFormatting sqref="T36 N42 Q42">
    <cfRule type="cellIs" dxfId="297"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96"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5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500-000001000000}">
      <formula1>0</formula1>
    </dataValidation>
    <dataValidation type="list" allowBlank="1" showInputMessage="1" showErrorMessage="1" sqref="H3" xr:uid="{00000000-0002-0000-0500-000002000000}">
      <formula1>#REF!</formula1>
    </dataValidation>
  </dataValidations>
  <pageMargins left="0.7" right="0.7" top="0.75" bottom="0.75" header="0.3" footer="0.3"/>
  <pageSetup paperSize="9" scale="4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10</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36</v>
      </c>
      <c r="E9" s="49">
        <v>362</v>
      </c>
      <c r="F9" s="50">
        <f>SUM(D9:E9)</f>
        <v>398</v>
      </c>
      <c r="G9" s="49">
        <v>16</v>
      </c>
      <c r="H9" s="50">
        <f>SUM(C9,F9:G9)</f>
        <v>414</v>
      </c>
      <c r="I9" s="49">
        <v>0</v>
      </c>
      <c r="J9" s="49">
        <v>0</v>
      </c>
      <c r="K9" s="50">
        <f>SUM(I9:J9)</f>
        <v>0</v>
      </c>
      <c r="L9" s="49">
        <v>1</v>
      </c>
      <c r="M9" s="49">
        <v>0</v>
      </c>
      <c r="N9" s="49">
        <v>0</v>
      </c>
      <c r="O9" s="49">
        <v>0</v>
      </c>
      <c r="P9" s="50">
        <f>SUM(M9:O9)</f>
        <v>0</v>
      </c>
      <c r="Q9" s="49">
        <v>0</v>
      </c>
      <c r="R9" s="39">
        <f>SUM(H9,K9:L9,P9:Q9)</f>
        <v>415</v>
      </c>
      <c r="S9" s="37"/>
      <c r="T9" s="53">
        <v>415</v>
      </c>
      <c r="U9" s="53">
        <f>T9-R9</f>
        <v>0</v>
      </c>
    </row>
    <row r="10" spans="2:24" s="34" customFormat="1" ht="16" customHeight="1">
      <c r="B10" s="35" t="s">
        <v>89</v>
      </c>
      <c r="C10" s="38"/>
      <c r="D10" s="38"/>
      <c r="E10" s="38"/>
      <c r="F10" s="38"/>
      <c r="G10" s="38"/>
      <c r="H10" s="38"/>
      <c r="I10" s="38"/>
      <c r="J10" s="38"/>
      <c r="K10" s="38"/>
      <c r="L10" s="38"/>
      <c r="M10" s="49">
        <v>0</v>
      </c>
      <c r="N10" s="49">
        <v>0</v>
      </c>
      <c r="O10" s="49">
        <v>0</v>
      </c>
      <c r="P10" s="50">
        <f>SUM(M10:O10)</f>
        <v>0</v>
      </c>
      <c r="Q10" s="38"/>
      <c r="R10" s="39">
        <f>SUM(H10,K10:L10,P10:Q10)</f>
        <v>0</v>
      </c>
      <c r="S10" s="37"/>
      <c r="T10" s="53">
        <v>0</v>
      </c>
      <c r="U10" s="53">
        <f>T10-R10</f>
        <v>0</v>
      </c>
    </row>
    <row r="11" spans="2:24" s="34" customFormat="1" ht="16" customHeight="1">
      <c r="B11" s="35" t="s">
        <v>85</v>
      </c>
      <c r="C11" s="49">
        <v>0</v>
      </c>
      <c r="D11" s="49">
        <v>0</v>
      </c>
      <c r="E11" s="49">
        <v>0</v>
      </c>
      <c r="F11" s="50">
        <f>SUM(D11:E11)</f>
        <v>0</v>
      </c>
      <c r="G11" s="49">
        <v>0</v>
      </c>
      <c r="H11" s="50">
        <f>SUM(C11,F11:G11)</f>
        <v>0</v>
      </c>
      <c r="I11" s="49">
        <v>0</v>
      </c>
      <c r="J11" s="49">
        <v>0</v>
      </c>
      <c r="K11" s="50">
        <f>SUM(I11:J11)</f>
        <v>0</v>
      </c>
      <c r="L11" s="49">
        <v>0</v>
      </c>
      <c r="M11" s="49">
        <v>0</v>
      </c>
      <c r="N11" s="49">
        <v>0</v>
      </c>
      <c r="O11" s="49">
        <v>0</v>
      </c>
      <c r="P11" s="50">
        <f>SUM(M11:O11)</f>
        <v>0</v>
      </c>
      <c r="Q11" s="49">
        <v>0</v>
      </c>
      <c r="R11" s="39">
        <f>SUM(H11,K11:L11,P11:Q11)</f>
        <v>0</v>
      </c>
      <c r="S11" s="37"/>
      <c r="T11" s="53">
        <v>0</v>
      </c>
      <c r="U11" s="53">
        <f>T11-R11</f>
        <v>0</v>
      </c>
    </row>
    <row r="12" spans="2:24" s="34" customFormat="1" ht="16" customHeight="1">
      <c r="B12" s="35" t="s">
        <v>86</v>
      </c>
      <c r="C12" s="49">
        <v>0</v>
      </c>
      <c r="D12" s="49">
        <v>2676</v>
      </c>
      <c r="E12" s="49">
        <v>5658</v>
      </c>
      <c r="F12" s="50">
        <f>SUM(D12:E12)</f>
        <v>8334</v>
      </c>
      <c r="G12" s="49">
        <v>828</v>
      </c>
      <c r="H12" s="50">
        <f>SUM(C12,F12:G12)</f>
        <v>9162</v>
      </c>
      <c r="I12" s="49">
        <v>0</v>
      </c>
      <c r="J12" s="49">
        <v>0</v>
      </c>
      <c r="K12" s="50">
        <f>SUM(I12:J12)</f>
        <v>0</v>
      </c>
      <c r="L12" s="49">
        <v>209</v>
      </c>
      <c r="M12" s="49">
        <v>0</v>
      </c>
      <c r="N12" s="49">
        <v>2014</v>
      </c>
      <c r="O12" s="49">
        <v>417</v>
      </c>
      <c r="P12" s="50">
        <f>SUM(M12:O12)</f>
        <v>2431</v>
      </c>
      <c r="Q12" s="49">
        <v>0</v>
      </c>
      <c r="R12" s="39">
        <f>SUM(H12,K12:L12,P12:Q12)</f>
        <v>11802</v>
      </c>
      <c r="S12" s="37"/>
      <c r="T12" s="53">
        <f>T13-SUM(T9:T11)</f>
        <v>11802</v>
      </c>
      <c r="U12" s="53">
        <f>T12-R12</f>
        <v>0</v>
      </c>
    </row>
    <row r="13" spans="2:24" s="34" customFormat="1" ht="16" customHeight="1">
      <c r="B13" s="40" t="s">
        <v>5</v>
      </c>
      <c r="C13" s="39">
        <f t="shared" ref="C13:L13" si="0">SUM(C9,C11:C12)</f>
        <v>0</v>
      </c>
      <c r="D13" s="39">
        <f t="shared" si="0"/>
        <v>2712</v>
      </c>
      <c r="E13" s="39">
        <f t="shared" si="0"/>
        <v>6020</v>
      </c>
      <c r="F13" s="39">
        <f t="shared" si="0"/>
        <v>8732</v>
      </c>
      <c r="G13" s="39">
        <f t="shared" si="0"/>
        <v>844</v>
      </c>
      <c r="H13" s="39">
        <f t="shared" si="0"/>
        <v>9576</v>
      </c>
      <c r="I13" s="39">
        <f t="shared" si="0"/>
        <v>0</v>
      </c>
      <c r="J13" s="39">
        <f t="shared" si="0"/>
        <v>0</v>
      </c>
      <c r="K13" s="39">
        <f t="shared" si="0"/>
        <v>0</v>
      </c>
      <c r="L13" s="39">
        <f t="shared" si="0"/>
        <v>210</v>
      </c>
      <c r="M13" s="39">
        <f>SUM(M9:M12)</f>
        <v>0</v>
      </c>
      <c r="N13" s="39">
        <f>SUM(N9:N12)</f>
        <v>2014</v>
      </c>
      <c r="O13" s="39">
        <f>SUM(O9:O12)</f>
        <v>417</v>
      </c>
      <c r="P13" s="39">
        <f>SUM(P9:P12)</f>
        <v>2431</v>
      </c>
      <c r="Q13" s="39">
        <f>SUM(Q9,Q11:Q12)</f>
        <v>0</v>
      </c>
      <c r="R13" s="39">
        <f>SUM(R9:R12)</f>
        <v>12217</v>
      </c>
      <c r="S13" s="37"/>
      <c r="T13" s="43">
        <v>12217</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2712</v>
      </c>
      <c r="E15" s="39">
        <f t="shared" si="1"/>
        <v>6020</v>
      </c>
      <c r="F15" s="39">
        <f t="shared" si="1"/>
        <v>8732</v>
      </c>
      <c r="G15" s="39">
        <f t="shared" si="1"/>
        <v>844</v>
      </c>
      <c r="H15" s="39">
        <f t="shared" si="1"/>
        <v>9576</v>
      </c>
      <c r="I15" s="39">
        <f t="shared" si="1"/>
        <v>0</v>
      </c>
      <c r="J15" s="39">
        <f t="shared" si="1"/>
        <v>0</v>
      </c>
      <c r="K15" s="39">
        <f t="shared" si="1"/>
        <v>0</v>
      </c>
      <c r="L15" s="39">
        <f t="shared" si="1"/>
        <v>210</v>
      </c>
      <c r="M15" s="39">
        <f>M13+M18+M19</f>
        <v>0</v>
      </c>
      <c r="N15" s="39">
        <f>N13+N18+N19</f>
        <v>2014</v>
      </c>
      <c r="O15" s="39">
        <f>O13+O18+O19</f>
        <v>417</v>
      </c>
      <c r="P15" s="39">
        <f>P13+P18+P19</f>
        <v>2431</v>
      </c>
      <c r="Q15" s="39">
        <f>Q13+Q18</f>
        <v>0</v>
      </c>
      <c r="R15" s="39">
        <f>R13+R18+R19</f>
        <v>12217</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-853</v>
      </c>
      <c r="F21" s="50">
        <f>SUM(D21:E21)</f>
        <v>-853</v>
      </c>
      <c r="G21" s="49">
        <v>-1</v>
      </c>
      <c r="H21" s="50">
        <f>SUM(C21,F21:G21)</f>
        <v>-854</v>
      </c>
      <c r="I21" s="49">
        <v>0</v>
      </c>
      <c r="J21" s="49">
        <v>0</v>
      </c>
      <c r="K21" s="50">
        <f>SUM(I21:J21)</f>
        <v>0</v>
      </c>
      <c r="L21" s="49">
        <v>-593</v>
      </c>
      <c r="M21" s="49">
        <v>0</v>
      </c>
      <c r="N21" s="49">
        <v>-132</v>
      </c>
      <c r="O21" s="49">
        <v>0</v>
      </c>
      <c r="P21" s="50">
        <f>SUM(M21:O21)</f>
        <v>-132</v>
      </c>
      <c r="Q21" s="49">
        <v>0</v>
      </c>
      <c r="R21" s="39">
        <f>SUM(H21,K21:L21,P21:Q21)</f>
        <v>-1579</v>
      </c>
      <c r="S21" s="37"/>
      <c r="T21" s="53">
        <f>T22-SUM(T18:T20)</f>
        <v>-1579</v>
      </c>
      <c r="U21" s="53">
        <f>T21-R21</f>
        <v>0</v>
      </c>
    </row>
    <row r="22" spans="2:22" s="34" customFormat="1" ht="16" customHeight="1">
      <c r="B22" s="40" t="s">
        <v>8</v>
      </c>
      <c r="C22" s="39">
        <f t="shared" ref="C22:L22" si="2">SUM(C18,C20:C21)</f>
        <v>0</v>
      </c>
      <c r="D22" s="39">
        <f t="shared" si="2"/>
        <v>0</v>
      </c>
      <c r="E22" s="39">
        <f t="shared" si="2"/>
        <v>-853</v>
      </c>
      <c r="F22" s="39">
        <f t="shared" si="2"/>
        <v>-853</v>
      </c>
      <c r="G22" s="39">
        <f t="shared" si="2"/>
        <v>-1</v>
      </c>
      <c r="H22" s="39">
        <f t="shared" si="2"/>
        <v>-854</v>
      </c>
      <c r="I22" s="39">
        <f t="shared" si="2"/>
        <v>0</v>
      </c>
      <c r="J22" s="39">
        <f t="shared" si="2"/>
        <v>0</v>
      </c>
      <c r="K22" s="39">
        <f t="shared" si="2"/>
        <v>0</v>
      </c>
      <c r="L22" s="39">
        <f t="shared" si="2"/>
        <v>-593</v>
      </c>
      <c r="M22" s="39">
        <f>SUM(M18:M21)</f>
        <v>0</v>
      </c>
      <c r="N22" s="39">
        <f>SUM(N18:N21)</f>
        <v>-132</v>
      </c>
      <c r="O22" s="39">
        <f>SUM(O18:O21)</f>
        <v>0</v>
      </c>
      <c r="P22" s="39">
        <f>SUM(P18:P21)</f>
        <v>-132</v>
      </c>
      <c r="Q22" s="39">
        <f>SUM(Q18,Q20:Q21)</f>
        <v>0</v>
      </c>
      <c r="R22" s="39">
        <f>SUM(R18:R21)</f>
        <v>-1579</v>
      </c>
      <c r="S22" s="37"/>
      <c r="T22" s="43">
        <v>-1579</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-853</v>
      </c>
      <c r="F24" s="39">
        <f t="shared" si="3"/>
        <v>-853</v>
      </c>
      <c r="G24" s="39">
        <f t="shared" si="3"/>
        <v>-1</v>
      </c>
      <c r="H24" s="39">
        <f t="shared" si="3"/>
        <v>-854</v>
      </c>
      <c r="I24" s="39">
        <f t="shared" si="3"/>
        <v>0</v>
      </c>
      <c r="J24" s="39">
        <f t="shared" si="3"/>
        <v>0</v>
      </c>
      <c r="K24" s="39">
        <f t="shared" si="3"/>
        <v>0</v>
      </c>
      <c r="L24" s="39">
        <f t="shared" si="3"/>
        <v>-593</v>
      </c>
      <c r="M24" s="39">
        <f>M22-M18-M19</f>
        <v>0</v>
      </c>
      <c r="N24" s="39">
        <f>N22-N18-N19</f>
        <v>-132</v>
      </c>
      <c r="O24" s="39">
        <f>O22-O18-O19</f>
        <v>0</v>
      </c>
      <c r="P24" s="39">
        <f>P22-P18-P19</f>
        <v>-132</v>
      </c>
      <c r="Q24" s="39">
        <f>Q22-Q18</f>
        <v>0</v>
      </c>
      <c r="R24" s="39">
        <f>R22-R18-R19</f>
        <v>-1579</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2712</v>
      </c>
      <c r="E26" s="42">
        <f t="shared" si="4"/>
        <v>5167</v>
      </c>
      <c r="F26" s="42">
        <f t="shared" si="4"/>
        <v>7879</v>
      </c>
      <c r="G26" s="42">
        <f t="shared" si="4"/>
        <v>843</v>
      </c>
      <c r="H26" s="42">
        <f t="shared" si="4"/>
        <v>8722</v>
      </c>
      <c r="I26" s="42">
        <f t="shared" si="4"/>
        <v>0</v>
      </c>
      <c r="J26" s="42">
        <f t="shared" si="4"/>
        <v>0</v>
      </c>
      <c r="K26" s="42">
        <f t="shared" si="4"/>
        <v>0</v>
      </c>
      <c r="L26" s="42">
        <f t="shared" si="4"/>
        <v>-383</v>
      </c>
      <c r="M26" s="42">
        <f t="shared" si="4"/>
        <v>0</v>
      </c>
      <c r="N26" s="42">
        <f t="shared" si="4"/>
        <v>1882</v>
      </c>
      <c r="O26" s="42">
        <f t="shared" si="4"/>
        <v>417</v>
      </c>
      <c r="P26" s="42">
        <f t="shared" si="4"/>
        <v>2299</v>
      </c>
      <c r="Q26" s="42">
        <f t="shared" si="4"/>
        <v>0</v>
      </c>
      <c r="R26" s="42">
        <f t="shared" si="4"/>
        <v>10638</v>
      </c>
      <c r="S26" s="37"/>
      <c r="T26" s="43">
        <v>10638</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2705</v>
      </c>
      <c r="D29" s="45">
        <v>2520</v>
      </c>
      <c r="E29" s="45">
        <v>3826</v>
      </c>
      <c r="F29" s="45">
        <v>6346</v>
      </c>
      <c r="G29" s="45">
        <v>960</v>
      </c>
      <c r="H29" s="45">
        <v>10011</v>
      </c>
      <c r="I29" s="45">
        <v>0</v>
      </c>
      <c r="J29" s="45">
        <v>0</v>
      </c>
      <c r="K29" s="45">
        <v>0</v>
      </c>
      <c r="L29" s="45">
        <v>139</v>
      </c>
      <c r="M29" s="45">
        <v>0</v>
      </c>
      <c r="N29" s="45">
        <v>1984</v>
      </c>
      <c r="O29" s="45">
        <v>397</v>
      </c>
      <c r="P29" s="45">
        <v>2381</v>
      </c>
      <c r="Q29" s="45">
        <v>0</v>
      </c>
      <c r="R29" s="45">
        <v>12531</v>
      </c>
      <c r="S29" s="37"/>
      <c r="T29" s="37"/>
      <c r="U29" s="37"/>
    </row>
    <row r="30" spans="2:22" s="34" customFormat="1" ht="16" customHeight="1">
      <c r="B30" s="44" t="s">
        <v>91</v>
      </c>
      <c r="C30" s="45">
        <v>0</v>
      </c>
      <c r="D30" s="45">
        <v>0</v>
      </c>
      <c r="E30" s="45">
        <v>-1430</v>
      </c>
      <c r="F30" s="45">
        <v>-1430</v>
      </c>
      <c r="G30" s="45">
        <v>-1</v>
      </c>
      <c r="H30" s="45">
        <v>-1431</v>
      </c>
      <c r="I30" s="45">
        <v>0</v>
      </c>
      <c r="J30" s="45">
        <v>0</v>
      </c>
      <c r="K30" s="45">
        <v>0</v>
      </c>
      <c r="L30" s="45">
        <v>-351</v>
      </c>
      <c r="M30" s="45">
        <v>0</v>
      </c>
      <c r="N30" s="45">
        <v>-159</v>
      </c>
      <c r="O30" s="45">
        <v>0</v>
      </c>
      <c r="P30" s="45">
        <v>-159</v>
      </c>
      <c r="Q30" s="45">
        <v>0</v>
      </c>
      <c r="R30" s="45">
        <v>-1941</v>
      </c>
      <c r="S30" s="37"/>
      <c r="T30" s="37"/>
      <c r="U30" s="37"/>
    </row>
    <row r="31" spans="2:22" s="34" customFormat="1" ht="16" customHeight="1">
      <c r="B31" s="44" t="s">
        <v>92</v>
      </c>
      <c r="C31" s="45">
        <v>2705</v>
      </c>
      <c r="D31" s="45">
        <v>2520</v>
      </c>
      <c r="E31" s="45">
        <v>2396</v>
      </c>
      <c r="F31" s="45">
        <v>4916</v>
      </c>
      <c r="G31" s="45">
        <v>959</v>
      </c>
      <c r="H31" s="45">
        <v>8580</v>
      </c>
      <c r="I31" s="45">
        <v>0</v>
      </c>
      <c r="J31" s="45">
        <v>0</v>
      </c>
      <c r="K31" s="45">
        <v>0</v>
      </c>
      <c r="L31" s="45">
        <v>-212</v>
      </c>
      <c r="M31" s="45">
        <v>0</v>
      </c>
      <c r="N31" s="45">
        <v>1825</v>
      </c>
      <c r="O31" s="45">
        <v>397</v>
      </c>
      <c r="P31" s="45">
        <v>2222</v>
      </c>
      <c r="Q31" s="45">
        <v>0</v>
      </c>
      <c r="R31" s="45">
        <v>10590</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1805</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1946</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144</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95" priority="2">
      <formula>$E$3&lt;&gt;0</formula>
    </cfRule>
  </conditionalFormatting>
  <conditionalFormatting sqref="C29:R29">
    <cfRule type="expression" dxfId="294" priority="5">
      <formula>AND(ABS(C13-C29)&gt;500, ABS((C13-C29)/C29)&gt;0.1)</formula>
    </cfRule>
  </conditionalFormatting>
  <conditionalFormatting sqref="C30:R30">
    <cfRule type="expression" dxfId="293" priority="6">
      <formula>AND(ABS(C22-C30)&gt;500, ABS((C22-C30)/C30)&gt;0.1)</formula>
    </cfRule>
  </conditionalFormatting>
  <conditionalFormatting sqref="C31:R31">
    <cfRule type="expression" dxfId="292" priority="7">
      <formula>AND(ABS(C26-C31)&gt;500, ABS((C26-C31)/C31)&gt;0.1)</formula>
    </cfRule>
  </conditionalFormatting>
  <conditionalFormatting sqref="T9:U13 T18:U22 T26:U26">
    <cfRule type="expression" dxfId="291" priority="4">
      <formula>$U9&lt;&gt;0</formula>
    </cfRule>
  </conditionalFormatting>
  <conditionalFormatting sqref="T5:U7">
    <cfRule type="expression" dxfId="290" priority="3">
      <formula>SUM($U$9:$U$26)&lt;&gt;0</formula>
    </cfRule>
  </conditionalFormatting>
  <conditionalFormatting sqref="T36 N42 Q42">
    <cfRule type="cellIs" dxfId="289"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88"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6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600-000001000000}">
      <formula1>0</formula1>
    </dataValidation>
    <dataValidation type="list" allowBlank="1" showInputMessage="1" showErrorMessage="1" sqref="H3" xr:uid="{00000000-0002-0000-0600-000002000000}">
      <formula1>#REF!</formula1>
    </dataValidation>
  </dataValidations>
  <pageMargins left="0.7" right="0.7" top="0.75" bottom="0.75" header="0.3" footer="0.3"/>
  <pageSetup paperSize="9"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15</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1</v>
      </c>
      <c r="D9" s="49">
        <v>44</v>
      </c>
      <c r="E9" s="49">
        <v>595</v>
      </c>
      <c r="F9" s="50">
        <f>SUM(D9:E9)</f>
        <v>639</v>
      </c>
      <c r="G9" s="49">
        <v>59</v>
      </c>
      <c r="H9" s="50">
        <f>SUM(C9,F9:G9)</f>
        <v>699</v>
      </c>
      <c r="I9" s="49">
        <v>27</v>
      </c>
      <c r="J9" s="49">
        <v>79</v>
      </c>
      <c r="K9" s="50">
        <f>SUM(I9:J9)</f>
        <v>106</v>
      </c>
      <c r="L9" s="49">
        <v>63</v>
      </c>
      <c r="M9" s="49">
        <v>3</v>
      </c>
      <c r="N9" s="49">
        <v>109</v>
      </c>
      <c r="O9" s="49">
        <v>6</v>
      </c>
      <c r="P9" s="50">
        <f>SUM(M9:O9)</f>
        <v>118</v>
      </c>
      <c r="Q9" s="49">
        <v>105</v>
      </c>
      <c r="R9" s="39">
        <f>SUM(H9,K9:L9,P9:Q9)</f>
        <v>1091</v>
      </c>
      <c r="S9" s="37"/>
      <c r="T9" s="53">
        <v>1091</v>
      </c>
      <c r="U9" s="53">
        <f>T9-R9</f>
        <v>0</v>
      </c>
    </row>
    <row r="10" spans="2:24" s="34" customFormat="1" ht="16" customHeight="1">
      <c r="B10" s="35" t="s">
        <v>89</v>
      </c>
      <c r="C10" s="38"/>
      <c r="D10" s="38"/>
      <c r="E10" s="38"/>
      <c r="F10" s="38"/>
      <c r="G10" s="38"/>
      <c r="H10" s="38"/>
      <c r="I10" s="38"/>
      <c r="J10" s="38"/>
      <c r="K10" s="38"/>
      <c r="L10" s="38"/>
      <c r="M10" s="49">
        <v>0</v>
      </c>
      <c r="N10" s="49">
        <v>443</v>
      </c>
      <c r="O10" s="49">
        <v>0</v>
      </c>
      <c r="P10" s="50">
        <f>SUM(M10:O10)</f>
        <v>443</v>
      </c>
      <c r="Q10" s="38"/>
      <c r="R10" s="39">
        <f>SUM(H10,K10:L10,P10:Q10)</f>
        <v>443</v>
      </c>
      <c r="S10" s="37"/>
      <c r="T10" s="53">
        <v>443</v>
      </c>
      <c r="U10" s="53">
        <f>T10-R10</f>
        <v>0</v>
      </c>
    </row>
    <row r="11" spans="2:24" s="34" customFormat="1" ht="16" customHeight="1">
      <c r="B11" s="35" t="s">
        <v>85</v>
      </c>
      <c r="C11" s="49">
        <v>0</v>
      </c>
      <c r="D11" s="49">
        <v>0</v>
      </c>
      <c r="E11" s="49">
        <v>0</v>
      </c>
      <c r="F11" s="50">
        <f>SUM(D11:E11)</f>
        <v>0</v>
      </c>
      <c r="G11" s="49">
        <v>0</v>
      </c>
      <c r="H11" s="50">
        <f>SUM(C11,F11:G11)</f>
        <v>0</v>
      </c>
      <c r="I11" s="49">
        <v>0</v>
      </c>
      <c r="J11" s="49">
        <v>-64</v>
      </c>
      <c r="K11" s="50">
        <f>SUM(I11:J11)</f>
        <v>-64</v>
      </c>
      <c r="L11" s="49">
        <v>0</v>
      </c>
      <c r="M11" s="49">
        <v>0</v>
      </c>
      <c r="N11" s="49">
        <v>-5086</v>
      </c>
      <c r="O11" s="49">
        <v>0</v>
      </c>
      <c r="P11" s="50">
        <f>SUM(M11:O11)</f>
        <v>-5086</v>
      </c>
      <c r="Q11" s="49">
        <v>0</v>
      </c>
      <c r="R11" s="39">
        <f>SUM(H11,K11:L11,P11:Q11)</f>
        <v>-5150</v>
      </c>
      <c r="S11" s="37"/>
      <c r="T11" s="53">
        <v>-5150</v>
      </c>
      <c r="U11" s="53">
        <f>T11-R11</f>
        <v>0</v>
      </c>
    </row>
    <row r="12" spans="2:24" s="34" customFormat="1" ht="16" customHeight="1">
      <c r="B12" s="35" t="s">
        <v>86</v>
      </c>
      <c r="C12" s="49">
        <v>47</v>
      </c>
      <c r="D12" s="49">
        <v>2221</v>
      </c>
      <c r="E12" s="49">
        <v>4141</v>
      </c>
      <c r="F12" s="50">
        <f>SUM(D12:E12)</f>
        <v>6362</v>
      </c>
      <c r="G12" s="49">
        <v>1137</v>
      </c>
      <c r="H12" s="50">
        <f>SUM(C12,F12:G12)</f>
        <v>7546</v>
      </c>
      <c r="I12" s="49">
        <v>126</v>
      </c>
      <c r="J12" s="49">
        <v>862</v>
      </c>
      <c r="K12" s="50">
        <f>SUM(I12:J12)</f>
        <v>988</v>
      </c>
      <c r="L12" s="49">
        <v>706</v>
      </c>
      <c r="M12" s="49">
        <v>209</v>
      </c>
      <c r="N12" s="49">
        <v>6772</v>
      </c>
      <c r="O12" s="49">
        <v>203</v>
      </c>
      <c r="P12" s="50">
        <f>SUM(M12:O12)</f>
        <v>7184</v>
      </c>
      <c r="Q12" s="49">
        <v>1844</v>
      </c>
      <c r="R12" s="39">
        <f>SUM(H12,K12:L12,P12:Q12)</f>
        <v>18268</v>
      </c>
      <c r="S12" s="37"/>
      <c r="T12" s="53">
        <f>T13-SUM(T9:T11)</f>
        <v>18268</v>
      </c>
      <c r="U12" s="53">
        <f>T12-R12</f>
        <v>0</v>
      </c>
    </row>
    <row r="13" spans="2:24" s="34" customFormat="1" ht="16" customHeight="1">
      <c r="B13" s="40" t="s">
        <v>5</v>
      </c>
      <c r="C13" s="39">
        <f t="shared" ref="C13:L13" si="0">SUM(C9,C11:C12)</f>
        <v>48</v>
      </c>
      <c r="D13" s="39">
        <f t="shared" si="0"/>
        <v>2265</v>
      </c>
      <c r="E13" s="39">
        <f t="shared" si="0"/>
        <v>4736</v>
      </c>
      <c r="F13" s="39">
        <f t="shared" si="0"/>
        <v>7001</v>
      </c>
      <c r="G13" s="39">
        <f t="shared" si="0"/>
        <v>1196</v>
      </c>
      <c r="H13" s="39">
        <f t="shared" si="0"/>
        <v>8245</v>
      </c>
      <c r="I13" s="39">
        <f t="shared" si="0"/>
        <v>153</v>
      </c>
      <c r="J13" s="39">
        <f t="shared" si="0"/>
        <v>877</v>
      </c>
      <c r="K13" s="39">
        <f t="shared" si="0"/>
        <v>1030</v>
      </c>
      <c r="L13" s="39">
        <f t="shared" si="0"/>
        <v>769</v>
      </c>
      <c r="M13" s="39">
        <f>SUM(M9:M12)</f>
        <v>212</v>
      </c>
      <c r="N13" s="39">
        <f>SUM(N9:N12)</f>
        <v>2238</v>
      </c>
      <c r="O13" s="39">
        <f>SUM(O9:O12)</f>
        <v>209</v>
      </c>
      <c r="P13" s="39">
        <f>SUM(P9:P12)</f>
        <v>2659</v>
      </c>
      <c r="Q13" s="39">
        <f>SUM(Q9,Q11:Q12)</f>
        <v>1949</v>
      </c>
      <c r="R13" s="39">
        <f>SUM(R9:R12)</f>
        <v>14652</v>
      </c>
      <c r="S13" s="37"/>
      <c r="T13" s="43">
        <v>14652</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48</v>
      </c>
      <c r="D15" s="39">
        <f t="shared" si="1"/>
        <v>2265</v>
      </c>
      <c r="E15" s="39">
        <f t="shared" si="1"/>
        <v>4736</v>
      </c>
      <c r="F15" s="39">
        <f t="shared" si="1"/>
        <v>7001</v>
      </c>
      <c r="G15" s="39">
        <f t="shared" si="1"/>
        <v>1196</v>
      </c>
      <c r="H15" s="39">
        <f t="shared" si="1"/>
        <v>8245</v>
      </c>
      <c r="I15" s="39">
        <f t="shared" si="1"/>
        <v>153</v>
      </c>
      <c r="J15" s="39">
        <f t="shared" si="1"/>
        <v>877</v>
      </c>
      <c r="K15" s="39">
        <f t="shared" si="1"/>
        <v>1030</v>
      </c>
      <c r="L15" s="39">
        <f t="shared" si="1"/>
        <v>769</v>
      </c>
      <c r="M15" s="39">
        <f>M13+M18+M19</f>
        <v>212</v>
      </c>
      <c r="N15" s="39">
        <f>N13+N18+N19</f>
        <v>2238</v>
      </c>
      <c r="O15" s="39">
        <f>O13+O18+O19</f>
        <v>209</v>
      </c>
      <c r="P15" s="39">
        <f>P13+P18+P19</f>
        <v>2659</v>
      </c>
      <c r="Q15" s="39">
        <f>Q13+Q18</f>
        <v>1949</v>
      </c>
      <c r="R15" s="39">
        <f>R13+R18+R19</f>
        <v>14652</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-209</v>
      </c>
      <c r="F21" s="50">
        <f>SUM(D21:E21)</f>
        <v>-209</v>
      </c>
      <c r="G21" s="49">
        <v>-1</v>
      </c>
      <c r="H21" s="50">
        <f>SUM(C21,F21:G21)</f>
        <v>-210</v>
      </c>
      <c r="I21" s="49">
        <v>0</v>
      </c>
      <c r="J21" s="49">
        <v>-320</v>
      </c>
      <c r="K21" s="50">
        <f>SUM(I21:J21)</f>
        <v>-320</v>
      </c>
      <c r="L21" s="49">
        <v>-1202</v>
      </c>
      <c r="M21" s="49">
        <v>0</v>
      </c>
      <c r="N21" s="49">
        <v>-16</v>
      </c>
      <c r="O21" s="49">
        <v>-50</v>
      </c>
      <c r="P21" s="50">
        <f>SUM(M21:O21)</f>
        <v>-66</v>
      </c>
      <c r="Q21" s="49">
        <v>-632</v>
      </c>
      <c r="R21" s="39">
        <f>SUM(H21,K21:L21,P21:Q21)</f>
        <v>-2430</v>
      </c>
      <c r="S21" s="37"/>
      <c r="T21" s="53">
        <f>T22-SUM(T18:T20)</f>
        <v>-2430</v>
      </c>
      <c r="U21" s="53">
        <f>T21-R21</f>
        <v>0</v>
      </c>
    </row>
    <row r="22" spans="2:22" s="34" customFormat="1" ht="16" customHeight="1">
      <c r="B22" s="40" t="s">
        <v>8</v>
      </c>
      <c r="C22" s="39">
        <f t="shared" ref="C22:L22" si="2">SUM(C18,C20:C21)</f>
        <v>0</v>
      </c>
      <c r="D22" s="39">
        <f t="shared" si="2"/>
        <v>0</v>
      </c>
      <c r="E22" s="39">
        <f t="shared" si="2"/>
        <v>-209</v>
      </c>
      <c r="F22" s="39">
        <f t="shared" si="2"/>
        <v>-209</v>
      </c>
      <c r="G22" s="39">
        <f t="shared" si="2"/>
        <v>-1</v>
      </c>
      <c r="H22" s="39">
        <f t="shared" si="2"/>
        <v>-210</v>
      </c>
      <c r="I22" s="39">
        <f t="shared" si="2"/>
        <v>0</v>
      </c>
      <c r="J22" s="39">
        <f t="shared" si="2"/>
        <v>-320</v>
      </c>
      <c r="K22" s="39">
        <f t="shared" si="2"/>
        <v>-320</v>
      </c>
      <c r="L22" s="39">
        <f t="shared" si="2"/>
        <v>-1202</v>
      </c>
      <c r="M22" s="39">
        <f>SUM(M18:M21)</f>
        <v>0</v>
      </c>
      <c r="N22" s="39">
        <f>SUM(N18:N21)</f>
        <v>-16</v>
      </c>
      <c r="O22" s="39">
        <f>SUM(O18:O21)</f>
        <v>-50</v>
      </c>
      <c r="P22" s="39">
        <f>SUM(P18:P21)</f>
        <v>-66</v>
      </c>
      <c r="Q22" s="39">
        <f>SUM(Q18,Q20:Q21)</f>
        <v>-632</v>
      </c>
      <c r="R22" s="39">
        <f>SUM(R18:R21)</f>
        <v>-2430</v>
      </c>
      <c r="S22" s="37"/>
      <c r="T22" s="43">
        <v>-2430</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-209</v>
      </c>
      <c r="F24" s="39">
        <f t="shared" si="3"/>
        <v>-209</v>
      </c>
      <c r="G24" s="39">
        <f t="shared" si="3"/>
        <v>-1</v>
      </c>
      <c r="H24" s="39">
        <f t="shared" si="3"/>
        <v>-210</v>
      </c>
      <c r="I24" s="39">
        <f t="shared" si="3"/>
        <v>0</v>
      </c>
      <c r="J24" s="39">
        <f t="shared" si="3"/>
        <v>-320</v>
      </c>
      <c r="K24" s="39">
        <f t="shared" si="3"/>
        <v>-320</v>
      </c>
      <c r="L24" s="39">
        <f t="shared" si="3"/>
        <v>-1202</v>
      </c>
      <c r="M24" s="39">
        <f>M22-M18-M19</f>
        <v>0</v>
      </c>
      <c r="N24" s="39">
        <f>N22-N18-N19</f>
        <v>-16</v>
      </c>
      <c r="O24" s="39">
        <f>O22-O18-O19</f>
        <v>-50</v>
      </c>
      <c r="P24" s="39">
        <f>P22-P18-P19</f>
        <v>-66</v>
      </c>
      <c r="Q24" s="39">
        <f>Q22-Q18</f>
        <v>-632</v>
      </c>
      <c r="R24" s="39">
        <f>R22-R18-R19</f>
        <v>-2430</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48</v>
      </c>
      <c r="D26" s="42">
        <f t="shared" si="4"/>
        <v>2265</v>
      </c>
      <c r="E26" s="42">
        <f t="shared" si="4"/>
        <v>4527</v>
      </c>
      <c r="F26" s="42">
        <f t="shared" si="4"/>
        <v>6792</v>
      </c>
      <c r="G26" s="42">
        <f t="shared" si="4"/>
        <v>1195</v>
      </c>
      <c r="H26" s="42">
        <f t="shared" si="4"/>
        <v>8035</v>
      </c>
      <c r="I26" s="42">
        <f t="shared" si="4"/>
        <v>153</v>
      </c>
      <c r="J26" s="42">
        <f t="shared" si="4"/>
        <v>557</v>
      </c>
      <c r="K26" s="42">
        <f t="shared" si="4"/>
        <v>710</v>
      </c>
      <c r="L26" s="42">
        <f t="shared" si="4"/>
        <v>-433</v>
      </c>
      <c r="M26" s="42">
        <f t="shared" si="4"/>
        <v>212</v>
      </c>
      <c r="N26" s="42">
        <f t="shared" si="4"/>
        <v>2222</v>
      </c>
      <c r="O26" s="42">
        <f t="shared" si="4"/>
        <v>159</v>
      </c>
      <c r="P26" s="42">
        <f t="shared" si="4"/>
        <v>2593</v>
      </c>
      <c r="Q26" s="42">
        <f t="shared" si="4"/>
        <v>1317</v>
      </c>
      <c r="R26" s="42">
        <f t="shared" si="4"/>
        <v>12222</v>
      </c>
      <c r="S26" s="37"/>
      <c r="T26" s="43">
        <v>12222</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52</v>
      </c>
      <c r="D29" s="45">
        <v>1995</v>
      </c>
      <c r="E29" s="45">
        <v>5944</v>
      </c>
      <c r="F29" s="45">
        <v>7939</v>
      </c>
      <c r="G29" s="45">
        <v>1252</v>
      </c>
      <c r="H29" s="45">
        <v>9243</v>
      </c>
      <c r="I29" s="45">
        <v>170</v>
      </c>
      <c r="J29" s="45">
        <v>999</v>
      </c>
      <c r="K29" s="45">
        <v>1169</v>
      </c>
      <c r="L29" s="45">
        <v>834</v>
      </c>
      <c r="M29" s="45">
        <v>175</v>
      </c>
      <c r="N29" s="45">
        <v>2492</v>
      </c>
      <c r="O29" s="45">
        <v>246</v>
      </c>
      <c r="P29" s="45">
        <v>2913</v>
      </c>
      <c r="Q29" s="45">
        <v>1708</v>
      </c>
      <c r="R29" s="45">
        <v>15867</v>
      </c>
      <c r="S29" s="37"/>
      <c r="T29" s="37"/>
      <c r="U29" s="37"/>
    </row>
    <row r="30" spans="2:22" s="34" customFormat="1" ht="16" customHeight="1">
      <c r="B30" s="44" t="s">
        <v>91</v>
      </c>
      <c r="C30" s="45">
        <v>0</v>
      </c>
      <c r="D30" s="45">
        <v>0</v>
      </c>
      <c r="E30" s="45">
        <v>-251</v>
      </c>
      <c r="F30" s="45">
        <v>-251</v>
      </c>
      <c r="G30" s="45">
        <v>-3</v>
      </c>
      <c r="H30" s="45">
        <v>-254</v>
      </c>
      <c r="I30" s="45">
        <v>0</v>
      </c>
      <c r="J30" s="45">
        <v>-318</v>
      </c>
      <c r="K30" s="45">
        <v>-318</v>
      </c>
      <c r="L30" s="45">
        <v>-1191</v>
      </c>
      <c r="M30" s="45">
        <v>0</v>
      </c>
      <c r="N30" s="45">
        <v>-24</v>
      </c>
      <c r="O30" s="45">
        <v>-68</v>
      </c>
      <c r="P30" s="45">
        <v>-92</v>
      </c>
      <c r="Q30" s="45">
        <v>-277</v>
      </c>
      <c r="R30" s="45">
        <v>-2132</v>
      </c>
      <c r="S30" s="37"/>
      <c r="T30" s="37"/>
      <c r="U30" s="37"/>
    </row>
    <row r="31" spans="2:22" s="34" customFormat="1" ht="16" customHeight="1">
      <c r="B31" s="44" t="s">
        <v>92</v>
      </c>
      <c r="C31" s="45">
        <v>52</v>
      </c>
      <c r="D31" s="45">
        <v>1995</v>
      </c>
      <c r="E31" s="45">
        <v>5693</v>
      </c>
      <c r="F31" s="45">
        <v>7688</v>
      </c>
      <c r="G31" s="45">
        <v>1249</v>
      </c>
      <c r="H31" s="45">
        <v>8989</v>
      </c>
      <c r="I31" s="45">
        <v>170</v>
      </c>
      <c r="J31" s="45">
        <v>681</v>
      </c>
      <c r="K31" s="45">
        <v>851</v>
      </c>
      <c r="L31" s="45">
        <v>-357</v>
      </c>
      <c r="M31" s="45">
        <v>175</v>
      </c>
      <c r="N31" s="45">
        <v>2468</v>
      </c>
      <c r="O31" s="45">
        <v>178</v>
      </c>
      <c r="P31" s="45">
        <v>2821</v>
      </c>
      <c r="Q31" s="45">
        <v>1431</v>
      </c>
      <c r="R31" s="45">
        <v>13735</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1418</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60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1949</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145</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87" priority="2">
      <formula>$E$3&lt;&gt;0</formula>
    </cfRule>
  </conditionalFormatting>
  <conditionalFormatting sqref="C29:R29">
    <cfRule type="expression" dxfId="286" priority="5">
      <formula>AND(ABS(C13-C29)&gt;500, ABS((C13-C29)/C29)&gt;0.1)</formula>
    </cfRule>
  </conditionalFormatting>
  <conditionalFormatting sqref="C30:R30">
    <cfRule type="expression" dxfId="285" priority="6">
      <formula>AND(ABS(C22-C30)&gt;500, ABS((C22-C30)/C30)&gt;0.1)</formula>
    </cfRule>
  </conditionalFormatting>
  <conditionalFormatting sqref="C31:R31">
    <cfRule type="expression" dxfId="284" priority="7">
      <formula>AND(ABS(C26-C31)&gt;500, ABS((C26-C31)/C31)&gt;0.1)</formula>
    </cfRule>
  </conditionalFormatting>
  <conditionalFormatting sqref="T9:U13 T18:U22 T26:U26">
    <cfRule type="expression" dxfId="283" priority="4">
      <formula>$U9&lt;&gt;0</formula>
    </cfRule>
  </conditionalFormatting>
  <conditionalFormatting sqref="T5:U7">
    <cfRule type="expression" dxfId="282" priority="3">
      <formula>SUM($U$9:$U$26)&lt;&gt;0</formula>
    </cfRule>
  </conditionalFormatting>
  <conditionalFormatting sqref="T36 N42 Q42">
    <cfRule type="cellIs" dxfId="281"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80"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7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700-000001000000}">
      <formula1>0</formula1>
    </dataValidation>
    <dataValidation type="list" allowBlank="1" showInputMessage="1" showErrorMessage="1" sqref="H3" xr:uid="{00000000-0002-0000-0700-000002000000}">
      <formula1>#REF!</formula1>
    </dataValidation>
  </dataValidations>
  <pageMargins left="0.7" right="0.7" top="0.75" bottom="0.75" header="0.3" footer="0.3"/>
  <pageSetup paperSize="9" scale="4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8DB4E2"/>
    <pageSetUpPr fitToPage="1"/>
  </sheetPr>
  <dimension ref="B1:X57"/>
  <sheetViews>
    <sheetView zoomScaleNormal="100" workbookViewId="0">
      <pane ySplit="7" topLeftCell="A8" activePane="bottomLeft" state="frozen"/>
      <selection activeCell="C9" sqref="C9"/>
      <selection pane="bottomLeft" activeCell="C9" sqref="C9"/>
    </sheetView>
  </sheetViews>
  <sheetFormatPr defaultColWidth="9.1796875" defaultRowHeight="14"/>
  <cols>
    <col min="1" max="1" width="2.54296875" style="31" customWidth="1"/>
    <col min="2" max="2" width="53.453125" style="31" customWidth="1"/>
    <col min="3" max="3" width="12.453125" style="31" customWidth="1"/>
    <col min="4" max="4" width="12.7265625" style="31" customWidth="1"/>
    <col min="5" max="5" width="15" style="31" customWidth="1"/>
    <col min="6" max="6" width="13.453125" style="31" customWidth="1"/>
    <col min="7" max="8" width="10.26953125" style="31" customWidth="1"/>
    <col min="9" max="10" width="10.7265625" style="31" customWidth="1"/>
    <col min="11" max="11" width="13" style="31" customWidth="1"/>
    <col min="12" max="12" width="11.1796875" style="31" customWidth="1"/>
    <col min="13" max="15" width="13" style="31" customWidth="1"/>
    <col min="16" max="16" width="11.81640625" style="31" customWidth="1"/>
    <col min="17" max="17" width="12.54296875" style="31" customWidth="1"/>
    <col min="18" max="18" width="12.26953125" style="31" customWidth="1"/>
    <col min="19" max="19" width="3.26953125" style="31" customWidth="1"/>
    <col min="20" max="21" width="10.81640625" style="31" customWidth="1"/>
    <col min="22" max="16384" width="9.1796875" style="31"/>
  </cols>
  <sheetData>
    <row r="1" spans="2:24" s="1" customFormat="1" ht="20.149999999999999" customHeight="1">
      <c r="B1" s="2" t="s">
        <v>68</v>
      </c>
      <c r="C1" s="102"/>
      <c r="D1" s="102"/>
      <c r="F1" s="11"/>
      <c r="G1" s="11"/>
      <c r="H1" s="11"/>
      <c r="I1" s="11"/>
      <c r="J1" s="11"/>
    </row>
    <row r="2" spans="2:24" s="1" customFormat="1" ht="20.149999999999999" customHeight="1">
      <c r="B2" s="2" t="s">
        <v>93</v>
      </c>
    </row>
    <row r="3" spans="2:24" s="1" customFormat="1" ht="20.149999999999999" customHeight="1">
      <c r="B3" s="3" t="s">
        <v>80</v>
      </c>
      <c r="C3" s="103" t="s">
        <v>0</v>
      </c>
      <c r="D3" s="103"/>
      <c r="E3" s="4">
        <f>COUNT(U9:U26)-COUNTIF(U9:U26,"=0")+COUNTIF(T36,"FAIL")+COUNTIF(N42:Q42,"FAIL")</f>
        <v>0</v>
      </c>
      <c r="F3" s="104" t="s">
        <v>1</v>
      </c>
      <c r="G3" s="104"/>
      <c r="H3" s="5" t="s">
        <v>2</v>
      </c>
    </row>
    <row r="4" spans="2:24" s="6" customFormat="1" ht="12.75" customHeight="1">
      <c r="B4" s="7"/>
      <c r="C4" s="8"/>
      <c r="R4" s="9" t="s">
        <v>3</v>
      </c>
      <c r="S4" s="9"/>
      <c r="V4" s="9"/>
      <c r="W4" s="9"/>
      <c r="X4" s="9"/>
    </row>
    <row r="5" spans="2:24" ht="18" customHeight="1">
      <c r="B5" s="29" t="s">
        <v>11</v>
      </c>
      <c r="C5" s="88" t="s">
        <v>53</v>
      </c>
      <c r="D5" s="89"/>
      <c r="E5" s="89"/>
      <c r="F5" s="89"/>
      <c r="G5" s="89"/>
      <c r="H5" s="90"/>
      <c r="I5" s="95" t="s">
        <v>54</v>
      </c>
      <c r="J5" s="96"/>
      <c r="K5" s="97"/>
      <c r="L5" s="91" t="s">
        <v>55</v>
      </c>
      <c r="M5" s="95" t="s">
        <v>56</v>
      </c>
      <c r="N5" s="96"/>
      <c r="O5" s="96"/>
      <c r="P5" s="97"/>
      <c r="Q5" s="91" t="s">
        <v>79</v>
      </c>
      <c r="R5" s="98" t="s">
        <v>71</v>
      </c>
      <c r="S5" s="30"/>
      <c r="T5" s="100" t="s">
        <v>49</v>
      </c>
      <c r="U5" s="100" t="s">
        <v>4</v>
      </c>
      <c r="V5" s="34"/>
    </row>
    <row r="6" spans="2:24" ht="18" customHeight="1">
      <c r="B6" s="32" t="s">
        <v>12</v>
      </c>
      <c r="C6" s="86" t="s">
        <v>57</v>
      </c>
      <c r="D6" s="88" t="s">
        <v>58</v>
      </c>
      <c r="E6" s="89"/>
      <c r="F6" s="90"/>
      <c r="G6" s="91" t="s">
        <v>59</v>
      </c>
      <c r="H6" s="93" t="s">
        <v>60</v>
      </c>
      <c r="I6" s="91" t="s">
        <v>61</v>
      </c>
      <c r="J6" s="91" t="s">
        <v>62</v>
      </c>
      <c r="K6" s="93" t="s">
        <v>69</v>
      </c>
      <c r="L6" s="92"/>
      <c r="M6" s="91" t="s">
        <v>63</v>
      </c>
      <c r="N6" s="91" t="s">
        <v>72</v>
      </c>
      <c r="O6" s="91" t="s">
        <v>64</v>
      </c>
      <c r="P6" s="93" t="s">
        <v>70</v>
      </c>
      <c r="Q6" s="92"/>
      <c r="R6" s="99"/>
      <c r="S6" s="30"/>
      <c r="T6" s="100"/>
      <c r="U6" s="100"/>
      <c r="V6" s="34"/>
    </row>
    <row r="7" spans="2:24" ht="42.75" customHeight="1">
      <c r="B7" s="32"/>
      <c r="C7" s="87"/>
      <c r="D7" s="64" t="s">
        <v>65</v>
      </c>
      <c r="E7" s="64" t="s">
        <v>62</v>
      </c>
      <c r="F7" s="65" t="s">
        <v>66</v>
      </c>
      <c r="G7" s="92"/>
      <c r="H7" s="94"/>
      <c r="I7" s="92"/>
      <c r="J7" s="92"/>
      <c r="K7" s="94"/>
      <c r="L7" s="92"/>
      <c r="M7" s="101"/>
      <c r="N7" s="92"/>
      <c r="O7" s="92"/>
      <c r="P7" s="94"/>
      <c r="Q7" s="92"/>
      <c r="R7" s="99"/>
      <c r="S7" s="30"/>
      <c r="T7" s="100"/>
      <c r="U7" s="100"/>
      <c r="V7" s="34"/>
    </row>
    <row r="8" spans="2:24" s="34" customFormat="1" ht="16" customHeight="1">
      <c r="B8" s="33" t="s">
        <v>52</v>
      </c>
    </row>
    <row r="9" spans="2:24" s="34" customFormat="1" ht="16" customHeight="1">
      <c r="B9" s="35" t="s">
        <v>50</v>
      </c>
      <c r="C9" s="49">
        <v>0</v>
      </c>
      <c r="D9" s="49">
        <v>25</v>
      </c>
      <c r="E9" s="49">
        <v>858</v>
      </c>
      <c r="F9" s="50">
        <f>SUM(D9:E9)</f>
        <v>883</v>
      </c>
      <c r="G9" s="49">
        <v>131</v>
      </c>
      <c r="H9" s="50">
        <f>SUM(C9,F9:G9)</f>
        <v>1014</v>
      </c>
      <c r="I9" s="49">
        <v>116</v>
      </c>
      <c r="J9" s="49">
        <v>152</v>
      </c>
      <c r="K9" s="50">
        <f>SUM(I9:J9)</f>
        <v>268</v>
      </c>
      <c r="L9" s="49">
        <v>52</v>
      </c>
      <c r="M9" s="49">
        <v>0</v>
      </c>
      <c r="N9" s="49">
        <v>67</v>
      </c>
      <c r="O9" s="49">
        <v>75</v>
      </c>
      <c r="P9" s="50">
        <f>SUM(M9:O9)</f>
        <v>142</v>
      </c>
      <c r="Q9" s="49">
        <v>0</v>
      </c>
      <c r="R9" s="39">
        <f>SUM(H9,K9:L9,P9:Q9)</f>
        <v>1476</v>
      </c>
      <c r="S9" s="37"/>
      <c r="T9" s="53">
        <v>1476</v>
      </c>
      <c r="U9" s="53">
        <f>T9-R9</f>
        <v>0</v>
      </c>
    </row>
    <row r="10" spans="2:24" s="34" customFormat="1" ht="16" customHeight="1">
      <c r="B10" s="35" t="s">
        <v>89</v>
      </c>
      <c r="C10" s="38"/>
      <c r="D10" s="38"/>
      <c r="E10" s="38"/>
      <c r="F10" s="38"/>
      <c r="G10" s="38"/>
      <c r="H10" s="38"/>
      <c r="I10" s="38"/>
      <c r="J10" s="38"/>
      <c r="K10" s="38"/>
      <c r="L10" s="38"/>
      <c r="M10" s="49">
        <v>0</v>
      </c>
      <c r="N10" s="49">
        <v>61</v>
      </c>
      <c r="O10" s="49">
        <v>0</v>
      </c>
      <c r="P10" s="50">
        <f>SUM(M10:O10)</f>
        <v>61</v>
      </c>
      <c r="Q10" s="38"/>
      <c r="R10" s="39">
        <f>SUM(H10,K10:L10,P10:Q10)</f>
        <v>61</v>
      </c>
      <c r="S10" s="37"/>
      <c r="T10" s="53">
        <v>61</v>
      </c>
      <c r="U10" s="53">
        <f>T10-R10</f>
        <v>0</v>
      </c>
    </row>
    <row r="11" spans="2:24" s="34" customFormat="1" ht="16" customHeight="1">
      <c r="B11" s="35" t="s">
        <v>85</v>
      </c>
      <c r="C11" s="49">
        <v>0</v>
      </c>
      <c r="D11" s="49">
        <v>-5</v>
      </c>
      <c r="E11" s="49">
        <v>-172</v>
      </c>
      <c r="F11" s="50">
        <f>SUM(D11:E11)</f>
        <v>-177</v>
      </c>
      <c r="G11" s="49">
        <v>-26</v>
      </c>
      <c r="H11" s="50">
        <f>SUM(C11,F11:G11)</f>
        <v>-203</v>
      </c>
      <c r="I11" s="49">
        <v>-23</v>
      </c>
      <c r="J11" s="49">
        <v>-30</v>
      </c>
      <c r="K11" s="50">
        <f>SUM(I11:J11)</f>
        <v>-53</v>
      </c>
      <c r="L11" s="49">
        <v>-10</v>
      </c>
      <c r="M11" s="49">
        <v>0</v>
      </c>
      <c r="N11" s="49">
        <v>-2</v>
      </c>
      <c r="O11" s="49">
        <v>-15</v>
      </c>
      <c r="P11" s="50">
        <f>SUM(M11:O11)</f>
        <v>-17</v>
      </c>
      <c r="Q11" s="49">
        <v>0</v>
      </c>
      <c r="R11" s="39">
        <f>SUM(H11,K11:L11,P11:Q11)</f>
        <v>-283</v>
      </c>
      <c r="S11" s="37"/>
      <c r="T11" s="53">
        <v>-283</v>
      </c>
      <c r="U11" s="53">
        <f>T11-R11</f>
        <v>0</v>
      </c>
    </row>
    <row r="12" spans="2:24" s="34" customFormat="1" ht="16" customHeight="1">
      <c r="B12" s="35" t="s">
        <v>86</v>
      </c>
      <c r="C12" s="49">
        <v>0</v>
      </c>
      <c r="D12" s="49">
        <v>1070</v>
      </c>
      <c r="E12" s="49">
        <v>12883</v>
      </c>
      <c r="F12" s="50">
        <f>SUM(D12:E12)</f>
        <v>13953</v>
      </c>
      <c r="G12" s="49">
        <v>6303</v>
      </c>
      <c r="H12" s="50">
        <f>SUM(C12,F12:G12)</f>
        <v>20256</v>
      </c>
      <c r="I12" s="49">
        <v>1178</v>
      </c>
      <c r="J12" s="49">
        <v>2864</v>
      </c>
      <c r="K12" s="50">
        <f>SUM(I12:J12)</f>
        <v>4042</v>
      </c>
      <c r="L12" s="49">
        <v>8727</v>
      </c>
      <c r="M12" s="49">
        <v>1110</v>
      </c>
      <c r="N12" s="49">
        <v>2539</v>
      </c>
      <c r="O12" s="49">
        <v>13782</v>
      </c>
      <c r="P12" s="50">
        <f>SUM(M12:O12)</f>
        <v>17431</v>
      </c>
      <c r="Q12" s="49">
        <v>0</v>
      </c>
      <c r="R12" s="39">
        <f>SUM(H12,K12:L12,P12:Q12)</f>
        <v>50456</v>
      </c>
      <c r="S12" s="37"/>
      <c r="T12" s="53">
        <f>T13-SUM(T9:T11)</f>
        <v>50456</v>
      </c>
      <c r="U12" s="53">
        <f>T12-R12</f>
        <v>0</v>
      </c>
    </row>
    <row r="13" spans="2:24" s="34" customFormat="1" ht="16" customHeight="1">
      <c r="B13" s="40" t="s">
        <v>5</v>
      </c>
      <c r="C13" s="39">
        <f t="shared" ref="C13:L13" si="0">SUM(C9,C11:C12)</f>
        <v>0</v>
      </c>
      <c r="D13" s="39">
        <f t="shared" si="0"/>
        <v>1090</v>
      </c>
      <c r="E13" s="39">
        <f t="shared" si="0"/>
        <v>13569</v>
      </c>
      <c r="F13" s="39">
        <f t="shared" si="0"/>
        <v>14659</v>
      </c>
      <c r="G13" s="39">
        <f t="shared" si="0"/>
        <v>6408</v>
      </c>
      <c r="H13" s="39">
        <f t="shared" si="0"/>
        <v>21067</v>
      </c>
      <c r="I13" s="39">
        <f t="shared" si="0"/>
        <v>1271</v>
      </c>
      <c r="J13" s="39">
        <f t="shared" si="0"/>
        <v>2986</v>
      </c>
      <c r="K13" s="39">
        <f t="shared" si="0"/>
        <v>4257</v>
      </c>
      <c r="L13" s="39">
        <f t="shared" si="0"/>
        <v>8769</v>
      </c>
      <c r="M13" s="39">
        <f>SUM(M9:M12)</f>
        <v>1110</v>
      </c>
      <c r="N13" s="39">
        <f>SUM(N9:N12)</f>
        <v>2665</v>
      </c>
      <c r="O13" s="39">
        <f>SUM(O9:O12)</f>
        <v>13842</v>
      </c>
      <c r="P13" s="39">
        <f>SUM(P9:P12)</f>
        <v>17617</v>
      </c>
      <c r="Q13" s="39">
        <f>SUM(Q9,Q11:Q12)</f>
        <v>0</v>
      </c>
      <c r="R13" s="39">
        <f>SUM(R9:R12)</f>
        <v>51710</v>
      </c>
      <c r="S13" s="37"/>
      <c r="T13" s="43">
        <v>51710</v>
      </c>
      <c r="U13" s="43">
        <f>T13-R13</f>
        <v>0</v>
      </c>
    </row>
    <row r="14" spans="2:24" s="34" customFormat="1" ht="12.75" customHeight="1">
      <c r="C14" s="37"/>
      <c r="D14" s="37"/>
      <c r="E14" s="37"/>
      <c r="F14" s="37"/>
      <c r="G14" s="37"/>
      <c r="H14" s="37"/>
      <c r="I14" s="37"/>
      <c r="J14" s="37"/>
      <c r="K14" s="37"/>
      <c r="L14" s="37"/>
      <c r="M14" s="37"/>
      <c r="N14" s="37"/>
      <c r="O14" s="37"/>
      <c r="P14" s="37"/>
      <c r="Q14" s="37"/>
      <c r="R14" s="37"/>
      <c r="S14" s="37"/>
      <c r="T14" s="37"/>
      <c r="U14" s="37"/>
    </row>
    <row r="15" spans="2:24" s="34" customFormat="1" ht="16" customHeight="1">
      <c r="B15" s="40" t="s">
        <v>87</v>
      </c>
      <c r="C15" s="39">
        <f t="shared" ref="C15:L15" si="1">C13+C18</f>
        <v>0</v>
      </c>
      <c r="D15" s="39">
        <f t="shared" si="1"/>
        <v>1090</v>
      </c>
      <c r="E15" s="39">
        <f t="shared" si="1"/>
        <v>13569</v>
      </c>
      <c r="F15" s="39">
        <f t="shared" si="1"/>
        <v>14659</v>
      </c>
      <c r="G15" s="39">
        <f t="shared" si="1"/>
        <v>6408</v>
      </c>
      <c r="H15" s="39">
        <f t="shared" si="1"/>
        <v>21067</v>
      </c>
      <c r="I15" s="39">
        <f t="shared" si="1"/>
        <v>1271</v>
      </c>
      <c r="J15" s="39">
        <f t="shared" si="1"/>
        <v>2986</v>
      </c>
      <c r="K15" s="39">
        <f t="shared" si="1"/>
        <v>4257</v>
      </c>
      <c r="L15" s="39">
        <f t="shared" si="1"/>
        <v>8769</v>
      </c>
      <c r="M15" s="39">
        <f>M13+M18+M19</f>
        <v>1110</v>
      </c>
      <c r="N15" s="39">
        <f>N13+N18+N19</f>
        <v>2665</v>
      </c>
      <c r="O15" s="39">
        <f>O13+O18+O19</f>
        <v>13842</v>
      </c>
      <c r="P15" s="39">
        <f>P13+P18+P19</f>
        <v>17617</v>
      </c>
      <c r="Q15" s="39">
        <f>Q13+Q18</f>
        <v>0</v>
      </c>
      <c r="R15" s="39">
        <f>R13+R18+R19</f>
        <v>51710</v>
      </c>
      <c r="S15" s="37"/>
      <c r="T15" s="37"/>
      <c r="U15" s="37"/>
    </row>
    <row r="16" spans="2:24" s="34" customFormat="1" ht="12.75" customHeight="1">
      <c r="C16" s="37"/>
      <c r="D16" s="37"/>
      <c r="E16" s="37"/>
      <c r="F16" s="37"/>
      <c r="G16" s="37"/>
      <c r="H16" s="37"/>
      <c r="I16" s="37"/>
      <c r="J16" s="37"/>
      <c r="K16" s="37"/>
      <c r="L16" s="37"/>
      <c r="M16" s="37"/>
      <c r="N16" s="37"/>
      <c r="O16" s="37"/>
      <c r="P16" s="37"/>
      <c r="Q16" s="37"/>
      <c r="R16" s="37"/>
      <c r="S16" s="37"/>
      <c r="T16" s="37"/>
      <c r="U16" s="37"/>
    </row>
    <row r="17" spans="2:22" s="34" customFormat="1" ht="16" customHeight="1">
      <c r="B17" s="33" t="s">
        <v>51</v>
      </c>
      <c r="C17" s="37"/>
      <c r="D17" s="37"/>
      <c r="E17" s="37"/>
      <c r="F17" s="37"/>
      <c r="G17" s="37"/>
      <c r="H17" s="37"/>
      <c r="I17" s="37"/>
      <c r="J17" s="37"/>
      <c r="K17" s="37"/>
      <c r="L17" s="37"/>
      <c r="M17" s="37"/>
      <c r="N17" s="37"/>
      <c r="O17" s="37"/>
      <c r="P17" s="37"/>
      <c r="Q17" s="37"/>
      <c r="R17" s="37"/>
      <c r="S17" s="37"/>
      <c r="T17" s="37"/>
      <c r="U17" s="37"/>
    </row>
    <row r="18" spans="2:22" s="34" customFormat="1" ht="16" customHeight="1">
      <c r="B18" s="35" t="s">
        <v>82</v>
      </c>
      <c r="C18" s="49">
        <v>0</v>
      </c>
      <c r="D18" s="49">
        <v>0</v>
      </c>
      <c r="E18" s="49">
        <v>0</v>
      </c>
      <c r="F18" s="50">
        <f>SUM(D18:E18)</f>
        <v>0</v>
      </c>
      <c r="G18" s="49">
        <v>0</v>
      </c>
      <c r="H18" s="50">
        <f>SUM(C18,F18:G18)</f>
        <v>0</v>
      </c>
      <c r="I18" s="49">
        <v>0</v>
      </c>
      <c r="J18" s="49">
        <v>0</v>
      </c>
      <c r="K18" s="50">
        <f>SUM(I18:J18)</f>
        <v>0</v>
      </c>
      <c r="L18" s="49">
        <v>0</v>
      </c>
      <c r="M18" s="49">
        <v>0</v>
      </c>
      <c r="N18" s="49">
        <v>0</v>
      </c>
      <c r="O18" s="49">
        <v>0</v>
      </c>
      <c r="P18" s="50">
        <f>SUM(M18:O18)</f>
        <v>0</v>
      </c>
      <c r="Q18" s="49">
        <v>0</v>
      </c>
      <c r="R18" s="39">
        <f>SUM(H18,K18:L18,P18:Q18)</f>
        <v>0</v>
      </c>
      <c r="S18" s="37"/>
      <c r="T18" s="53">
        <v>0</v>
      </c>
      <c r="U18" s="53">
        <f>T18-R18</f>
        <v>0</v>
      </c>
    </row>
    <row r="19" spans="2:22" s="34" customFormat="1" ht="16" customHeight="1">
      <c r="B19" s="63" t="s">
        <v>83</v>
      </c>
      <c r="C19" s="38"/>
      <c r="D19" s="38"/>
      <c r="E19" s="38"/>
      <c r="F19" s="38"/>
      <c r="G19" s="38"/>
      <c r="H19" s="38"/>
      <c r="I19" s="38"/>
      <c r="J19" s="38"/>
      <c r="K19" s="38"/>
      <c r="L19" s="38"/>
      <c r="M19" s="49">
        <v>0</v>
      </c>
      <c r="N19" s="49">
        <v>0</v>
      </c>
      <c r="O19" s="49">
        <v>0</v>
      </c>
      <c r="P19" s="50">
        <f>SUM(M19:O19)</f>
        <v>0</v>
      </c>
      <c r="Q19" s="38"/>
      <c r="R19" s="39">
        <f>SUM(H19,K19:L19,P19:Q19)</f>
        <v>0</v>
      </c>
      <c r="S19" s="37"/>
      <c r="T19" s="53">
        <v>0</v>
      </c>
      <c r="U19" s="53">
        <f>T19-R19</f>
        <v>0</v>
      </c>
    </row>
    <row r="20" spans="2:22" s="34" customFormat="1" ht="16" customHeight="1">
      <c r="B20" s="35" t="s">
        <v>77</v>
      </c>
      <c r="C20" s="49">
        <v>0</v>
      </c>
      <c r="D20" s="49">
        <v>0</v>
      </c>
      <c r="E20" s="49">
        <v>0</v>
      </c>
      <c r="F20" s="50">
        <f>SUM(D20:E20)</f>
        <v>0</v>
      </c>
      <c r="G20" s="49">
        <v>0</v>
      </c>
      <c r="H20" s="50">
        <f>SUM(C20,F20:G20)</f>
        <v>0</v>
      </c>
      <c r="I20" s="49">
        <v>0</v>
      </c>
      <c r="J20" s="49">
        <v>0</v>
      </c>
      <c r="K20" s="50">
        <f>SUM(I20:J20)</f>
        <v>0</v>
      </c>
      <c r="L20" s="49">
        <v>0</v>
      </c>
      <c r="M20" s="49">
        <v>0</v>
      </c>
      <c r="N20" s="49">
        <v>0</v>
      </c>
      <c r="O20" s="49">
        <v>0</v>
      </c>
      <c r="P20" s="50">
        <f>SUM(M20:O20)</f>
        <v>0</v>
      </c>
      <c r="Q20" s="49">
        <v>0</v>
      </c>
      <c r="R20" s="39">
        <f>SUM(H20,K20:L20,P20:Q20)</f>
        <v>0</v>
      </c>
      <c r="S20" s="37"/>
      <c r="T20" s="53">
        <v>0</v>
      </c>
      <c r="U20" s="53">
        <f>T20-R20</f>
        <v>0</v>
      </c>
    </row>
    <row r="21" spans="2:22" s="34" customFormat="1" ht="16" customHeight="1">
      <c r="B21" s="35" t="s">
        <v>88</v>
      </c>
      <c r="C21" s="49">
        <v>0</v>
      </c>
      <c r="D21" s="49">
        <v>0</v>
      </c>
      <c r="E21" s="49">
        <v>-3692</v>
      </c>
      <c r="F21" s="50">
        <f>SUM(D21:E21)</f>
        <v>-3692</v>
      </c>
      <c r="G21" s="49">
        <v>-2705</v>
      </c>
      <c r="H21" s="50">
        <f>SUM(C21,F21:G21)</f>
        <v>-6397</v>
      </c>
      <c r="I21" s="49">
        <v>0</v>
      </c>
      <c r="J21" s="49">
        <v>-3344</v>
      </c>
      <c r="K21" s="50">
        <f>SUM(I21:J21)</f>
        <v>-3344</v>
      </c>
      <c r="L21" s="49">
        <v>-33541</v>
      </c>
      <c r="M21" s="49">
        <v>-157</v>
      </c>
      <c r="N21" s="49">
        <v>-238</v>
      </c>
      <c r="O21" s="49">
        <v>-18877</v>
      </c>
      <c r="P21" s="50">
        <f>SUM(M21:O21)</f>
        <v>-19272</v>
      </c>
      <c r="Q21" s="49">
        <v>0</v>
      </c>
      <c r="R21" s="39">
        <f>SUM(H21,K21:L21,P21:Q21)</f>
        <v>-62554</v>
      </c>
      <c r="S21" s="37"/>
      <c r="T21" s="53">
        <f>T22-SUM(T18:T20)</f>
        <v>-62554</v>
      </c>
      <c r="U21" s="53">
        <f>T21-R21</f>
        <v>0</v>
      </c>
    </row>
    <row r="22" spans="2:22" s="34" customFormat="1" ht="16" customHeight="1">
      <c r="B22" s="40" t="s">
        <v>8</v>
      </c>
      <c r="C22" s="39">
        <f t="shared" ref="C22:L22" si="2">SUM(C18,C20:C21)</f>
        <v>0</v>
      </c>
      <c r="D22" s="39">
        <f t="shared" si="2"/>
        <v>0</v>
      </c>
      <c r="E22" s="39">
        <f t="shared" si="2"/>
        <v>-3692</v>
      </c>
      <c r="F22" s="39">
        <f t="shared" si="2"/>
        <v>-3692</v>
      </c>
      <c r="G22" s="39">
        <f t="shared" si="2"/>
        <v>-2705</v>
      </c>
      <c r="H22" s="39">
        <f t="shared" si="2"/>
        <v>-6397</v>
      </c>
      <c r="I22" s="39">
        <f t="shared" si="2"/>
        <v>0</v>
      </c>
      <c r="J22" s="39">
        <f t="shared" si="2"/>
        <v>-3344</v>
      </c>
      <c r="K22" s="39">
        <f t="shared" si="2"/>
        <v>-3344</v>
      </c>
      <c r="L22" s="39">
        <f t="shared" si="2"/>
        <v>-33541</v>
      </c>
      <c r="M22" s="39">
        <f>SUM(M18:M21)</f>
        <v>-157</v>
      </c>
      <c r="N22" s="39">
        <f>SUM(N18:N21)</f>
        <v>-238</v>
      </c>
      <c r="O22" s="39">
        <f>SUM(O18:O21)</f>
        <v>-18877</v>
      </c>
      <c r="P22" s="39">
        <f>SUM(P18:P21)</f>
        <v>-19272</v>
      </c>
      <c r="Q22" s="39">
        <f>SUM(Q18,Q20:Q21)</f>
        <v>0</v>
      </c>
      <c r="R22" s="39">
        <f>SUM(R18:R21)</f>
        <v>-62554</v>
      </c>
      <c r="S22" s="37"/>
      <c r="T22" s="43">
        <v>-62554</v>
      </c>
      <c r="U22" s="43">
        <f>T22-R22</f>
        <v>0</v>
      </c>
    </row>
    <row r="23" spans="2:22" s="34" customFormat="1" ht="12.75" customHeight="1">
      <c r="C23" s="37"/>
      <c r="D23" s="37"/>
      <c r="E23" s="37"/>
      <c r="F23" s="37"/>
      <c r="G23" s="37"/>
      <c r="H23" s="37"/>
      <c r="I23" s="37"/>
      <c r="J23" s="37"/>
      <c r="K23" s="37"/>
      <c r="L23" s="37"/>
      <c r="M23" s="37"/>
      <c r="N23" s="37"/>
      <c r="O23" s="37"/>
      <c r="P23" s="37"/>
      <c r="Q23" s="37"/>
      <c r="R23" s="37"/>
      <c r="S23" s="37"/>
      <c r="T23" s="37"/>
      <c r="U23" s="37"/>
    </row>
    <row r="24" spans="2:22" s="34" customFormat="1" ht="16" customHeight="1">
      <c r="B24" s="40" t="s">
        <v>84</v>
      </c>
      <c r="C24" s="39">
        <f t="shared" ref="C24:L24" si="3">C22-C18</f>
        <v>0</v>
      </c>
      <c r="D24" s="39">
        <f t="shared" si="3"/>
        <v>0</v>
      </c>
      <c r="E24" s="39">
        <f t="shared" si="3"/>
        <v>-3692</v>
      </c>
      <c r="F24" s="39">
        <f t="shared" si="3"/>
        <v>-3692</v>
      </c>
      <c r="G24" s="39">
        <f t="shared" si="3"/>
        <v>-2705</v>
      </c>
      <c r="H24" s="39">
        <f t="shared" si="3"/>
        <v>-6397</v>
      </c>
      <c r="I24" s="39">
        <f t="shared" si="3"/>
        <v>0</v>
      </c>
      <c r="J24" s="39">
        <f t="shared" si="3"/>
        <v>-3344</v>
      </c>
      <c r="K24" s="39">
        <f t="shared" si="3"/>
        <v>-3344</v>
      </c>
      <c r="L24" s="39">
        <f t="shared" si="3"/>
        <v>-33541</v>
      </c>
      <c r="M24" s="39">
        <f>M22-M18-M19</f>
        <v>-157</v>
      </c>
      <c r="N24" s="39">
        <f>N22-N18-N19</f>
        <v>-238</v>
      </c>
      <c r="O24" s="39">
        <f>O22-O18-O19</f>
        <v>-18877</v>
      </c>
      <c r="P24" s="39">
        <f>P22-P18-P19</f>
        <v>-19272</v>
      </c>
      <c r="Q24" s="39">
        <f>Q22-Q18</f>
        <v>0</v>
      </c>
      <c r="R24" s="39">
        <f>R22-R18-R19</f>
        <v>-62554</v>
      </c>
      <c r="S24" s="37"/>
      <c r="T24" s="37"/>
      <c r="U24" s="37"/>
    </row>
    <row r="25" spans="2:22" s="34" customFormat="1" ht="12.75" customHeight="1">
      <c r="C25" s="37"/>
      <c r="D25" s="37"/>
      <c r="E25" s="37"/>
      <c r="F25" s="37"/>
      <c r="G25" s="37"/>
      <c r="H25" s="37"/>
      <c r="I25" s="37"/>
      <c r="J25" s="37"/>
      <c r="K25" s="37"/>
      <c r="L25" s="37"/>
      <c r="M25" s="37"/>
      <c r="N25" s="37"/>
      <c r="O25" s="37"/>
      <c r="P25" s="37"/>
      <c r="Q25" s="37"/>
      <c r="R25" s="37"/>
      <c r="S25" s="37"/>
      <c r="T25" s="37"/>
      <c r="U25" s="37"/>
    </row>
    <row r="26" spans="2:22" s="34" customFormat="1" ht="16" customHeight="1">
      <c r="B26" s="41" t="s">
        <v>6</v>
      </c>
      <c r="C26" s="42">
        <f t="shared" ref="C26:R26" si="4">C13+C22</f>
        <v>0</v>
      </c>
      <c r="D26" s="42">
        <f t="shared" si="4"/>
        <v>1090</v>
      </c>
      <c r="E26" s="42">
        <f t="shared" si="4"/>
        <v>9877</v>
      </c>
      <c r="F26" s="42">
        <f t="shared" si="4"/>
        <v>10967</v>
      </c>
      <c r="G26" s="42">
        <f t="shared" si="4"/>
        <v>3703</v>
      </c>
      <c r="H26" s="42">
        <f t="shared" si="4"/>
        <v>14670</v>
      </c>
      <c r="I26" s="42">
        <f t="shared" si="4"/>
        <v>1271</v>
      </c>
      <c r="J26" s="42">
        <f t="shared" si="4"/>
        <v>-358</v>
      </c>
      <c r="K26" s="42">
        <f t="shared" si="4"/>
        <v>913</v>
      </c>
      <c r="L26" s="42">
        <f t="shared" si="4"/>
        <v>-24772</v>
      </c>
      <c r="M26" s="42">
        <f t="shared" si="4"/>
        <v>953</v>
      </c>
      <c r="N26" s="42">
        <f t="shared" si="4"/>
        <v>2427</v>
      </c>
      <c r="O26" s="42">
        <f t="shared" si="4"/>
        <v>-5035</v>
      </c>
      <c r="P26" s="42">
        <f t="shared" si="4"/>
        <v>-1655</v>
      </c>
      <c r="Q26" s="42">
        <f t="shared" si="4"/>
        <v>0</v>
      </c>
      <c r="R26" s="42">
        <f t="shared" si="4"/>
        <v>-10844</v>
      </c>
      <c r="S26" s="37"/>
      <c r="T26" s="43">
        <v>-10844</v>
      </c>
      <c r="U26" s="43">
        <f>T26-R26</f>
        <v>0</v>
      </c>
    </row>
    <row r="27" spans="2:22" s="34" customFormat="1" ht="12.75" customHeight="1">
      <c r="C27" s="37"/>
      <c r="D27" s="37"/>
      <c r="E27" s="37"/>
      <c r="F27" s="37"/>
      <c r="G27" s="37"/>
      <c r="H27" s="37"/>
      <c r="I27" s="37"/>
      <c r="J27" s="37"/>
      <c r="K27" s="37"/>
      <c r="L27" s="37"/>
      <c r="M27" s="37"/>
      <c r="N27" s="37"/>
      <c r="O27" s="37"/>
      <c r="P27" s="37"/>
      <c r="Q27" s="37"/>
      <c r="R27" s="37"/>
      <c r="S27" s="37"/>
      <c r="T27" s="37"/>
      <c r="U27" s="37"/>
    </row>
    <row r="28" spans="2:22" s="34" customFormat="1" ht="16" customHeight="1">
      <c r="B28" s="31" t="s">
        <v>67</v>
      </c>
      <c r="C28" s="37"/>
      <c r="D28" s="37"/>
      <c r="E28" s="37"/>
      <c r="F28" s="37"/>
      <c r="G28" s="37"/>
      <c r="H28" s="37"/>
      <c r="I28" s="37"/>
      <c r="J28" s="37"/>
      <c r="K28" s="37"/>
      <c r="L28" s="37"/>
      <c r="M28" s="37"/>
      <c r="N28" s="37"/>
      <c r="O28" s="37"/>
      <c r="P28" s="37"/>
      <c r="Q28" s="37"/>
      <c r="R28" s="37"/>
      <c r="S28" s="37"/>
      <c r="T28" s="37"/>
      <c r="U28" s="37"/>
    </row>
    <row r="29" spans="2:22" s="34" customFormat="1" ht="16" customHeight="1">
      <c r="B29" s="44" t="s">
        <v>90</v>
      </c>
      <c r="C29" s="45">
        <v>0</v>
      </c>
      <c r="D29" s="45">
        <v>2090</v>
      </c>
      <c r="E29" s="45">
        <v>11141</v>
      </c>
      <c r="F29" s="45">
        <v>13231</v>
      </c>
      <c r="G29" s="45">
        <v>7894</v>
      </c>
      <c r="H29" s="45">
        <v>21125</v>
      </c>
      <c r="I29" s="45">
        <v>1279</v>
      </c>
      <c r="J29" s="45">
        <v>3291</v>
      </c>
      <c r="K29" s="45">
        <v>4570</v>
      </c>
      <c r="L29" s="45">
        <v>8399</v>
      </c>
      <c r="M29" s="45">
        <v>1070</v>
      </c>
      <c r="N29" s="45">
        <v>2270</v>
      </c>
      <c r="O29" s="45">
        <v>13818</v>
      </c>
      <c r="P29" s="45">
        <v>17158</v>
      </c>
      <c r="Q29" s="45">
        <v>381</v>
      </c>
      <c r="R29" s="45">
        <v>51633</v>
      </c>
      <c r="S29" s="37"/>
      <c r="T29" s="37"/>
      <c r="U29" s="37"/>
    </row>
    <row r="30" spans="2:22" s="34" customFormat="1" ht="16" customHeight="1">
      <c r="B30" s="44" t="s">
        <v>91</v>
      </c>
      <c r="C30" s="45">
        <v>0</v>
      </c>
      <c r="D30" s="45">
        <v>0</v>
      </c>
      <c r="E30" s="45">
        <v>-2164</v>
      </c>
      <c r="F30" s="45">
        <v>-2164</v>
      </c>
      <c r="G30" s="45">
        <v>-3143</v>
      </c>
      <c r="H30" s="45">
        <v>-5307</v>
      </c>
      <c r="I30" s="45">
        <v>0</v>
      </c>
      <c r="J30" s="45">
        <v>-2913</v>
      </c>
      <c r="K30" s="45">
        <v>-2913</v>
      </c>
      <c r="L30" s="45">
        <v>-32481</v>
      </c>
      <c r="M30" s="45">
        <v>-111</v>
      </c>
      <c r="N30" s="45">
        <v>-9</v>
      </c>
      <c r="O30" s="45">
        <v>-19870</v>
      </c>
      <c r="P30" s="45">
        <v>-19990</v>
      </c>
      <c r="Q30" s="45">
        <v>0</v>
      </c>
      <c r="R30" s="45">
        <v>-60691</v>
      </c>
      <c r="S30" s="37"/>
      <c r="T30" s="37"/>
      <c r="U30" s="37"/>
    </row>
    <row r="31" spans="2:22" s="34" customFormat="1" ht="16" customHeight="1">
      <c r="B31" s="44" t="s">
        <v>92</v>
      </c>
      <c r="C31" s="45">
        <v>0</v>
      </c>
      <c r="D31" s="45">
        <v>2090</v>
      </c>
      <c r="E31" s="45">
        <v>8977</v>
      </c>
      <c r="F31" s="45">
        <v>11067</v>
      </c>
      <c r="G31" s="45">
        <v>4751</v>
      </c>
      <c r="H31" s="45">
        <v>15818</v>
      </c>
      <c r="I31" s="45">
        <v>1279</v>
      </c>
      <c r="J31" s="45">
        <v>378</v>
      </c>
      <c r="K31" s="45">
        <v>1657</v>
      </c>
      <c r="L31" s="45">
        <v>-24082</v>
      </c>
      <c r="M31" s="45">
        <v>959</v>
      </c>
      <c r="N31" s="45">
        <v>2261</v>
      </c>
      <c r="O31" s="45">
        <v>-6052</v>
      </c>
      <c r="P31" s="45">
        <v>-2832</v>
      </c>
      <c r="Q31" s="45">
        <v>381</v>
      </c>
      <c r="R31" s="45">
        <v>-9058</v>
      </c>
      <c r="S31" s="37"/>
      <c r="T31" s="37"/>
      <c r="U31" s="37"/>
    </row>
    <row r="32" spans="2:22" s="1" customFormat="1" ht="12.75" customHeight="1">
      <c r="B32" s="16"/>
      <c r="C32" s="28">
        <v>2</v>
      </c>
      <c r="D32" s="28">
        <f>C32+1</f>
        <v>3</v>
      </c>
      <c r="E32" s="28">
        <f t="shared" ref="E32:R32" si="5">D32+1</f>
        <v>4</v>
      </c>
      <c r="F32" s="28">
        <f t="shared" si="5"/>
        <v>5</v>
      </c>
      <c r="G32" s="28">
        <f t="shared" si="5"/>
        <v>6</v>
      </c>
      <c r="H32" s="28">
        <f t="shared" si="5"/>
        <v>7</v>
      </c>
      <c r="I32" s="28">
        <f t="shared" si="5"/>
        <v>8</v>
      </c>
      <c r="J32" s="28">
        <f t="shared" si="5"/>
        <v>9</v>
      </c>
      <c r="K32" s="28">
        <f t="shared" si="5"/>
        <v>10</v>
      </c>
      <c r="L32" s="28">
        <f t="shared" si="5"/>
        <v>11</v>
      </c>
      <c r="M32" s="28">
        <f t="shared" si="5"/>
        <v>12</v>
      </c>
      <c r="N32" s="28">
        <f t="shared" si="5"/>
        <v>13</v>
      </c>
      <c r="O32" s="28">
        <f t="shared" si="5"/>
        <v>14</v>
      </c>
      <c r="P32" s="28">
        <f t="shared" si="5"/>
        <v>15</v>
      </c>
      <c r="Q32" s="28">
        <f t="shared" si="5"/>
        <v>16</v>
      </c>
      <c r="R32" s="28">
        <f t="shared" si="5"/>
        <v>17</v>
      </c>
      <c r="S32" s="17"/>
      <c r="T32" s="18"/>
      <c r="U32" s="17"/>
      <c r="V32" s="19"/>
    </row>
    <row r="33" spans="2:24" s="1" customFormat="1" ht="18" customHeight="1">
      <c r="B33" s="20" t="s">
        <v>76</v>
      </c>
      <c r="C33" s="21"/>
      <c r="D33" s="21"/>
      <c r="E33" s="21"/>
      <c r="F33" s="21"/>
      <c r="G33" s="21"/>
      <c r="H33" s="21"/>
      <c r="I33" s="21"/>
      <c r="J33" s="21"/>
      <c r="K33" s="21"/>
      <c r="L33" s="21"/>
      <c r="M33" s="21"/>
      <c r="N33" s="21"/>
      <c r="O33" s="21"/>
      <c r="P33" s="21"/>
      <c r="Q33" s="21"/>
      <c r="R33" s="21"/>
      <c r="S33" s="21"/>
      <c r="T33" s="21"/>
      <c r="U33" s="21"/>
    </row>
    <row r="34" spans="2:24" s="1" customFormat="1" ht="6" customHeight="1">
      <c r="B34" s="22"/>
      <c r="C34" s="21"/>
      <c r="D34" s="21"/>
      <c r="E34" s="21"/>
      <c r="F34" s="21"/>
      <c r="G34" s="21"/>
      <c r="H34" s="21"/>
      <c r="I34" s="21"/>
      <c r="J34" s="21"/>
      <c r="K34" s="21"/>
      <c r="L34" s="21"/>
      <c r="M34" s="21"/>
      <c r="N34" s="27"/>
      <c r="O34" s="12"/>
    </row>
    <row r="35" spans="2:24" s="1" customFormat="1" ht="16" customHeight="1">
      <c r="B35" s="25" t="s">
        <v>78</v>
      </c>
      <c r="C35" s="26"/>
      <c r="D35" s="21"/>
      <c r="E35" s="21"/>
      <c r="F35" s="21"/>
      <c r="G35" s="21"/>
      <c r="H35" s="21"/>
      <c r="I35" s="21"/>
      <c r="J35" s="21"/>
      <c r="K35" s="21"/>
      <c r="L35" s="21"/>
      <c r="M35" s="24"/>
      <c r="N35" s="21"/>
      <c r="O35" s="21"/>
    </row>
    <row r="36" spans="2:24" s="34" customFormat="1" ht="16" customHeight="1">
      <c r="B36" s="35" t="s">
        <v>78</v>
      </c>
      <c r="C36" s="38"/>
      <c r="D36" s="38"/>
      <c r="E36" s="38"/>
      <c r="F36" s="49">
        <v>0</v>
      </c>
      <c r="G36" s="52"/>
      <c r="H36" s="38"/>
      <c r="I36" s="38"/>
      <c r="J36" s="52"/>
      <c r="K36" s="36"/>
      <c r="L36" s="38"/>
      <c r="M36" s="58"/>
      <c r="N36" s="58"/>
      <c r="O36" s="38"/>
      <c r="P36" s="38"/>
      <c r="Q36" s="58"/>
      <c r="R36" s="38"/>
      <c r="T36" s="51" t="s">
        <v>142</v>
      </c>
    </row>
    <row r="37" spans="2:24" s="34" customFormat="1" ht="6" customHeight="1">
      <c r="C37" s="37"/>
      <c r="D37" s="37"/>
      <c r="E37" s="37"/>
      <c r="F37" s="37"/>
      <c r="G37" s="37"/>
      <c r="H37" s="37"/>
      <c r="I37" s="37"/>
      <c r="J37" s="37"/>
      <c r="K37" s="37"/>
      <c r="L37" s="37"/>
      <c r="M37" s="37"/>
      <c r="N37" s="37"/>
      <c r="O37" s="37"/>
      <c r="P37" s="37"/>
      <c r="Q37" s="37"/>
      <c r="R37" s="37"/>
      <c r="S37" s="37"/>
      <c r="T37" s="37"/>
      <c r="U37" s="37"/>
    </row>
    <row r="38" spans="2:24" s="1" customFormat="1" ht="16" customHeight="1">
      <c r="B38" s="23" t="s">
        <v>5</v>
      </c>
      <c r="C38" s="26"/>
      <c r="D38" s="21"/>
      <c r="E38" s="21"/>
      <c r="F38" s="21"/>
      <c r="G38" s="21"/>
      <c r="H38" s="21"/>
      <c r="I38" s="21"/>
      <c r="J38" s="21"/>
      <c r="K38" s="21"/>
      <c r="L38" s="24"/>
      <c r="M38" s="27"/>
      <c r="N38" s="12"/>
      <c r="O38" s="24"/>
      <c r="P38" s="24"/>
      <c r="Q38" s="24"/>
      <c r="R38" s="24"/>
      <c r="S38" s="24"/>
      <c r="T38" s="21"/>
      <c r="U38" s="21"/>
    </row>
    <row r="39" spans="2:24" s="34" customFormat="1" ht="16" customHeight="1">
      <c r="B39" s="59" t="s">
        <v>75</v>
      </c>
      <c r="C39" s="38"/>
      <c r="D39" s="38"/>
      <c r="E39" s="38"/>
      <c r="F39" s="38"/>
      <c r="G39" s="52"/>
      <c r="H39" s="38"/>
      <c r="I39" s="38"/>
      <c r="J39" s="52"/>
      <c r="K39" s="36"/>
      <c r="L39" s="38"/>
      <c r="M39" s="58"/>
      <c r="N39" s="49">
        <v>2533</v>
      </c>
      <c r="O39" s="38"/>
      <c r="P39" s="38"/>
      <c r="Q39" s="49">
        <v>0</v>
      </c>
      <c r="R39" s="38"/>
      <c r="S39" s="37"/>
      <c r="T39" s="37"/>
      <c r="U39" s="37"/>
    </row>
    <row r="40" spans="2:24" s="34" customFormat="1" ht="16" customHeight="1">
      <c r="B40" s="59" t="s">
        <v>73</v>
      </c>
      <c r="C40" s="38"/>
      <c r="D40" s="38"/>
      <c r="E40" s="38"/>
      <c r="F40" s="38"/>
      <c r="G40" s="52"/>
      <c r="H40" s="38"/>
      <c r="I40" s="38"/>
      <c r="J40" s="52"/>
      <c r="K40" s="36"/>
      <c r="L40" s="38"/>
      <c r="M40" s="58"/>
      <c r="N40" s="49">
        <v>0</v>
      </c>
      <c r="O40" s="38"/>
      <c r="P40" s="38"/>
      <c r="Q40" s="38"/>
      <c r="R40" s="38"/>
      <c r="S40" s="37"/>
      <c r="T40" s="37"/>
      <c r="U40" s="37"/>
    </row>
    <row r="41" spans="2:24" s="34" customFormat="1" ht="16" customHeight="1">
      <c r="B41" s="59" t="s">
        <v>74</v>
      </c>
      <c r="C41" s="38"/>
      <c r="D41" s="38"/>
      <c r="E41" s="38"/>
      <c r="F41" s="38"/>
      <c r="G41" s="52"/>
      <c r="H41" s="38"/>
      <c r="I41" s="38"/>
      <c r="J41" s="38"/>
      <c r="K41" s="36"/>
      <c r="L41" s="38"/>
      <c r="M41" s="38"/>
      <c r="N41" s="38"/>
      <c r="O41" s="38"/>
      <c r="P41" s="38"/>
      <c r="Q41" s="49">
        <v>0</v>
      </c>
      <c r="R41" s="38"/>
      <c r="S41" s="37"/>
      <c r="T41" s="37"/>
      <c r="U41" s="37"/>
    </row>
    <row r="42" spans="2:24" s="34" customFormat="1" ht="16" customHeight="1">
      <c r="B42" s="55"/>
      <c r="C42" s="60"/>
      <c r="D42" s="60"/>
      <c r="E42" s="60"/>
      <c r="F42" s="60"/>
      <c r="G42" s="61"/>
      <c r="H42" s="60"/>
      <c r="I42" s="60"/>
      <c r="J42" s="60"/>
      <c r="K42" s="62"/>
      <c r="L42" s="55"/>
      <c r="M42" s="55"/>
      <c r="N42" s="54" t="str">
        <f>IF(SUM(N39:N40)&gt;N13, "FAIL", "PASS")</f>
        <v>PASS</v>
      </c>
      <c r="O42" s="55"/>
      <c r="P42" s="55"/>
      <c r="Q42" s="54" t="str">
        <f>IF(SUM(Q39,Q41)&gt;Q13, "FAIL", "PASS")</f>
        <v>PASS</v>
      </c>
      <c r="R42" s="55"/>
    </row>
    <row r="43" spans="2:24" s="34" customFormat="1" ht="12.75" customHeight="1"/>
    <row r="44" spans="2:24" s="13" customFormat="1" ht="18" customHeight="1">
      <c r="B44" s="14" t="s">
        <v>7</v>
      </c>
      <c r="C44" s="15"/>
      <c r="D44" s="15"/>
      <c r="F44" s="15"/>
      <c r="T44" s="15"/>
      <c r="U44" s="15"/>
      <c r="V44" s="15"/>
      <c r="W44" s="15"/>
      <c r="X44" s="15"/>
    </row>
    <row r="45" spans="2:24" s="10" customFormat="1" ht="16" customHeight="1">
      <c r="B45" s="85" t="s">
        <v>146</v>
      </c>
      <c r="C45" s="85"/>
      <c r="D45" s="85"/>
      <c r="E45" s="85"/>
      <c r="F45" s="85"/>
      <c r="G45" s="85"/>
      <c r="H45" s="85"/>
      <c r="I45" s="85"/>
      <c r="J45" s="85"/>
      <c r="K45" s="85"/>
      <c r="L45" s="85"/>
      <c r="M45" s="85"/>
      <c r="N45" s="85"/>
      <c r="O45" s="85"/>
      <c r="P45" s="85"/>
      <c r="Q45" s="85"/>
      <c r="R45" s="85"/>
      <c r="S45" s="46"/>
      <c r="T45" s="47"/>
      <c r="U45" s="47"/>
      <c r="V45" s="47"/>
      <c r="W45" s="47"/>
      <c r="X45" s="47"/>
    </row>
    <row r="46" spans="2:24" s="10" customFormat="1" ht="16" customHeight="1">
      <c r="B46" s="85"/>
      <c r="C46" s="85"/>
      <c r="D46" s="85"/>
      <c r="E46" s="85"/>
      <c r="F46" s="85"/>
      <c r="G46" s="85"/>
      <c r="H46" s="85"/>
      <c r="I46" s="85"/>
      <c r="J46" s="85"/>
      <c r="K46" s="85"/>
      <c r="L46" s="85"/>
      <c r="M46" s="85"/>
      <c r="N46" s="85"/>
      <c r="O46" s="85"/>
      <c r="P46" s="85"/>
      <c r="Q46" s="85"/>
      <c r="R46" s="85"/>
      <c r="S46" s="47"/>
      <c r="T46" s="47"/>
      <c r="U46" s="47"/>
      <c r="V46" s="47"/>
      <c r="W46" s="47"/>
      <c r="X46" s="47"/>
    </row>
    <row r="47" spans="2:24" s="10" customFormat="1" ht="16" customHeight="1">
      <c r="B47" s="85"/>
      <c r="C47" s="85"/>
      <c r="D47" s="85"/>
      <c r="E47" s="85"/>
      <c r="F47" s="85"/>
      <c r="G47" s="85"/>
      <c r="H47" s="85"/>
      <c r="I47" s="85"/>
      <c r="J47" s="85"/>
      <c r="K47" s="85"/>
      <c r="L47" s="85"/>
      <c r="M47" s="85"/>
      <c r="N47" s="85"/>
      <c r="O47" s="85"/>
      <c r="P47" s="85"/>
      <c r="Q47" s="85"/>
      <c r="R47" s="85"/>
      <c r="S47" s="47"/>
      <c r="T47" s="47"/>
      <c r="U47" s="47"/>
      <c r="V47" s="47"/>
      <c r="W47" s="47"/>
      <c r="X47" s="47"/>
    </row>
    <row r="48" spans="2:24" s="10" customFormat="1" ht="16" customHeight="1">
      <c r="B48" s="85"/>
      <c r="C48" s="85"/>
      <c r="D48" s="85"/>
      <c r="E48" s="85"/>
      <c r="F48" s="85"/>
      <c r="G48" s="85"/>
      <c r="H48" s="85"/>
      <c r="I48" s="85"/>
      <c r="J48" s="85"/>
      <c r="K48" s="85"/>
      <c r="L48" s="85"/>
      <c r="M48" s="85"/>
      <c r="N48" s="85"/>
      <c r="O48" s="85"/>
      <c r="P48" s="85"/>
      <c r="Q48" s="85"/>
      <c r="R48" s="85"/>
      <c r="S48" s="47"/>
      <c r="T48" s="47"/>
      <c r="U48" s="47"/>
      <c r="V48" s="47"/>
      <c r="W48" s="47"/>
      <c r="X48" s="47"/>
    </row>
    <row r="49" spans="2:24" s="10" customFormat="1" ht="16" customHeight="1">
      <c r="B49" s="85"/>
      <c r="C49" s="85"/>
      <c r="D49" s="85"/>
      <c r="E49" s="85"/>
      <c r="F49" s="85"/>
      <c r="G49" s="85"/>
      <c r="H49" s="85"/>
      <c r="I49" s="85"/>
      <c r="J49" s="85"/>
      <c r="K49" s="85"/>
      <c r="L49" s="85"/>
      <c r="M49" s="85"/>
      <c r="N49" s="85"/>
      <c r="O49" s="85"/>
      <c r="P49" s="85"/>
      <c r="Q49" s="85"/>
      <c r="R49" s="85"/>
      <c r="S49" s="47"/>
      <c r="T49" s="47"/>
      <c r="U49" s="47"/>
      <c r="V49" s="47"/>
      <c r="W49" s="47"/>
      <c r="X49" s="47"/>
    </row>
    <row r="50" spans="2:24" s="10" customFormat="1" ht="16" customHeight="1">
      <c r="B50" s="85"/>
      <c r="C50" s="85"/>
      <c r="D50" s="85"/>
      <c r="E50" s="85"/>
      <c r="F50" s="85"/>
      <c r="G50" s="85"/>
      <c r="H50" s="85"/>
      <c r="I50" s="85"/>
      <c r="J50" s="85"/>
      <c r="K50" s="85"/>
      <c r="L50" s="85"/>
      <c r="M50" s="85"/>
      <c r="N50" s="85"/>
      <c r="O50" s="85"/>
      <c r="P50" s="85"/>
      <c r="Q50" s="85"/>
      <c r="R50" s="85"/>
      <c r="S50" s="47"/>
      <c r="T50" s="47"/>
      <c r="U50" s="47"/>
      <c r="V50" s="47"/>
      <c r="W50" s="47"/>
      <c r="X50" s="47"/>
    </row>
    <row r="51" spans="2:24" s="10" customFormat="1" ht="16" customHeight="1">
      <c r="B51" s="85"/>
      <c r="C51" s="85"/>
      <c r="D51" s="85"/>
      <c r="E51" s="85"/>
      <c r="F51" s="85"/>
      <c r="G51" s="85"/>
      <c r="H51" s="85"/>
      <c r="I51" s="85"/>
      <c r="J51" s="85"/>
      <c r="K51" s="85"/>
      <c r="L51" s="85"/>
      <c r="M51" s="85"/>
      <c r="N51" s="85"/>
      <c r="O51" s="85"/>
      <c r="P51" s="85"/>
      <c r="Q51" s="85"/>
      <c r="R51" s="85"/>
      <c r="S51" s="47"/>
      <c r="T51" s="47"/>
      <c r="U51" s="47"/>
      <c r="V51" s="47"/>
      <c r="W51" s="47"/>
      <c r="X51" s="47"/>
    </row>
    <row r="52" spans="2:24" s="10" customFormat="1" ht="16" customHeight="1">
      <c r="B52" s="85"/>
      <c r="C52" s="85"/>
      <c r="D52" s="85"/>
      <c r="E52" s="85"/>
      <c r="F52" s="85"/>
      <c r="G52" s="85"/>
      <c r="H52" s="85"/>
      <c r="I52" s="85"/>
      <c r="J52" s="85"/>
      <c r="K52" s="85"/>
      <c r="L52" s="85"/>
      <c r="M52" s="85"/>
      <c r="N52" s="85"/>
      <c r="O52" s="85"/>
      <c r="P52" s="85"/>
      <c r="Q52" s="85"/>
      <c r="R52" s="85"/>
      <c r="S52" s="47"/>
      <c r="T52" s="47"/>
      <c r="U52" s="47"/>
      <c r="V52" s="47"/>
      <c r="W52" s="47"/>
      <c r="X52" s="47"/>
    </row>
    <row r="53" spans="2:24" s="10" customFormat="1" ht="16" customHeight="1">
      <c r="B53" s="85"/>
      <c r="C53" s="85"/>
      <c r="D53" s="85"/>
      <c r="E53" s="85"/>
      <c r="F53" s="85"/>
      <c r="G53" s="85"/>
      <c r="H53" s="85"/>
      <c r="I53" s="85"/>
      <c r="J53" s="85"/>
      <c r="K53" s="85"/>
      <c r="L53" s="85"/>
      <c r="M53" s="85"/>
      <c r="N53" s="85"/>
      <c r="O53" s="85"/>
      <c r="P53" s="85"/>
      <c r="Q53" s="85"/>
      <c r="R53" s="85"/>
      <c r="S53" s="47"/>
      <c r="T53" s="47"/>
      <c r="U53" s="47"/>
      <c r="V53" s="47"/>
      <c r="W53" s="47"/>
      <c r="X53" s="47"/>
    </row>
    <row r="54" spans="2:24" s="10" customFormat="1" ht="16" customHeight="1">
      <c r="B54" s="85"/>
      <c r="C54" s="85"/>
      <c r="D54" s="85"/>
      <c r="E54" s="85"/>
      <c r="F54" s="85"/>
      <c r="G54" s="85"/>
      <c r="H54" s="85"/>
      <c r="I54" s="85"/>
      <c r="J54" s="85"/>
      <c r="K54" s="85"/>
      <c r="L54" s="85"/>
      <c r="M54" s="85"/>
      <c r="N54" s="85"/>
      <c r="O54" s="85"/>
      <c r="P54" s="85"/>
      <c r="Q54" s="85"/>
      <c r="R54" s="85"/>
      <c r="S54" s="47"/>
      <c r="T54" s="47"/>
      <c r="U54" s="47"/>
      <c r="V54" s="47"/>
      <c r="W54" s="47"/>
      <c r="X54" s="47"/>
    </row>
    <row r="55" spans="2:24" s="10" customFormat="1" ht="16" customHeight="1">
      <c r="B55" s="85"/>
      <c r="C55" s="85"/>
      <c r="D55" s="85"/>
      <c r="E55" s="85"/>
      <c r="F55" s="85"/>
      <c r="G55" s="85"/>
      <c r="H55" s="85"/>
      <c r="I55" s="85"/>
      <c r="J55" s="85"/>
      <c r="K55" s="85"/>
      <c r="L55" s="85"/>
      <c r="M55" s="85"/>
      <c r="N55" s="85"/>
      <c r="O55" s="85"/>
      <c r="P55" s="85"/>
      <c r="Q55" s="85"/>
      <c r="R55" s="85"/>
      <c r="S55" s="47"/>
      <c r="T55" s="47"/>
      <c r="U55" s="47"/>
      <c r="V55" s="47"/>
      <c r="W55" s="47"/>
      <c r="X55" s="47"/>
    </row>
    <row r="56" spans="2:24" s="10" customFormat="1" ht="16" customHeight="1">
      <c r="B56" s="85"/>
      <c r="C56" s="85"/>
      <c r="D56" s="85"/>
      <c r="E56" s="85"/>
      <c r="F56" s="85"/>
      <c r="G56" s="85"/>
      <c r="H56" s="85"/>
      <c r="I56" s="85"/>
      <c r="J56" s="85"/>
      <c r="K56" s="85"/>
      <c r="L56" s="85"/>
      <c r="M56" s="85"/>
      <c r="N56" s="85"/>
      <c r="O56" s="85"/>
      <c r="P56" s="85"/>
      <c r="Q56" s="85"/>
      <c r="R56" s="85"/>
      <c r="S56" s="46"/>
      <c r="T56" s="47"/>
      <c r="U56" s="47"/>
      <c r="V56" s="47"/>
      <c r="W56" s="47"/>
      <c r="X56" s="47"/>
    </row>
    <row r="57" spans="2:24">
      <c r="U57" s="48"/>
      <c r="V57" s="48"/>
      <c r="W57" s="48"/>
    </row>
  </sheetData>
  <mergeCells count="23">
    <mergeCell ref="C1:D1"/>
    <mergeCell ref="C3:D3"/>
    <mergeCell ref="F3:G3"/>
    <mergeCell ref="C5:H5"/>
    <mergeCell ref="I5:K5"/>
    <mergeCell ref="T5:T7"/>
    <mergeCell ref="U5:U7"/>
    <mergeCell ref="M6:M7"/>
    <mergeCell ref="N6:N7"/>
    <mergeCell ref="O6:O7"/>
    <mergeCell ref="P6:P7"/>
    <mergeCell ref="B45:R56"/>
    <mergeCell ref="C6:C7"/>
    <mergeCell ref="D6:F6"/>
    <mergeCell ref="G6:G7"/>
    <mergeCell ref="H6:H7"/>
    <mergeCell ref="I6:I7"/>
    <mergeCell ref="L5:L7"/>
    <mergeCell ref="J6:J7"/>
    <mergeCell ref="K6:K7"/>
    <mergeCell ref="M5:P5"/>
    <mergeCell ref="Q5:Q7"/>
    <mergeCell ref="R5:R7"/>
  </mergeCells>
  <conditionalFormatting sqref="C3:E3">
    <cfRule type="expression" dxfId="279" priority="2">
      <formula>$E$3&lt;&gt;0</formula>
    </cfRule>
  </conditionalFormatting>
  <conditionalFormatting sqref="C29:R29">
    <cfRule type="expression" dxfId="278" priority="5">
      <formula>AND(ABS(C13-C29)&gt;500, ABS((C13-C29)/C29)&gt;0.1)</formula>
    </cfRule>
  </conditionalFormatting>
  <conditionalFormatting sqref="C30:R30">
    <cfRule type="expression" dxfId="277" priority="6">
      <formula>AND(ABS(C22-C30)&gt;500, ABS((C22-C30)/C30)&gt;0.1)</formula>
    </cfRule>
  </conditionalFormatting>
  <conditionalFormatting sqref="C31:R31">
    <cfRule type="expression" dxfId="276" priority="7">
      <formula>AND(ABS(C26-C31)&gt;500, ABS((C26-C31)/C31)&gt;0.1)</formula>
    </cfRule>
  </conditionalFormatting>
  <conditionalFormatting sqref="T9:U13 T18:U22 T26:U26">
    <cfRule type="expression" dxfId="275" priority="4">
      <formula>$U9&lt;&gt;0</formula>
    </cfRule>
  </conditionalFormatting>
  <conditionalFormatting sqref="T5:U7">
    <cfRule type="expression" dxfId="274" priority="3">
      <formula>SUM($U$9:$U$26)&lt;&gt;0</formula>
    </cfRule>
  </conditionalFormatting>
  <conditionalFormatting sqref="T36 N42 Q42">
    <cfRule type="cellIs" dxfId="273" priority="8" operator="equal">
      <formula>"FAIL"</formula>
    </cfRule>
  </conditionalFormatting>
  <conditionalFormatting sqref="C9:E9 C11:E12 G9 G11:G12 I9:J9 I11:J12 L9:O9 Q9 M10:O10 L11:O12 Q11:Q12 C18:E18 G18 I18:J18 L18:O18 Q18 M19:O19 C20:E21 G20:G21 I20:J21 L20:O21 Q20:Q21 F36 N39:N40 Q39 Q41">
    <cfRule type="expression" dxfId="272" priority="1">
      <formula>VLOOKUP($B$3,#REF!, 10, FALSE)="No"</formula>
    </cfRule>
  </conditionalFormatting>
  <dataValidations count="3">
    <dataValidation type="whole" errorStyle="warning" operator="lessThanOrEqual" allowBlank="1" showErrorMessage="1" errorTitle="WARNING: Check signage" error="Income must be entered as a negative whole number. Please ensure that the figure you have entered is correct." sqref="C11:E11 G11 I11:J11 L11:O11 Q11 C18:E18 G18 I18:J18 L18:O18 Q18 M19:O19 C20:E21 G20:G21 I20:J21 L20:O21 Q20:Q21" xr:uid="{00000000-0002-0000-0800-000000000000}">
      <formula1>0</formula1>
    </dataValidation>
    <dataValidation type="whole" errorStyle="warning" operator="greaterThanOrEqual" allowBlank="1" showErrorMessage="1" errorTitle="WARNING: Check signage" error="Expenditure must be entered as a positive whole number. Please ensure the figure you have entered is correct." sqref="C9:E9 G9 I9:J9 L9:O9 Q9 C12:E12 G12 I12:J12 L12:O12 Q12 M10:O10 F36 N39:N40 Q39 Q41" xr:uid="{00000000-0002-0000-0800-000001000000}">
      <formula1>0</formula1>
    </dataValidation>
    <dataValidation type="list" allowBlank="1" showInputMessage="1" showErrorMessage="1" sqref="H3" xr:uid="{00000000-0002-0000-0800-000002000000}">
      <formula1>#REF!</formula1>
    </dataValidation>
  </dataValidations>
  <pageMargins left="0.7" right="0.7" top="0.75" bottom="0.75" header="0.3" footer="0.3"/>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A30032580</value>
    </field>
    <field name="Objective-Title">
      <value order="0">LFRs 2019-20 - Blank Return - Unprotected</value>
    </field>
    <field name="Objective-Description">
      <value order="0"/>
    </field>
    <field name="Objective-CreationStamp">
      <value order="0">2020-09-04T08:02:01Z</value>
    </field>
    <field name="Objective-IsApproved">
      <value order="0">false</value>
    </field>
    <field name="Objective-IsPublished">
      <value order="0">true</value>
    </field>
    <field name="Objective-DatePublished">
      <value order="0">2020-09-16T09:06:09Z</value>
    </field>
    <field name="Objective-ModificationStamp">
      <value order="0">2020-09-16T09:06:09Z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2019-20 - Research and analysis: Finance - expenditure and grants: 2019-2024</value>
    </field>
    <field name="Objective-Parent">
      <value order="0">Statistical: Statistical returns - Local Financial Returns 2019-20 - Research and analysis: Finance - expenditure and grants: 2019-2024</value>
    </field>
    <field name="Objective-State">
      <value order="0">Published</value>
    </field>
    <field name="Objective-VersionId">
      <value order="0">vA43672993</value>
    </field>
    <field name="Objective-Version">
      <value order="0">2.0</value>
    </field>
    <field name="Objective-VersionNumber">
      <value order="0">3</value>
    </field>
    <field name="Objective-VersionComment">
      <value order="0"/>
    </field>
    <field name="Objective-FileNumber">
      <value order="0">PUBRES/4166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41</vt:i4>
      </vt:variant>
    </vt:vector>
  </HeadingPairs>
  <TitlesOfParts>
    <vt:vector size="84" baseType="lpstr">
      <vt:lpstr>Notes</vt:lpstr>
      <vt:lpstr>Definitions</vt:lpstr>
      <vt:lpstr>Scotland</vt:lpstr>
      <vt:lpstr>Councils</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HITRANS</vt:lpstr>
      <vt:lpstr>NESTRANS</vt:lpstr>
      <vt:lpstr>SESTRAN</vt:lpstr>
      <vt:lpstr>SPT</vt:lpstr>
      <vt:lpstr>SWESTRANS</vt:lpstr>
      <vt:lpstr>TACTRAN</vt:lpstr>
      <vt:lpstr>ZetTrans</vt:lpstr>
      <vt:lpstr>'Aberdeen City'!Print_Area</vt:lpstr>
      <vt:lpstr>Aberdeenshire!Print_Area</vt:lpstr>
      <vt:lpstr>Angus!Print_Area</vt:lpstr>
      <vt:lpstr>'Argyll &amp; Bute'!Print_Area</vt:lpstr>
      <vt:lpstr>'City of Edinburgh'!Print_Area</vt:lpstr>
      <vt:lpstr>Clackmannanshire!Print_Area</vt:lpstr>
      <vt:lpstr>Councils!Print_Area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HITRANS!Print_Area</vt:lpstr>
      <vt:lpstr>Inverclyde!Print_Area</vt:lpstr>
      <vt:lpstr>Midlothian!Print_Area</vt:lpstr>
      <vt:lpstr>Moray!Print_Area</vt:lpstr>
      <vt:lpstr>'Na h-Eileanan Siar'!Print_Area</vt:lpstr>
      <vt:lpstr>NESTRANS!Print_Area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SESTRAN!Print_Area</vt:lpstr>
      <vt:lpstr>'Shetland Islands'!Print_Area</vt:lpstr>
      <vt:lpstr>'South Ayrshire'!Print_Area</vt:lpstr>
      <vt:lpstr>'South Lanarkshire'!Print_Area</vt:lpstr>
      <vt:lpstr>SPT!Print_Area</vt:lpstr>
      <vt:lpstr>Stirling!Print_Area</vt:lpstr>
      <vt:lpstr>SWESTRANS!Print_Area</vt:lpstr>
      <vt:lpstr>TACTRAN!Print_Area</vt:lpstr>
      <vt:lpstr>'West Dunbartonshire'!Print_Area</vt:lpstr>
      <vt:lpstr>'West Lothian'!Print_Area</vt:lpstr>
      <vt:lpstr>ZetTrans!Print_Area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u417466</dc:creator>
  <cp:lastModifiedBy>u416443</cp:lastModifiedBy>
  <cp:lastPrinted>2020-09-03T11:04:19Z</cp:lastPrinted>
  <dcterms:created xsi:type="dcterms:W3CDTF">2020-05-13T09:34:55Z</dcterms:created>
  <dcterms:modified xsi:type="dcterms:W3CDTF">2023-03-01T13:34:40Z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A30032580</vt:lpwstr>
  </property>
  <property fmtid="{D5CDD505-2E9C-101B-9397-08002B2CF9AE}" pid="4" name="Objective-Title">
    <vt:lpwstr>LFRs 2019-20 - Blank Return - Unprotected</vt:lpwstr>
  </property>
  <property fmtid="{D5CDD505-2E9C-101B-9397-08002B2CF9AE}" pid="5" name="Objective-Description">
    <vt:lpwstr/>
  </property>
  <property fmtid="{D5CDD505-2E9C-101B-9397-08002B2CF9AE}" pid="6" name="Objective-CreationStamp">
    <vt:filetime>2020-09-16T08:59:51Z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2020-09-16T09:06:09Z</vt:filetime>
  </property>
  <property fmtid="{D5CDD505-2E9C-101B-9397-08002B2CF9AE}" pid="10" name="Objective-ModificationStamp">
    <vt:filetime>2020-09-16T09:06:09Z</vt:filetime>
  </property>
  <property fmtid="{D5CDD505-2E9C-101B-9397-08002B2CF9AE}" pid="11" name="Objective-Owner">
    <vt:lpwstr>Cuthbertson, Louise L (U417466)</vt:lpwstr>
  </property>
  <property fmtid="{D5CDD505-2E9C-101B-9397-08002B2CF9AE}" pid="12" name="Objective-Path">
    <vt:lpwstr>Objective Global Folder:SG File Plan:Government, politics and public administration:Local government:Finance - Expenditure and grants:Research and analysis: Finance - Expenditure and grants:Statistical: Statistical returns - Local Financial Returns 2019-2</vt:lpwstr>
  </property>
  <property fmtid="{D5CDD505-2E9C-101B-9397-08002B2CF9AE}" pid="13" name="Objective-Parent">
    <vt:lpwstr>Statistical: Statistical returns - Local Financial Returns 2019-20 - Research and analysis: Finance - expenditure and grants: 2019-2024</vt:lpwstr>
  </property>
  <property fmtid="{D5CDD505-2E9C-101B-9397-08002B2CF9AE}" pid="14" name="Objective-State">
    <vt:lpwstr>Published</vt:lpwstr>
  </property>
  <property fmtid="{D5CDD505-2E9C-101B-9397-08002B2CF9AE}" pid="15" name="Objective-VersionId">
    <vt:lpwstr>vA43672993</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