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205219\Objective\Objects\"/>
    </mc:Choice>
  </mc:AlternateContent>
  <bookViews>
    <workbookView xWindow="75" yWindow="-195" windowWidth="19125" windowHeight="5865" tabRatio="842"/>
  </bookViews>
  <sheets>
    <sheet name="Contents" sheetId="4" r:id="rId1"/>
    <sheet name="Table 1 - crops and grass" sheetId="5" r:id="rId2"/>
    <sheet name="Table 2 - cattle" sheetId="8" r:id="rId3"/>
    <sheet name="Table 3 - sheep" sheetId="10" r:id="rId4"/>
    <sheet name="Table 4 - pigs" sheetId="12" r:id="rId5"/>
    <sheet name="Table 5 - poultry" sheetId="14" r:id="rId6"/>
    <sheet name="Table 6 - Tractors &amp; Transport" sheetId="16" r:id="rId7"/>
    <sheet name="Table 7- Machinery" sheetId="20" r:id="rId8"/>
    <sheet name="Table 8 - Rent by LFA" sheetId="22" r:id="rId9"/>
    <sheet name="Table 9  - Rent by region type" sheetId="23" r:id="rId10"/>
  </sheets>
  <definedNames>
    <definedName name="_ftn1" localSheetId="1">'Table 1 - crops and grass'!$A$117</definedName>
    <definedName name="_ftn2" localSheetId="1">'Table 1 - crops and grass'!$A$118</definedName>
    <definedName name="_ftn3" localSheetId="1">'Table 1 - crops and grass'!$A$119</definedName>
    <definedName name="_ftnref1" localSheetId="1">'Table 1 - crops and grass'!$A$69</definedName>
    <definedName name="_ftnref4" localSheetId="1">'Table 1 - crops and grass'!$A$102</definedName>
    <definedName name="_IDX1" localSheetId="1">'Table 1 - crops and grass'!#REF!</definedName>
    <definedName name="_Toc508345229" localSheetId="1">'Table 1 - crops and grass'!$A$6</definedName>
    <definedName name="_Toc508345230" localSheetId="1">'Table 1 - crops and grass'!$A$7</definedName>
    <definedName name="_Toc508345231" localSheetId="1">'Table 1 - crops and grass'!$A$9</definedName>
    <definedName name="_Toc508345232" localSheetId="1">'Table 1 - crops and grass'!$A$33</definedName>
    <definedName name="_Toc508345233" localSheetId="1">'Table 1 - crops and grass'!$A$49</definedName>
    <definedName name="_Toc508345234" localSheetId="1">'Table 1 - crops and grass'!$A$66</definedName>
    <definedName name="_Toc508345235" localSheetId="1">'Table 1 - crops and grass'!$A$83</definedName>
    <definedName name="_Toc508345236" localSheetId="1">'Table 1 - crops and grass'!$A$86</definedName>
    <definedName name="_Toc508345237" localSheetId="1">'Table 1 - crops and grass'!$A$88</definedName>
    <definedName name="_Toc508345238" localSheetId="1">'Table 1 - crops and grass'!$A$92</definedName>
    <definedName name="_Toc508345239" localSheetId="1">'Table 1 - crops and grass'!$A$100</definedName>
    <definedName name="_Toc508345240" localSheetId="1">'Table 1 - crops and grass'!$A$103</definedName>
    <definedName name="_xlnm.Print_Area" localSheetId="1">'Table 1 - crops and grass'!$A$1:$L$36</definedName>
    <definedName name="_xlnm.Print_Area" localSheetId="2">'Table 2 - cattle'!$A$1:$I$35</definedName>
    <definedName name="_xlnm.Print_Area" localSheetId="4">'Table 4 - pigs'!$A$2:$G$33</definedName>
    <definedName name="_xlnm.Print_Area" localSheetId="5">'Table 5 - poultry'!$A$2:$G$29</definedName>
    <definedName name="_xlnm.Print_Area" localSheetId="6">'Table 6 - Tractors &amp; Transport'!$A$2:$N$32</definedName>
    <definedName name="_xlnm.Print_Area" localSheetId="7">'Table 7- Machinery'!$A$2:$J$6</definedName>
    <definedName name="Table_7___machinery">Contents!$A$13</definedName>
    <definedName name="Table_8___rent_by_LFA">Contents!$A$14</definedName>
    <definedName name="Table_8__rent_by_lfa">'Table 8 - Rent by LFA'!$A$1</definedName>
    <definedName name="Table_8_rent_by_LFA">'Table 8 - Rent by LFA'!$A$1</definedName>
    <definedName name="Table_9___rent_by_region__farm_type__rental_type">'Table 9  - Rent by region type'!$A$1</definedName>
  </definedNames>
  <calcPr calcId="162913"/>
</workbook>
</file>

<file path=xl/calcChain.xml><?xml version="1.0" encoding="utf-8"?>
<calcChain xmlns="http://schemas.openxmlformats.org/spreadsheetml/2006/main">
  <c r="L31" i="8" l="1"/>
  <c r="L25" i="8"/>
  <c r="L20" i="8"/>
  <c r="L14" i="8"/>
  <c r="M30" i="8"/>
  <c r="L21" i="16"/>
  <c r="L20" i="14"/>
  <c r="M20" i="14" s="1"/>
  <c r="M13" i="14"/>
  <c r="M14" i="14"/>
  <c r="M18" i="14"/>
  <c r="M19" i="14"/>
  <c r="M22" i="14"/>
  <c r="M24" i="14"/>
  <c r="M12" i="14"/>
  <c r="L15" i="14"/>
  <c r="M15" i="14" s="1"/>
  <c r="L14" i="12"/>
  <c r="L29" i="12"/>
  <c r="L18" i="10"/>
  <c r="L13" i="10"/>
  <c r="Q29" i="5"/>
  <c r="Q30" i="5"/>
  <c r="Q16" i="5"/>
  <c r="L31" i="12" l="1"/>
  <c r="M31" i="12" s="1"/>
  <c r="L26" i="14"/>
  <c r="M26" i="14" s="1"/>
  <c r="M12" i="12"/>
  <c r="M13" i="12"/>
  <c r="M14" i="12"/>
  <c r="M16" i="12"/>
  <c r="M18" i="12"/>
  <c r="M21" i="12"/>
  <c r="M24" i="12"/>
  <c r="M25" i="12"/>
  <c r="M26" i="12"/>
  <c r="M27" i="12"/>
  <c r="M28" i="12"/>
  <c r="M29" i="12"/>
  <c r="M11" i="12"/>
  <c r="M12" i="10"/>
  <c r="M16" i="10"/>
  <c r="M17" i="10"/>
  <c r="M20" i="10"/>
  <c r="M22" i="10"/>
  <c r="M11" i="10"/>
  <c r="M12" i="8"/>
  <c r="M13" i="8"/>
  <c r="M17" i="8"/>
  <c r="M18" i="8"/>
  <c r="M19" i="8"/>
  <c r="M23" i="8"/>
  <c r="M24" i="8"/>
  <c r="M28" i="8"/>
  <c r="M29" i="8"/>
  <c r="M33" i="8"/>
  <c r="M11" i="8"/>
  <c r="R13" i="5"/>
  <c r="R14" i="5"/>
  <c r="R15" i="5"/>
  <c r="R17" i="5"/>
  <c r="R20" i="5"/>
  <c r="R21" i="5"/>
  <c r="R24" i="5"/>
  <c r="R25" i="5"/>
  <c r="R26" i="5"/>
  <c r="R32" i="5"/>
  <c r="R33" i="5"/>
  <c r="R12" i="5"/>
  <c r="K21" i="16" l="1"/>
  <c r="K26" i="14"/>
  <c r="K20" i="14"/>
  <c r="K15" i="14"/>
  <c r="K29" i="12"/>
  <c r="K31" i="12" s="1"/>
  <c r="K14" i="12"/>
  <c r="K18" i="10"/>
  <c r="M18" i="10" s="1"/>
  <c r="K13" i="10"/>
  <c r="M13" i="10" s="1"/>
  <c r="K25" i="8"/>
  <c r="M25" i="8" s="1"/>
  <c r="K20" i="8"/>
  <c r="M20" i="8" s="1"/>
  <c r="K14" i="8"/>
  <c r="M14" i="8" s="1"/>
  <c r="P30" i="5" l="1"/>
  <c r="R30" i="5" s="1"/>
  <c r="P29" i="5"/>
  <c r="R29" i="5" s="1"/>
  <c r="P16" i="5"/>
  <c r="R16" i="5" s="1"/>
  <c r="I28" i="16" l="1"/>
  <c r="M28" i="20" s="1"/>
  <c r="I27" i="16"/>
  <c r="M27" i="20" s="1"/>
  <c r="J21" i="16"/>
  <c r="I21" i="16"/>
  <c r="H21" i="16"/>
  <c r="G21" i="16"/>
  <c r="F21" i="16"/>
  <c r="E21" i="16"/>
  <c r="D21" i="16"/>
  <c r="C21" i="16"/>
  <c r="B21" i="16"/>
  <c r="F22" i="14"/>
  <c r="J20" i="14"/>
  <c r="I20" i="14"/>
  <c r="H20" i="14"/>
  <c r="G20" i="14"/>
  <c r="F20" i="14"/>
  <c r="E20" i="14"/>
  <c r="D20" i="14"/>
  <c r="C20" i="14"/>
  <c r="B20" i="14"/>
  <c r="J15" i="14"/>
  <c r="J26" i="14" s="1"/>
  <c r="I15" i="14"/>
  <c r="I26" i="14" s="1"/>
  <c r="H15" i="14"/>
  <c r="G15" i="14"/>
  <c r="G26" i="14" s="1"/>
  <c r="F15" i="14"/>
  <c r="F26" i="14" s="1"/>
  <c r="E15" i="14"/>
  <c r="E26" i="14" s="1"/>
  <c r="D15" i="14"/>
  <c r="D26" i="14" s="1"/>
  <c r="C15" i="14"/>
  <c r="C26" i="14" s="1"/>
  <c r="B15" i="14"/>
  <c r="B26" i="14" s="1"/>
  <c r="J29" i="12"/>
  <c r="I29" i="12"/>
  <c r="H29" i="12"/>
  <c r="G29" i="12"/>
  <c r="F29" i="12"/>
  <c r="E29" i="12"/>
  <c r="D29" i="12"/>
  <c r="C29" i="12"/>
  <c r="B29" i="12"/>
  <c r="J14" i="12"/>
  <c r="J31" i="12" s="1"/>
  <c r="I14" i="12"/>
  <c r="H14" i="12"/>
  <c r="G14" i="12"/>
  <c r="G31" i="12" s="1"/>
  <c r="F14" i="12"/>
  <c r="E14" i="12"/>
  <c r="D14" i="12"/>
  <c r="C14" i="12"/>
  <c r="B14" i="12"/>
  <c r="B31" i="12" s="1"/>
  <c r="J18" i="10"/>
  <c r="I18" i="10"/>
  <c r="H18" i="10"/>
  <c r="G18" i="10"/>
  <c r="F18" i="10"/>
  <c r="E18" i="10"/>
  <c r="D18" i="10"/>
  <c r="C18" i="10"/>
  <c r="B18" i="10"/>
  <c r="J13" i="10"/>
  <c r="I13" i="10"/>
  <c r="H13" i="10"/>
  <c r="G13" i="10"/>
  <c r="G20" i="10" s="1"/>
  <c r="F13" i="10"/>
  <c r="E13" i="10"/>
  <c r="D13" i="10"/>
  <c r="C13" i="10"/>
  <c r="C20" i="10" s="1"/>
  <c r="B13" i="10"/>
  <c r="J31" i="8"/>
  <c r="I31" i="8"/>
  <c r="H31" i="8"/>
  <c r="E31" i="8"/>
  <c r="D31" i="8"/>
  <c r="C31" i="8"/>
  <c r="B31" i="8"/>
  <c r="J25" i="8"/>
  <c r="I25" i="8"/>
  <c r="H25" i="8"/>
  <c r="E25" i="8"/>
  <c r="D25" i="8"/>
  <c r="C25" i="8"/>
  <c r="B25" i="8"/>
  <c r="J20" i="8"/>
  <c r="I20" i="8"/>
  <c r="H20" i="8"/>
  <c r="E20" i="8"/>
  <c r="D20" i="8"/>
  <c r="C20" i="8"/>
  <c r="B20" i="8"/>
  <c r="J14" i="8"/>
  <c r="I14" i="8"/>
  <c r="H14" i="8"/>
  <c r="E14" i="8"/>
  <c r="D14" i="8"/>
  <c r="C14" i="8"/>
  <c r="B14" i="8"/>
  <c r="C31" i="12" l="1"/>
  <c r="D31" i="12"/>
  <c r="H31" i="12"/>
  <c r="I31" i="12"/>
  <c r="F31" i="12"/>
  <c r="E31" i="12"/>
  <c r="F20" i="10"/>
  <c r="E20" i="10"/>
  <c r="B20" i="10"/>
  <c r="I33" i="8"/>
  <c r="D20" i="10"/>
  <c r="H20" i="10"/>
  <c r="I20" i="10"/>
  <c r="O30" i="5"/>
  <c r="N30" i="5"/>
  <c r="M30" i="5"/>
  <c r="L30" i="5"/>
  <c r="K30" i="5"/>
  <c r="J30" i="5"/>
  <c r="I30" i="5"/>
  <c r="H30" i="5"/>
  <c r="G30" i="5"/>
  <c r="O29" i="5"/>
  <c r="N29" i="5"/>
  <c r="M29" i="5"/>
  <c r="L29" i="5"/>
  <c r="K29" i="5"/>
  <c r="J29" i="5"/>
  <c r="I29" i="5"/>
  <c r="H29" i="5"/>
  <c r="G29" i="5"/>
  <c r="O16" i="5"/>
  <c r="N16" i="5"/>
  <c r="M16" i="5"/>
  <c r="L16" i="5"/>
  <c r="K16" i="5"/>
  <c r="J16" i="5"/>
  <c r="I16" i="5"/>
  <c r="H16" i="5"/>
  <c r="G16" i="5"/>
  <c r="K31" i="8" l="1"/>
  <c r="M31" i="8" s="1"/>
  <c r="E14" i="20"/>
  <c r="E25" i="20"/>
  <c r="E20" i="20"/>
  <c r="E13" i="20"/>
  <c r="E21" i="20"/>
  <c r="E18" i="20"/>
  <c r="E17" i="20"/>
  <c r="E15" i="20"/>
  <c r="E12" i="20"/>
  <c r="E11" i="20"/>
  <c r="E24" i="20"/>
  <c r="E19" i="20"/>
</calcChain>
</file>

<file path=xl/sharedStrings.xml><?xml version="1.0" encoding="utf-8"?>
<sst xmlns="http://schemas.openxmlformats.org/spreadsheetml/2006/main" count="290" uniqueCount="218">
  <si>
    <t xml:space="preserve">% Change </t>
  </si>
  <si>
    <t xml:space="preserve"> between</t>
  </si>
  <si>
    <t xml:space="preserve">  Wheat</t>
  </si>
  <si>
    <t xml:space="preserve">  Barley </t>
  </si>
  <si>
    <t xml:space="preserve">  Oats</t>
  </si>
  <si>
    <t xml:space="preserve">  Oilseed rape</t>
  </si>
  <si>
    <t>Grass cut (hectares)</t>
  </si>
  <si>
    <t xml:space="preserve">  For hay </t>
  </si>
  <si>
    <t xml:space="preserve">  For silage / haylage</t>
  </si>
  <si>
    <t xml:space="preserve">  Hay</t>
  </si>
  <si>
    <t xml:space="preserve">  Grass silage / haylage</t>
  </si>
  <si>
    <t>Yields (tonnes/hectare)</t>
  </si>
  <si>
    <t>Total</t>
  </si>
  <si>
    <t>Total cattle</t>
  </si>
  <si>
    <t xml:space="preserve">Sheep 1 year old or over </t>
  </si>
  <si>
    <t xml:space="preserve">  Ewes kept for breeding</t>
  </si>
  <si>
    <t xml:space="preserve">  Other sheep</t>
  </si>
  <si>
    <t xml:space="preserve">Sheep under 1 year old </t>
  </si>
  <si>
    <t>Total sheep</t>
  </si>
  <si>
    <t>Breeding herd</t>
  </si>
  <si>
    <t xml:space="preserve">  Sows in pig</t>
  </si>
  <si>
    <t xml:space="preserve">  Gilts in pig</t>
  </si>
  <si>
    <t xml:space="preserve">  Other sows for breeding</t>
  </si>
  <si>
    <t xml:space="preserve"> Barren sows for fattening</t>
  </si>
  <si>
    <t xml:space="preserve"> Gilts 50kg and over, not in pig</t>
  </si>
  <si>
    <t xml:space="preserve"> but expected to be used for breeding</t>
  </si>
  <si>
    <t xml:space="preserve"> Boars being used for service</t>
  </si>
  <si>
    <t xml:space="preserve"> </t>
  </si>
  <si>
    <t xml:space="preserve"> All other pigs </t>
  </si>
  <si>
    <t xml:space="preserve">  110kg liveweight and over</t>
  </si>
  <si>
    <t xml:space="preserve">  80kg and under 110kg liveweight</t>
  </si>
  <si>
    <t xml:space="preserve">  50kg and under 80kg liveweight</t>
  </si>
  <si>
    <t xml:space="preserve">  20kg and under 50kg liveweight</t>
  </si>
  <si>
    <t xml:space="preserve">  Under 20kg liveweight</t>
  </si>
  <si>
    <t>Fowls for producing eggs for eating</t>
  </si>
  <si>
    <t xml:space="preserve">  Pullets &amp; hens in the laying flock:</t>
  </si>
  <si>
    <t xml:space="preserve">  - Hens in first laying season</t>
  </si>
  <si>
    <t xml:space="preserve">  - Moulted hens</t>
  </si>
  <si>
    <t xml:space="preserve">  Pullets being reared for laying</t>
  </si>
  <si>
    <t xml:space="preserve"> Total </t>
  </si>
  <si>
    <t xml:space="preserve"> Fowls for breeding</t>
  </si>
  <si>
    <t xml:space="preserve">  Breeding hens</t>
  </si>
  <si>
    <t xml:space="preserve">  Cocks</t>
  </si>
  <si>
    <t xml:space="preserve">  Broilers and other table birds</t>
  </si>
  <si>
    <t>Total poultry</t>
  </si>
  <si>
    <t xml:space="preserve">number  </t>
  </si>
  <si>
    <t xml:space="preserve"> Tracklaying tractors (Caterpillars)</t>
  </si>
  <si>
    <t xml:space="preserve"> Wheeled tractors:</t>
  </si>
  <si>
    <t xml:space="preserve">     under 35 hp</t>
  </si>
  <si>
    <t xml:space="preserve">     35 to under 55 hp</t>
  </si>
  <si>
    <t xml:space="preserve">     55 to under 80 hp</t>
  </si>
  <si>
    <t xml:space="preserve">     80 to under 108 hp</t>
  </si>
  <si>
    <t xml:space="preserve">     108 to under 134 hp</t>
  </si>
  <si>
    <t xml:space="preserve"> Total wheeled tractors</t>
  </si>
  <si>
    <t xml:space="preserve">     4-Wheel drive tractors</t>
  </si>
  <si>
    <t>Female Dairy Cattle</t>
  </si>
  <si>
    <t xml:space="preserve">  Aged 1-2</t>
  </si>
  <si>
    <t xml:space="preserve">  Aged 2 years and over - with offspring</t>
  </si>
  <si>
    <t xml:space="preserve">  Aged 2 years and over - without offspring</t>
  </si>
  <si>
    <t>Female Beef Cattle</t>
  </si>
  <si>
    <t>Male Cattle</t>
  </si>
  <si>
    <t xml:space="preserve">  Aged 2 years and over</t>
  </si>
  <si>
    <t>Calves</t>
  </si>
  <si>
    <t xml:space="preserve">  Male cattle under 1</t>
  </si>
  <si>
    <t xml:space="preserve">  Female beef cattle under 1</t>
  </si>
  <si>
    <t xml:space="preserve">  Female dairy cattle under 1</t>
  </si>
  <si>
    <t xml:space="preserve">  Total winter crops</t>
  </si>
  <si>
    <r>
      <t xml:space="preserve">Production (tonnes) </t>
    </r>
    <r>
      <rPr>
        <b/>
        <vertAlign val="superscript"/>
        <sz val="12"/>
        <rFont val="Arial"/>
        <family val="2"/>
      </rPr>
      <t>(2)</t>
    </r>
  </si>
  <si>
    <r>
      <t xml:space="preserve">(hectares) </t>
    </r>
    <r>
      <rPr>
        <b/>
        <vertAlign val="superscript"/>
        <sz val="12"/>
        <rFont val="Arial"/>
        <family val="2"/>
      </rPr>
      <t>(1)</t>
    </r>
  </si>
  <si>
    <r>
      <t xml:space="preserve">  Grass sown</t>
    </r>
    <r>
      <rPr>
        <vertAlign val="superscript"/>
        <sz val="12"/>
        <rFont val="Arial"/>
        <family val="2"/>
      </rPr>
      <t>(1)</t>
    </r>
  </si>
  <si>
    <t xml:space="preserve">  Other Poultry (e.g. turkeys, ducks, geese)</t>
  </si>
  <si>
    <r>
      <t xml:space="preserve">  Arable silage</t>
    </r>
    <r>
      <rPr>
        <vertAlign val="superscript"/>
        <sz val="12"/>
        <rFont val="Arial"/>
        <family val="2"/>
      </rPr>
      <t>(2)</t>
    </r>
  </si>
  <si>
    <t>:</t>
  </si>
  <si>
    <t>Official/National Statistics</t>
  </si>
  <si>
    <t>Non-Official Statistics</t>
  </si>
  <si>
    <t>Contents</t>
  </si>
  <si>
    <t>Data</t>
  </si>
  <si>
    <t>Table of the entire time series</t>
  </si>
  <si>
    <t>Footnotes</t>
  </si>
  <si>
    <t>Additional information on the data presented</t>
  </si>
  <si>
    <t>Metadata</t>
  </si>
  <si>
    <t>Information on data source, data quality and updates</t>
  </si>
  <si>
    <t>Commentary</t>
  </si>
  <si>
    <t>A brief discussion of the background and trends</t>
  </si>
  <si>
    <t>Links</t>
  </si>
  <si>
    <t>Links to relevant web pages</t>
  </si>
  <si>
    <t>Pivot Chart</t>
  </si>
  <si>
    <t>A chart illustrating the data presented in the pivot table</t>
  </si>
  <si>
    <t>Pivot Table</t>
  </si>
  <si>
    <t>A table which can be filtered by year etc</t>
  </si>
  <si>
    <t>This dataset is published on the Scottish Environment Statistics Online (SESO) website, using information provided by external organistations. SESO accompanies the annual National Statistics publication: Key Scottish Environment Statistics (produced by the Scottish Government).</t>
  </si>
  <si>
    <t>Scottish Environment Statistics Online:</t>
  </si>
  <si>
    <t>http://www.scotland.gov.uk/seso/</t>
  </si>
  <si>
    <t>Key Scottish Environment Statistics:</t>
  </si>
  <si>
    <t xml:space="preserve">http://www.scotland.gov.uk/Topics/Statistics/Browse/Environment/ </t>
  </si>
  <si>
    <t>Contact</t>
  </si>
  <si>
    <t>e-mail:</t>
  </si>
  <si>
    <t xml:space="preserve">Env_Stats@scotland.gsi.gov.uk </t>
  </si>
  <si>
    <t>phone:</t>
  </si>
  <si>
    <t>0131 244 0445</t>
  </si>
  <si>
    <t>Table 1 - Crops and grass</t>
  </si>
  <si>
    <t>Table 2 - cattle</t>
  </si>
  <si>
    <t>Table 3 - sheep</t>
  </si>
  <si>
    <t>Table 4 - pigs</t>
  </si>
  <si>
    <t>Table 5 - poultry</t>
  </si>
  <si>
    <t>Table 6 - tractors</t>
  </si>
  <si>
    <t>Tables</t>
  </si>
  <si>
    <t>Total pigs</t>
  </si>
  <si>
    <t>Mounted hedge cutters</t>
  </si>
  <si>
    <t>Cattle weighing crushes</t>
  </si>
  <si>
    <t>Combine harvesters</t>
  </si>
  <si>
    <t>Drying and storage</t>
  </si>
  <si>
    <t>Feed mills, feed mixers and combined mill/mixers</t>
  </si>
  <si>
    <t>Stand-by generators</t>
  </si>
  <si>
    <t>Field crop or fruit sprayers</t>
  </si>
  <si>
    <t>Load handling and Transporting</t>
  </si>
  <si>
    <t>Cultivation</t>
  </si>
  <si>
    <t>Planting and Fertiliser Distribution</t>
  </si>
  <si>
    <t>Harvesting</t>
  </si>
  <si>
    <t>detailed questions asked in alternate years</t>
  </si>
  <si>
    <t>summary questions asked</t>
  </si>
  <si>
    <t>Drainage and ditching equipment</t>
  </si>
  <si>
    <t>change in data collection</t>
  </si>
  <si>
    <t xml:space="preserve">  Lambs put to ram</t>
  </si>
  <si>
    <t xml:space="preserve">  Lambs not put to ram</t>
  </si>
  <si>
    <t>Milking parlours</t>
  </si>
  <si>
    <r>
      <t>Number of main holdings</t>
    </r>
    <r>
      <rPr>
        <vertAlign val="superscript"/>
        <sz val="12"/>
        <rFont val="Arial"/>
        <family val="2"/>
      </rPr>
      <t>3</t>
    </r>
  </si>
  <si>
    <r>
      <t>Agricultural area on main holdings</t>
    </r>
    <r>
      <rPr>
        <vertAlign val="superscript"/>
        <sz val="12"/>
        <rFont val="Arial"/>
        <family val="2"/>
      </rPr>
      <t>3</t>
    </r>
  </si>
  <si>
    <t>(3) Figures for grass sown and arable silage are based on estimates for all main holdings, the numbers of which change from year to year.</t>
  </si>
  <si>
    <t>(1) Figures for tractors and transport are based on estimates for all main holdings only, the numbers of which change from year to year.</t>
  </si>
  <si>
    <r>
      <t>Number of main holdings</t>
    </r>
    <r>
      <rPr>
        <vertAlign val="superscript"/>
        <sz val="12"/>
        <rFont val="Arial"/>
        <family val="2"/>
      </rPr>
      <t>1</t>
    </r>
  </si>
  <si>
    <r>
      <t>Agricultural area on main holdings</t>
    </r>
    <r>
      <rPr>
        <vertAlign val="superscript"/>
        <sz val="12"/>
        <rFont val="Arial"/>
        <family val="2"/>
      </rPr>
      <t>1</t>
    </r>
  </si>
  <si>
    <t xml:space="preserve">(2) From 2015, only summary transport data was collected (as opposed to data for individual sub-categories). Comparisons with previous years should be made with caution. </t>
  </si>
  <si>
    <r>
      <t>Transport</t>
    </r>
    <r>
      <rPr>
        <b/>
        <vertAlign val="superscript"/>
        <sz val="12"/>
        <rFont val="Arial"/>
        <family val="2"/>
      </rPr>
      <t>2</t>
    </r>
  </si>
  <si>
    <t>detailed transport questions asked in alternate years</t>
  </si>
  <si>
    <t xml:space="preserve">(2) From 2015, only summary machinery data was collected (as opposed to data for individual sub-categories). Comparisons with previous years should be made with caution. </t>
  </si>
  <si>
    <t xml:space="preserve"> : not available - question on milking parlours introduced in 2015</t>
  </si>
  <si>
    <t>Table 7 - machinery</t>
  </si>
  <si>
    <t>Goats</t>
  </si>
  <si>
    <t xml:space="preserve">     134 to Under 201hp</t>
  </si>
  <si>
    <t xml:space="preserve">      201hp and over</t>
  </si>
  <si>
    <t>median</t>
  </si>
  <si>
    <t>Sub-region</t>
  </si>
  <si>
    <t xml:space="preserve">  Shetland</t>
  </si>
  <si>
    <t xml:space="preserve">  Orkney</t>
  </si>
  <si>
    <t xml:space="preserve">  Na h-Eileanan Siar</t>
  </si>
  <si>
    <t xml:space="preserve">  Highland</t>
  </si>
  <si>
    <t xml:space="preserve">  NE Scotland</t>
  </si>
  <si>
    <t xml:space="preserve">  Tayside</t>
  </si>
  <si>
    <t xml:space="preserve">  Fife</t>
  </si>
  <si>
    <t xml:space="preserve">  Lothian</t>
  </si>
  <si>
    <t xml:space="preserve">  Scottish Borders</t>
  </si>
  <si>
    <t xml:space="preserve">  East Central</t>
  </si>
  <si>
    <t xml:space="preserve">  Argyll &amp; Bute</t>
  </si>
  <si>
    <t xml:space="preserve">  Clyde Valley</t>
  </si>
  <si>
    <t xml:space="preserve">  Ayrshire</t>
  </si>
  <si>
    <t xml:space="preserve">  Dumfries &amp; Galloway</t>
  </si>
  <si>
    <t>NUTS2 regions</t>
  </si>
  <si>
    <t>Farm type</t>
  </si>
  <si>
    <t xml:space="preserve">  Cereal</t>
  </si>
  <si>
    <t xml:space="preserve">  General Cropping</t>
  </si>
  <si>
    <t xml:space="preserve">  Horticulture</t>
  </si>
  <si>
    <t xml:space="preserve">  Pigs and poultry</t>
  </si>
  <si>
    <t xml:space="preserve">  Dairy</t>
  </si>
  <si>
    <t xml:space="preserve">  Cattle and Sheep (LFA)</t>
  </si>
  <si>
    <t xml:space="preserve">  Cattle and Sheep (non-LFA)</t>
  </si>
  <si>
    <t xml:space="preserve">  Mixed</t>
  </si>
  <si>
    <t xml:space="preserve">  Forage/other</t>
  </si>
  <si>
    <t>Rental type</t>
  </si>
  <si>
    <t xml:space="preserve">  Crofting/ Small Landholders Act</t>
  </si>
  <si>
    <t xml:space="preserve">  91 Act LFA</t>
  </si>
  <si>
    <t xml:space="preserve">  91 Act non LFA</t>
  </si>
  <si>
    <t xml:space="preserve">  91 Act Ltd Partnership</t>
  </si>
  <si>
    <t xml:space="preserve">  Short Limited Duration Tenancy (SLDT)</t>
  </si>
  <si>
    <t xml:space="preserve">  Limited Duration Tenancy (LDT)</t>
  </si>
  <si>
    <t xml:space="preserve">  Modern Limited Duration Tenancy (MLDT)</t>
  </si>
  <si>
    <t xml:space="preserve">  Seasonal LFA on same location</t>
  </si>
  <si>
    <t xml:space="preserve">  Seasonal LFA on different location</t>
  </si>
  <si>
    <t xml:space="preserve">  Seasonal non-LFA on same location</t>
  </si>
  <si>
    <t xml:space="preserve">  Seasonal non-LFA on different location</t>
  </si>
  <si>
    <t>c   data suppressed to prevent disclosure of individual holdings</t>
  </si>
  <si>
    <t xml:space="preserve"> quartile</t>
  </si>
  <si>
    <t>lower</t>
  </si>
  <si>
    <t>upper</t>
  </si>
  <si>
    <t xml:space="preserve"> size</t>
  </si>
  <si>
    <t>sample</t>
  </si>
  <si>
    <t>LFA</t>
  </si>
  <si>
    <t>Non-LFA</t>
  </si>
  <si>
    <t>Actual prices (£)</t>
  </si>
  <si>
    <t xml:space="preserve">  Eastern Scotland</t>
  </si>
  <si>
    <t xml:space="preserve">  Highlands and Islands</t>
  </si>
  <si>
    <t xml:space="preserve">  North Eastern Scotland</t>
  </si>
  <si>
    <t xml:space="preserve">  Southern Scotland</t>
  </si>
  <si>
    <t xml:space="preserve">  West Central Scotland</t>
  </si>
  <si>
    <t>Table 8 - rent by LFA</t>
  </si>
  <si>
    <t>Table 9 - rent by region, farm type, rental type</t>
  </si>
  <si>
    <t xml:space="preserve">     Since then, the wording of the sheep categories in the questionnaire has been changed each year to try to improve clarity for respondents.  </t>
  </si>
  <si>
    <t xml:space="preserve">     Comparisons with previous years should be made with caution.</t>
  </si>
  <si>
    <t>`</t>
  </si>
  <si>
    <t>(1) Grass sown excludes minor holdings.</t>
  </si>
  <si>
    <t>(2) Arable silage excludes minor holdings.</t>
  </si>
  <si>
    <t>(1) From 2015, the collection of sheep data incorporated the Sheep and Goat Annual Inventory and increased the number of holdings included within the survey.</t>
  </si>
  <si>
    <t>FINAL RESULTS OF THE 2020 DECEMBER SURVEY OF AGRICULTURE</t>
  </si>
  <si>
    <t>The 2020 December Agricultural Survey covers winter-sown crops, hay and silage production, livestock, machinery and rents in Scotland as at 1 December 2020.</t>
  </si>
  <si>
    <t>2020 &amp; 2019</t>
  </si>
  <si>
    <t>AGRICULTURAL STATISTICS: RESULTS OF DECEMBER 2020 AGRICULTURAL SURVEY</t>
  </si>
  <si>
    <t>Table 1  Crops and grass area, hay and silage production, 2010 to 2020</t>
  </si>
  <si>
    <t xml:space="preserve">Crops and grass sown by 1 December </t>
  </si>
  <si>
    <t>Table 2 Number of cattle, 2010 to 2020</t>
  </si>
  <si>
    <t>Table 3 Number of sheep, 2010 to 2020</t>
  </si>
  <si>
    <t>Table 4 Number of pigs, 2010 to 2020</t>
  </si>
  <si>
    <t>Table 5  Number of poultry, 2010 to 2020</t>
  </si>
  <si>
    <r>
      <t>Table 6   Number of tractors and other transport on main holdings, December 2010 to 2020</t>
    </r>
    <r>
      <rPr>
        <b/>
        <vertAlign val="superscript"/>
        <sz val="12"/>
        <rFont val="Arial"/>
        <family val="2"/>
      </rPr>
      <t xml:space="preserve">  (1) (2)</t>
    </r>
  </si>
  <si>
    <r>
      <t xml:space="preserve">Table 7  Machinery, 2010 to 2020 </t>
    </r>
    <r>
      <rPr>
        <b/>
        <vertAlign val="superscript"/>
        <sz val="12"/>
        <rFont val="Arial"/>
        <family val="2"/>
      </rPr>
      <t>(1)(2)</t>
    </r>
  </si>
  <si>
    <t>Table 8: Average annual rent per hectare for full tenancies, including crofts</t>
  </si>
  <si>
    <t>Table 9   Median, quartile and decile rents per hectare, by category, 2020/21</t>
  </si>
  <si>
    <r>
      <t>Real terms (£)</t>
    </r>
    <r>
      <rPr>
        <b/>
        <vertAlign val="superscript"/>
        <sz val="12"/>
        <rFont val="Arial"/>
        <family val="2"/>
      </rPr>
      <t>1</t>
    </r>
  </si>
  <si>
    <t>(1)  Real terms prices calculated using UK Treasury GDP Deflators at Market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</si>
</sst>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-* #,##0.00_-;\-* #,##0.00_-;_-* &quot;-&quot;??_-;_-@_-"/>
    <numFmt numFmtId="164" formatCode="General_)"/>
    <numFmt numFmtId="165" formatCode="0.0_)"/>
    <numFmt numFmtId="166" formatCode="#,##0.0"/>
    <numFmt numFmtId="167" formatCode="0.0%"/>
    <numFmt numFmtId="168" formatCode="_-* #,##0_-;\-* #,##0_-;_-* &quot;-&quot;??_-;_-@_-"/>
    <numFmt numFmtId="169" formatCode="_-* #,##0.0_-;\-* #,##0.0_-;_-* &quot;-&quot;??_-;_-@_-"/>
    <numFmt numFmtId="170" formatCode="0_)"/>
    <numFmt numFmtId="171" formatCode="#,##0\ "/>
    <numFmt numFmtId="172" formatCode="0_}"/>
    <numFmt numFmtId="173" formatCode="#,##0_)\ "/>
    <numFmt numFmtId="174" formatCode="_-* #,##0_-;"/>
    <numFmt numFmtId="175" formatCode="#,##0_ ;\-#,##0\ "/>
    <numFmt numFmtId="176" formatCode="#,##0.000000"/>
    <numFmt numFmtId="177" formatCode="#,##0.0000"/>
    <numFmt numFmtId="178" formatCode="#,##0.0000000"/>
    <numFmt numFmtId="179" formatCode="_-* #,##0.0000_-;\-* #,##0.0000_-;_-* &quot;-&quot;??_-;_-@_-"/>
  </numFmts>
  <fonts count="38" x14ac:knownFonts="1"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  <font>
      <sz val="16"/>
      <name val="Arial"/>
      <family val="2"/>
    </font>
    <font>
      <sz val="12"/>
      <color indexed="10"/>
      <name val="Arial"/>
      <family val="2"/>
    </font>
    <font>
      <i/>
      <sz val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color indexed="12"/>
      <name val="Times New Roman"/>
      <family val="1"/>
    </font>
    <font>
      <sz val="9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u/>
      <sz val="12"/>
      <color theme="10"/>
      <name val="Arial"/>
      <family val="2"/>
    </font>
    <font>
      <b/>
      <sz val="1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1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4BD00"/>
        <bgColor indexed="64"/>
      </patternFill>
    </fill>
    <fill>
      <patternFill patternType="solid">
        <fgColor rgb="FF84BD00"/>
        <bgColor indexed="8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4" fillId="0" borderId="0"/>
    <xf numFmtId="0" fontId="21" fillId="0" borderId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9">
    <xf numFmtId="0" fontId="0" fillId="0" borderId="0" xfId="0"/>
    <xf numFmtId="0" fontId="3" fillId="2" borderId="0" xfId="6" applyFont="1" applyFill="1" applyAlignment="1"/>
    <xf numFmtId="0" fontId="4" fillId="2" borderId="0" xfId="6" applyFont="1" applyFill="1"/>
    <xf numFmtId="0" fontId="5" fillId="2" borderId="0" xfId="6" applyFont="1" applyFill="1"/>
    <xf numFmtId="0" fontId="2" fillId="2" borderId="0" xfId="6" applyFont="1" applyFill="1" applyAlignment="1"/>
    <xf numFmtId="0" fontId="5" fillId="2" borderId="0" xfId="6" applyFont="1" applyFill="1" applyAlignment="1"/>
    <xf numFmtId="0" fontId="6" fillId="2" borderId="0" xfId="6" applyFont="1" applyFill="1" applyAlignment="1"/>
    <xf numFmtId="0" fontId="4" fillId="2" borderId="0" xfId="6" applyFont="1" applyFill="1" applyAlignment="1"/>
    <xf numFmtId="0" fontId="6" fillId="2" borderId="0" xfId="6" applyFont="1" applyFill="1"/>
    <xf numFmtId="164" fontId="2" fillId="2" borderId="0" xfId="6" applyNumberFormat="1" applyFont="1" applyFill="1" applyAlignment="1" applyProtection="1">
      <alignment horizontal="left"/>
    </xf>
    <xf numFmtId="0" fontId="5" fillId="2" borderId="0" xfId="6" applyFont="1" applyFill="1" applyBorder="1"/>
    <xf numFmtId="3" fontId="5" fillId="2" borderId="0" xfId="6" applyNumberFormat="1" applyFont="1" applyFill="1"/>
    <xf numFmtId="3" fontId="5" fillId="2" borderId="0" xfId="6" applyNumberFormat="1" applyFont="1" applyFill="1" applyBorder="1" applyAlignment="1">
      <alignment horizontal="right"/>
    </xf>
    <xf numFmtId="3" fontId="5" fillId="2" borderId="0" xfId="6" applyNumberFormat="1" applyFont="1" applyFill="1" applyBorder="1"/>
    <xf numFmtId="167" fontId="5" fillId="2" borderId="0" xfId="10" applyNumberFormat="1" applyFont="1" applyFill="1"/>
    <xf numFmtId="166" fontId="5" fillId="2" borderId="0" xfId="6" applyNumberFormat="1" applyFont="1" applyFill="1" applyBorder="1" applyAlignment="1">
      <alignment horizontal="right"/>
    </xf>
    <xf numFmtId="0" fontId="8" fillId="2" borderId="0" xfId="6" applyFont="1" applyFill="1"/>
    <xf numFmtId="168" fontId="5" fillId="2" borderId="0" xfId="2" applyNumberFormat="1" applyFont="1" applyFill="1" applyBorder="1" applyAlignment="1">
      <alignment horizontal="right"/>
    </xf>
    <xf numFmtId="9" fontId="5" fillId="2" borderId="0" xfId="10" applyFont="1" applyFill="1"/>
    <xf numFmtId="9" fontId="5" fillId="2" borderId="0" xfId="10" applyFont="1" applyFill="1" applyBorder="1" applyAlignment="1">
      <alignment horizontal="right"/>
    </xf>
    <xf numFmtId="0" fontId="4" fillId="2" borderId="0" xfId="6" applyFont="1" applyFill="1" applyBorder="1"/>
    <xf numFmtId="3" fontId="5" fillId="2" borderId="0" xfId="6" applyNumberFormat="1" applyFont="1" applyFill="1" applyAlignment="1">
      <alignment horizontal="right"/>
    </xf>
    <xf numFmtId="0" fontId="9" fillId="2" borderId="0" xfId="6" applyFont="1" applyFill="1" applyBorder="1"/>
    <xf numFmtId="0" fontId="9" fillId="2" borderId="0" xfId="6" applyFont="1" applyFill="1"/>
    <xf numFmtId="3" fontId="4" fillId="2" borderId="0" xfId="6" applyNumberFormat="1" applyFont="1" applyFill="1"/>
    <xf numFmtId="167" fontId="5" fillId="2" borderId="0" xfId="10" applyNumberFormat="1" applyFont="1" applyFill="1" applyAlignment="1">
      <alignment horizontal="right"/>
    </xf>
    <xf numFmtId="0" fontId="2" fillId="2" borderId="0" xfId="6" applyFont="1" applyFill="1" applyBorder="1"/>
    <xf numFmtId="0" fontId="5" fillId="2" borderId="0" xfId="6" applyFont="1" applyFill="1" applyAlignment="1">
      <alignment horizontal="right"/>
    </xf>
    <xf numFmtId="170" fontId="5" fillId="2" borderId="0" xfId="6" applyNumberFormat="1" applyFont="1" applyFill="1" applyProtection="1"/>
    <xf numFmtId="170" fontId="5" fillId="2" borderId="0" xfId="6" applyNumberFormat="1" applyFont="1" applyFill="1" applyAlignment="1" applyProtection="1">
      <alignment horizontal="right"/>
    </xf>
    <xf numFmtId="0" fontId="1" fillId="2" borderId="0" xfId="6" applyFill="1" applyBorder="1"/>
    <xf numFmtId="0" fontId="1" fillId="2" borderId="0" xfId="6" applyFill="1"/>
    <xf numFmtId="170" fontId="2" fillId="2" borderId="0" xfId="6" applyNumberFormat="1" applyFont="1" applyFill="1" applyAlignment="1" applyProtection="1">
      <alignment horizontal="left"/>
    </xf>
    <xf numFmtId="170" fontId="5" fillId="2" borderId="0" xfId="6" applyNumberFormat="1" applyFont="1" applyFill="1" applyBorder="1" applyProtection="1"/>
    <xf numFmtId="168" fontId="5" fillId="2" borderId="0" xfId="6" applyNumberFormat="1" applyFont="1" applyFill="1"/>
    <xf numFmtId="164" fontId="2" fillId="2" borderId="0" xfId="6" applyNumberFormat="1" applyFont="1" applyFill="1" applyBorder="1" applyAlignment="1" applyProtection="1">
      <alignment horizontal="left"/>
    </xf>
    <xf numFmtId="0" fontId="2" fillId="2" borderId="0" xfId="6" applyFont="1" applyFill="1" applyBorder="1" applyAlignment="1">
      <alignment horizontal="left"/>
    </xf>
    <xf numFmtId="171" fontId="5" fillId="2" borderId="0" xfId="6" applyNumberFormat="1" applyFont="1" applyFill="1" applyBorder="1"/>
    <xf numFmtId="167" fontId="5" fillId="2" borderId="0" xfId="10" applyNumberFormat="1" applyFont="1" applyFill="1" applyBorder="1"/>
    <xf numFmtId="173" fontId="5" fillId="2" borderId="0" xfId="6" applyNumberFormat="1" applyFont="1" applyFill="1" applyBorder="1"/>
    <xf numFmtId="0" fontId="5" fillId="0" borderId="0" xfId="6" applyFont="1"/>
    <xf numFmtId="0" fontId="5" fillId="0" borderId="0" xfId="6" applyFont="1" applyBorder="1"/>
    <xf numFmtId="0" fontId="2" fillId="2" borderId="0" xfId="6" applyFont="1" applyFill="1"/>
    <xf numFmtId="174" fontId="5" fillId="2" borderId="0" xfId="6" applyNumberFormat="1" applyFont="1" applyFill="1" applyBorder="1"/>
    <xf numFmtId="168" fontId="4" fillId="2" borderId="0" xfId="6" applyNumberFormat="1" applyFont="1" applyFill="1" applyBorder="1"/>
    <xf numFmtId="0" fontId="13" fillId="2" borderId="0" xfId="6" applyFont="1" applyFill="1"/>
    <xf numFmtId="168" fontId="2" fillId="2" borderId="0" xfId="1" applyNumberFormat="1" applyFont="1" applyFill="1" applyBorder="1" applyAlignment="1">
      <alignment horizontal="right"/>
    </xf>
    <xf numFmtId="168" fontId="5" fillId="2" borderId="0" xfId="1" applyNumberFormat="1" applyFont="1" applyFill="1" applyBorder="1"/>
    <xf numFmtId="168" fontId="5" fillId="2" borderId="0" xfId="1" applyNumberFormat="1" applyFont="1" applyFill="1" applyBorder="1" applyAlignment="1">
      <alignment horizontal="right"/>
    </xf>
    <xf numFmtId="0" fontId="5" fillId="3" borderId="0" xfId="6" applyFont="1" applyFill="1"/>
    <xf numFmtId="168" fontId="2" fillId="3" borderId="0" xfId="1" applyNumberFormat="1" applyFont="1" applyFill="1" applyBorder="1" applyAlignment="1">
      <alignment horizontal="right"/>
    </xf>
    <xf numFmtId="168" fontId="5" fillId="3" borderId="0" xfId="1" applyNumberFormat="1" applyFont="1" applyFill="1" applyBorder="1" applyAlignment="1">
      <alignment horizontal="right"/>
    </xf>
    <xf numFmtId="168" fontId="5" fillId="2" borderId="0" xfId="6" applyNumberFormat="1" applyFont="1" applyFill="1" applyBorder="1"/>
    <xf numFmtId="1" fontId="5" fillId="2" borderId="0" xfId="6" applyNumberFormat="1" applyFont="1" applyFill="1" applyBorder="1"/>
    <xf numFmtId="168" fontId="15" fillId="2" borderId="0" xfId="1" applyNumberFormat="1" applyFont="1" applyFill="1" applyBorder="1" applyAlignment="1">
      <alignment horizontal="right"/>
    </xf>
    <xf numFmtId="174" fontId="2" fillId="2" borderId="0" xfId="6" applyNumberFormat="1" applyFont="1" applyFill="1" applyBorder="1"/>
    <xf numFmtId="168" fontId="2" fillId="2" borderId="0" xfId="1" applyNumberFormat="1" applyFont="1" applyFill="1" applyBorder="1"/>
    <xf numFmtId="165" fontId="5" fillId="2" borderId="0" xfId="6" applyNumberFormat="1" applyFont="1" applyFill="1" applyBorder="1" applyProtection="1"/>
    <xf numFmtId="165" fontId="2" fillId="2" borderId="0" xfId="6" applyNumberFormat="1" applyFont="1" applyFill="1" applyBorder="1" applyAlignment="1" applyProtection="1">
      <alignment horizontal="left"/>
    </xf>
    <xf numFmtId="165" fontId="5" fillId="2" borderId="0" xfId="6" applyNumberFormat="1" applyFont="1" applyFill="1" applyBorder="1" applyAlignment="1" applyProtection="1">
      <alignment horizontal="left"/>
    </xf>
    <xf numFmtId="164" fontId="5" fillId="2" borderId="0" xfId="6" applyNumberFormat="1" applyFont="1" applyFill="1" applyBorder="1" applyProtection="1"/>
    <xf numFmtId="170" fontId="2" fillId="2" borderId="0" xfId="6" applyNumberFormat="1" applyFont="1" applyFill="1" applyBorder="1" applyAlignment="1" applyProtection="1">
      <alignment horizontal="left"/>
    </xf>
    <xf numFmtId="170" fontId="5" fillId="2" borderId="0" xfId="6" applyNumberFormat="1" applyFont="1" applyFill="1" applyBorder="1" applyAlignment="1" applyProtection="1">
      <alignment horizontal="left"/>
    </xf>
    <xf numFmtId="0" fontId="18" fillId="2" borderId="0" xfId="6" applyFont="1" applyFill="1"/>
    <xf numFmtId="167" fontId="5" fillId="2" borderId="0" xfId="6" applyNumberFormat="1" applyFont="1" applyFill="1"/>
    <xf numFmtId="174" fontId="2" fillId="0" borderId="0" xfId="6" applyNumberFormat="1" applyFont="1" applyFill="1" applyBorder="1"/>
    <xf numFmtId="168" fontId="12" fillId="2" borderId="0" xfId="1" applyNumberFormat="1" applyFont="1" applyFill="1" applyBorder="1" applyAlignment="1">
      <alignment horizontal="right"/>
    </xf>
    <xf numFmtId="168" fontId="15" fillId="3" borderId="0" xfId="1" applyNumberFormat="1" applyFont="1" applyFill="1" applyBorder="1" applyAlignment="1">
      <alignment horizontal="right"/>
    </xf>
    <xf numFmtId="175" fontId="5" fillId="2" borderId="0" xfId="1" applyNumberFormat="1" applyFont="1" applyFill="1" applyBorder="1" applyAlignment="1">
      <alignment horizontal="right" indent="1"/>
    </xf>
    <xf numFmtId="175" fontId="2" fillId="2" borderId="0" xfId="1" applyNumberFormat="1" applyFont="1" applyFill="1" applyBorder="1" applyAlignment="1">
      <alignment horizontal="right" indent="1"/>
    </xf>
    <xf numFmtId="164" fontId="5" fillId="2" borderId="0" xfId="6" applyNumberFormat="1" applyFont="1" applyFill="1" applyBorder="1" applyAlignment="1" applyProtection="1">
      <alignment horizontal="right" indent="1"/>
    </xf>
    <xf numFmtId="3" fontId="5" fillId="2" borderId="0" xfId="6" applyNumberFormat="1" applyFont="1" applyFill="1" applyBorder="1" applyAlignment="1">
      <alignment horizontal="right" indent="1"/>
    </xf>
    <xf numFmtId="168" fontId="5" fillId="2" borderId="0" xfId="1" applyNumberFormat="1" applyFont="1" applyFill="1" applyBorder="1" applyAlignment="1">
      <alignment horizontal="right" indent="1"/>
    </xf>
    <xf numFmtId="168" fontId="2" fillId="2" borderId="0" xfId="1" applyNumberFormat="1" applyFont="1" applyFill="1" applyBorder="1" applyAlignment="1">
      <alignment horizontal="right" indent="1"/>
    </xf>
    <xf numFmtId="0" fontId="5" fillId="2" borderId="0" xfId="6" applyFont="1" applyFill="1" applyBorder="1" applyAlignment="1">
      <alignment horizontal="right" indent="1"/>
    </xf>
    <xf numFmtId="0" fontId="5" fillId="3" borderId="0" xfId="6" applyFont="1" applyFill="1" applyBorder="1" applyAlignment="1">
      <alignment horizontal="right" indent="1"/>
    </xf>
    <xf numFmtId="3" fontId="2" fillId="2" borderId="0" xfId="0" applyNumberFormat="1" applyFont="1" applyFill="1" applyBorder="1" applyAlignment="1">
      <alignment horizontal="right" indent="1"/>
    </xf>
    <xf numFmtId="3" fontId="2" fillId="3" borderId="0" xfId="1" applyNumberFormat="1" applyFont="1" applyFill="1" applyBorder="1" applyAlignment="1">
      <alignment horizontal="right" indent="1"/>
    </xf>
    <xf numFmtId="3" fontId="5" fillId="3" borderId="0" xfId="1" applyNumberFormat="1" applyFont="1" applyFill="1" applyBorder="1" applyAlignment="1">
      <alignment horizontal="right" indent="1"/>
    </xf>
    <xf numFmtId="165" fontId="5" fillId="2" borderId="0" xfId="6" applyNumberFormat="1" applyFont="1" applyFill="1" applyBorder="1" applyAlignment="1" applyProtection="1">
      <alignment horizontal="right" indent="1"/>
    </xf>
    <xf numFmtId="166" fontId="5" fillId="2" borderId="0" xfId="6" applyNumberFormat="1" applyFont="1" applyFill="1" applyBorder="1" applyAlignment="1">
      <alignment horizontal="right" indent="1"/>
    </xf>
    <xf numFmtId="3" fontId="15" fillId="2" borderId="0" xfId="0" applyNumberFormat="1" applyFont="1" applyFill="1" applyBorder="1" applyAlignment="1">
      <alignment horizontal="right" indent="1"/>
    </xf>
    <xf numFmtId="3" fontId="5" fillId="2" borderId="0" xfId="0" applyNumberFormat="1" applyFont="1" applyFill="1" applyBorder="1" applyAlignment="1">
      <alignment horizontal="right" indent="1"/>
    </xf>
    <xf numFmtId="3" fontId="17" fillId="2" borderId="0" xfId="0" applyNumberFormat="1" applyFont="1" applyFill="1" applyBorder="1" applyAlignment="1">
      <alignment horizontal="right" indent="1"/>
    </xf>
    <xf numFmtId="3" fontId="5" fillId="3" borderId="0" xfId="6" applyNumberFormat="1" applyFont="1" applyFill="1" applyBorder="1" applyAlignment="1">
      <alignment horizontal="right" indent="1"/>
    </xf>
    <xf numFmtId="0" fontId="19" fillId="0" borderId="0" xfId="8" applyFont="1"/>
    <xf numFmtId="0" fontId="26" fillId="0" borderId="0" xfId="8" applyFont="1"/>
    <xf numFmtId="0" fontId="1" fillId="0" borderId="0" xfId="8" applyFont="1"/>
    <xf numFmtId="0" fontId="20" fillId="0" borderId="0" xfId="5" applyFont="1" applyAlignment="1" applyProtection="1"/>
    <xf numFmtId="0" fontId="1" fillId="0" borderId="0" xfId="8" applyFont="1" applyAlignment="1">
      <alignment wrapText="1"/>
    </xf>
    <xf numFmtId="0" fontId="20" fillId="0" borderId="0" xfId="5" applyFont="1" applyAlignment="1" applyProtection="1">
      <alignment wrapText="1"/>
    </xf>
    <xf numFmtId="0" fontId="25" fillId="2" borderId="0" xfId="3" applyFill="1"/>
    <xf numFmtId="0" fontId="25" fillId="2" borderId="0" xfId="3" applyFill="1" applyAlignment="1"/>
    <xf numFmtId="0" fontId="28" fillId="0" borderId="0" xfId="0" applyFont="1"/>
    <xf numFmtId="0" fontId="5" fillId="2" borderId="0" xfId="6" applyFont="1" applyFill="1" applyAlignment="1">
      <alignment wrapText="1"/>
    </xf>
    <xf numFmtId="0" fontId="29" fillId="2" borderId="0" xfId="3" applyFont="1" applyFill="1" applyAlignment="1">
      <alignment vertical="top"/>
    </xf>
    <xf numFmtId="0" fontId="5" fillId="2" borderId="0" xfId="3" applyFont="1" applyFill="1" applyAlignment="1">
      <alignment vertical="top" wrapText="1"/>
    </xf>
    <xf numFmtId="0" fontId="10" fillId="2" borderId="0" xfId="6" applyFont="1" applyFill="1" applyBorder="1"/>
    <xf numFmtId="0" fontId="5" fillId="3" borderId="0" xfId="6" applyFont="1" applyFill="1" applyBorder="1"/>
    <xf numFmtId="3" fontId="15" fillId="3" borderId="0" xfId="0" applyNumberFormat="1" applyFont="1" applyFill="1" applyBorder="1" applyAlignment="1">
      <alignment horizontal="right" indent="1"/>
    </xf>
    <xf numFmtId="3" fontId="17" fillId="3" borderId="0" xfId="0" applyNumberFormat="1" applyFont="1" applyFill="1" applyBorder="1" applyAlignment="1">
      <alignment horizontal="right" indent="1"/>
    </xf>
    <xf numFmtId="3" fontId="2" fillId="3" borderId="0" xfId="0" applyNumberFormat="1" applyFont="1" applyFill="1" applyBorder="1" applyAlignment="1">
      <alignment horizontal="right" indent="1"/>
    </xf>
    <xf numFmtId="168" fontId="15" fillId="3" borderId="0" xfId="1" applyNumberFormat="1" applyFont="1" applyFill="1" applyAlignment="1">
      <alignment horizontal="right" indent="1"/>
    </xf>
    <xf numFmtId="168" fontId="2" fillId="3" borderId="0" xfId="1" applyNumberFormat="1" applyFont="1" applyFill="1" applyBorder="1" applyAlignment="1">
      <alignment horizontal="right" indent="1"/>
    </xf>
    <xf numFmtId="168" fontId="5" fillId="3" borderId="0" xfId="1" applyNumberFormat="1" applyFont="1" applyFill="1" applyBorder="1" applyAlignment="1">
      <alignment horizontal="right" indent="1"/>
    </xf>
    <xf numFmtId="175" fontId="2" fillId="3" borderId="0" xfId="1" applyNumberFormat="1" applyFont="1" applyFill="1" applyBorder="1" applyAlignment="1">
      <alignment horizontal="right" indent="1"/>
    </xf>
    <xf numFmtId="175" fontId="5" fillId="3" borderId="0" xfId="1" applyNumberFormat="1" applyFont="1" applyFill="1" applyBorder="1" applyAlignment="1">
      <alignment horizontal="right" indent="1"/>
    </xf>
    <xf numFmtId="168" fontId="12" fillId="3" borderId="0" xfId="1" applyNumberFormat="1" applyFont="1" applyFill="1" applyBorder="1" applyAlignment="1">
      <alignment horizontal="right"/>
    </xf>
    <xf numFmtId="168" fontId="5" fillId="3" borderId="0" xfId="1" applyNumberFormat="1" applyFont="1" applyFill="1" applyBorder="1"/>
    <xf numFmtId="0" fontId="1" fillId="2" borderId="1" xfId="6" applyFont="1" applyFill="1" applyBorder="1"/>
    <xf numFmtId="0" fontId="29" fillId="0" borderId="0" xfId="3" applyFont="1"/>
    <xf numFmtId="0" fontId="1" fillId="2" borderId="0" xfId="6" applyFill="1" applyAlignment="1">
      <alignment horizontal="right"/>
    </xf>
    <xf numFmtId="0" fontId="1" fillId="2" borderId="5" xfId="6" applyFill="1" applyBorder="1"/>
    <xf numFmtId="9" fontId="5" fillId="2" borderId="0" xfId="9" applyFont="1" applyFill="1" applyBorder="1"/>
    <xf numFmtId="168" fontId="1" fillId="2" borderId="0" xfId="6" applyNumberFormat="1" applyFill="1"/>
    <xf numFmtId="175" fontId="5" fillId="2" borderId="0" xfId="6" applyNumberFormat="1" applyFont="1" applyFill="1"/>
    <xf numFmtId="167" fontId="5" fillId="2" borderId="0" xfId="9" applyNumberFormat="1" applyFont="1" applyFill="1" applyBorder="1"/>
    <xf numFmtId="1" fontId="5" fillId="2" borderId="0" xfId="10" applyNumberFormat="1" applyFont="1" applyFill="1"/>
    <xf numFmtId="0" fontId="18" fillId="2" borderId="0" xfId="6" applyFont="1" applyFill="1" applyBorder="1"/>
    <xf numFmtId="0" fontId="18" fillId="2" borderId="5" xfId="6" applyFont="1" applyFill="1" applyBorder="1" applyAlignment="1">
      <alignment horizontal="left"/>
    </xf>
    <xf numFmtId="168" fontId="5" fillId="3" borderId="4" xfId="1" applyNumberFormat="1" applyFont="1" applyFill="1" applyBorder="1" applyAlignment="1">
      <alignment horizontal="right"/>
    </xf>
    <xf numFmtId="0" fontId="5" fillId="2" borderId="4" xfId="6" applyFont="1" applyFill="1" applyBorder="1" applyAlignment="1">
      <alignment horizontal="right" indent="1"/>
    </xf>
    <xf numFmtId="168" fontId="15" fillId="3" borderId="4" xfId="1" applyNumberFormat="1" applyFont="1" applyFill="1" applyBorder="1" applyAlignment="1">
      <alignment horizontal="right" indent="1"/>
    </xf>
    <xf numFmtId="168" fontId="2" fillId="3" borderId="4" xfId="1" applyNumberFormat="1" applyFont="1" applyFill="1" applyBorder="1" applyAlignment="1">
      <alignment horizontal="right" indent="1"/>
    </xf>
    <xf numFmtId="168" fontId="5" fillId="2" borderId="4" xfId="1" applyNumberFormat="1" applyFont="1" applyFill="1" applyBorder="1" applyAlignment="1">
      <alignment horizontal="right" indent="1"/>
    </xf>
    <xf numFmtId="168" fontId="5" fillId="3" borderId="4" xfId="1" applyNumberFormat="1" applyFont="1" applyFill="1" applyBorder="1" applyAlignment="1">
      <alignment horizontal="right" indent="1"/>
    </xf>
    <xf numFmtId="0" fontId="18" fillId="2" borderId="2" xfId="6" applyFont="1" applyFill="1" applyBorder="1" applyAlignment="1">
      <alignment horizontal="left"/>
    </xf>
    <xf numFmtId="168" fontId="15" fillId="3" borderId="0" xfId="1" applyNumberFormat="1" applyFont="1" applyFill="1" applyBorder="1" applyAlignment="1">
      <alignment horizontal="right" indent="1"/>
    </xf>
    <xf numFmtId="0" fontId="5" fillId="2" borderId="4" xfId="6" applyFont="1" applyFill="1" applyBorder="1"/>
    <xf numFmtId="168" fontId="12" fillId="3" borderId="4" xfId="1" applyNumberFormat="1" applyFont="1" applyFill="1" applyBorder="1" applyAlignment="1">
      <alignment horizontal="right"/>
    </xf>
    <xf numFmtId="168" fontId="5" fillId="3" borderId="4" xfId="1" applyNumberFormat="1" applyFont="1" applyFill="1" applyBorder="1"/>
    <xf numFmtId="168" fontId="15" fillId="3" borderId="4" xfId="1" applyNumberFormat="1" applyFont="1" applyFill="1" applyBorder="1" applyAlignment="1">
      <alignment horizontal="right"/>
    </xf>
    <xf numFmtId="168" fontId="2" fillId="3" borderId="4" xfId="1" applyNumberFormat="1" applyFont="1" applyFill="1" applyBorder="1" applyAlignment="1">
      <alignment horizontal="right"/>
    </xf>
    <xf numFmtId="1" fontId="5" fillId="2" borderId="4" xfId="6" applyNumberFormat="1" applyFont="1" applyFill="1" applyBorder="1"/>
    <xf numFmtId="0" fontId="10" fillId="3" borderId="4" xfId="6" applyFont="1" applyFill="1" applyBorder="1"/>
    <xf numFmtId="3" fontId="5" fillId="2" borderId="4" xfId="6" applyNumberFormat="1" applyFont="1" applyFill="1" applyBorder="1" applyAlignment="1">
      <alignment horizontal="right" indent="1"/>
    </xf>
    <xf numFmtId="0" fontId="11" fillId="2" borderId="0" xfId="6" applyFont="1" applyFill="1" applyBorder="1" applyAlignment="1">
      <alignment horizontal="right"/>
    </xf>
    <xf numFmtId="164" fontId="5" fillId="2" borderId="0" xfId="6" applyNumberFormat="1" applyFont="1" applyFill="1" applyBorder="1" applyAlignment="1" applyProtection="1">
      <alignment horizontal="left"/>
    </xf>
    <xf numFmtId="167" fontId="5" fillId="2" borderId="0" xfId="10" applyNumberFormat="1" applyFont="1" applyFill="1" applyBorder="1" applyAlignment="1">
      <alignment horizontal="right" indent="1"/>
    </xf>
    <xf numFmtId="3" fontId="4" fillId="2" borderId="0" xfId="6" applyNumberFormat="1" applyFont="1" applyFill="1" applyBorder="1"/>
    <xf numFmtId="167" fontId="2" fillId="2" borderId="0" xfId="10" applyNumberFormat="1" applyFont="1" applyFill="1" applyBorder="1" applyAlignment="1">
      <alignment horizontal="right" indent="1"/>
    </xf>
    <xf numFmtId="167" fontId="5" fillId="2" borderId="0" xfId="6" applyNumberFormat="1" applyFont="1" applyFill="1" applyBorder="1" applyAlignment="1">
      <alignment horizontal="right" indent="1"/>
    </xf>
    <xf numFmtId="9" fontId="5" fillId="2" borderId="0" xfId="9" applyNumberFormat="1" applyFont="1" applyFill="1" applyBorder="1"/>
    <xf numFmtId="9" fontId="5" fillId="2" borderId="0" xfId="9" applyFont="1" applyFill="1"/>
    <xf numFmtId="167" fontId="5" fillId="2" borderId="0" xfId="9" applyNumberFormat="1" applyFont="1" applyFill="1"/>
    <xf numFmtId="168" fontId="5" fillId="2" borderId="4" xfId="6" applyNumberFormat="1" applyFont="1" applyFill="1" applyBorder="1"/>
    <xf numFmtId="174" fontId="5" fillId="2" borderId="4" xfId="6" applyNumberFormat="1" applyFont="1" applyFill="1" applyBorder="1"/>
    <xf numFmtId="168" fontId="5" fillId="2" borderId="0" xfId="6" applyNumberFormat="1" applyFont="1" applyFill="1" applyBorder="1" applyAlignment="1">
      <alignment horizontal="right"/>
    </xf>
    <xf numFmtId="165" fontId="5" fillId="2" borderId="0" xfId="6" applyNumberFormat="1" applyFont="1" applyFill="1" applyBorder="1" applyAlignment="1" applyProtection="1"/>
    <xf numFmtId="165" fontId="5" fillId="0" borderId="0" xfId="6" applyNumberFormat="1" applyFont="1" applyFill="1" applyBorder="1" applyAlignment="1" applyProtection="1"/>
    <xf numFmtId="176" fontId="5" fillId="3" borderId="0" xfId="6" applyNumberFormat="1" applyFont="1" applyFill="1" applyBorder="1" applyAlignment="1">
      <alignment horizontal="right" indent="1"/>
    </xf>
    <xf numFmtId="3" fontId="17" fillId="0" borderId="0" xfId="0" applyNumberFormat="1" applyFont="1" applyBorder="1" applyAlignment="1">
      <alignment horizontal="right" indent="1"/>
    </xf>
    <xf numFmtId="4" fontId="5" fillId="2" borderId="0" xfId="6" applyNumberFormat="1" applyFont="1" applyFill="1" applyBorder="1"/>
    <xf numFmtId="9" fontId="5" fillId="2" borderId="0" xfId="10" applyFont="1" applyFill="1" applyBorder="1"/>
    <xf numFmtId="166" fontId="5" fillId="2" borderId="0" xfId="6" applyNumberFormat="1" applyFont="1" applyFill="1" applyBorder="1"/>
    <xf numFmtId="43" fontId="5" fillId="2" borderId="0" xfId="2" applyFont="1" applyFill="1" applyBorder="1"/>
    <xf numFmtId="3" fontId="28" fillId="3" borderId="0" xfId="1" applyNumberFormat="1" applyFont="1" applyFill="1" applyBorder="1" applyAlignment="1">
      <alignment horizontal="right" indent="1"/>
    </xf>
    <xf numFmtId="3" fontId="2" fillId="3" borderId="0" xfId="6" applyNumberFormat="1" applyFont="1" applyFill="1" applyBorder="1" applyAlignment="1">
      <alignment horizontal="right" indent="1"/>
    </xf>
    <xf numFmtId="175" fontId="15" fillId="2" borderId="0" xfId="1" applyNumberFormat="1" applyFont="1" applyFill="1" applyBorder="1" applyAlignment="1">
      <alignment horizontal="right" indent="1"/>
    </xf>
    <xf numFmtId="175" fontId="15" fillId="3" borderId="0" xfId="1" applyNumberFormat="1" applyFont="1" applyFill="1" applyBorder="1" applyAlignment="1">
      <alignment horizontal="right" indent="1"/>
    </xf>
    <xf numFmtId="167" fontId="5" fillId="2" borderId="0" xfId="9" applyNumberFormat="1" applyFont="1" applyFill="1" applyBorder="1" applyAlignment="1">
      <alignment horizontal="right" indent="1"/>
    </xf>
    <xf numFmtId="167" fontId="2" fillId="2" borderId="0" xfId="6" applyNumberFormat="1" applyFont="1" applyFill="1" applyBorder="1" applyAlignment="1">
      <alignment horizontal="right" indent="1"/>
    </xf>
    <xf numFmtId="170" fontId="5" fillId="2" borderId="0" xfId="6" applyNumberFormat="1" applyFont="1" applyFill="1" applyBorder="1" applyAlignment="1" applyProtection="1">
      <alignment horizontal="right" indent="1"/>
    </xf>
    <xf numFmtId="167" fontId="2" fillId="2" borderId="0" xfId="9" applyNumberFormat="1" applyFont="1" applyFill="1" applyBorder="1" applyAlignment="1">
      <alignment horizontal="right" indent="1"/>
    </xf>
    <xf numFmtId="170" fontId="2" fillId="2" borderId="0" xfId="6" applyNumberFormat="1" applyFont="1" applyFill="1" applyBorder="1" applyProtection="1"/>
    <xf numFmtId="0" fontId="10" fillId="3" borderId="0" xfId="6" applyFont="1" applyFill="1" applyBorder="1"/>
    <xf numFmtId="0" fontId="5" fillId="2" borderId="0" xfId="6" applyFont="1" applyFill="1" applyBorder="1" applyAlignment="1">
      <alignment horizontal="left"/>
    </xf>
    <xf numFmtId="0" fontId="1" fillId="2" borderId="4" xfId="6" applyFill="1" applyBorder="1"/>
    <xf numFmtId="0" fontId="23" fillId="2" borderId="0" xfId="6" applyFont="1" applyFill="1" applyBorder="1" applyAlignment="1">
      <alignment horizontal="right"/>
    </xf>
    <xf numFmtId="0" fontId="23" fillId="2" borderId="4" xfId="6" applyFont="1" applyFill="1" applyBorder="1" applyAlignment="1">
      <alignment horizontal="right"/>
    </xf>
    <xf numFmtId="3" fontId="27" fillId="0" borderId="0" xfId="0" applyNumberFormat="1" applyFont="1"/>
    <xf numFmtId="9" fontId="4" fillId="2" borderId="0" xfId="9" applyFont="1" applyFill="1"/>
    <xf numFmtId="43" fontId="5" fillId="2" borderId="0" xfId="6" applyNumberFormat="1" applyFont="1" applyFill="1"/>
    <xf numFmtId="2" fontId="5" fillId="2" borderId="0" xfId="6" applyNumberFormat="1" applyFont="1" applyFill="1"/>
    <xf numFmtId="9" fontId="2" fillId="2" borderId="0" xfId="9" applyNumberFormat="1" applyFont="1" applyFill="1" applyBorder="1"/>
    <xf numFmtId="0" fontId="1" fillId="2" borderId="0" xfId="6" applyFont="1" applyFill="1"/>
    <xf numFmtId="0" fontId="1" fillId="2" borderId="0" xfId="6" applyFont="1" applyFill="1" applyAlignment="1">
      <alignment wrapText="1"/>
    </xf>
    <xf numFmtId="3" fontId="30" fillId="3" borderId="0" xfId="0" applyNumberFormat="1" applyFont="1" applyFill="1" applyBorder="1" applyAlignment="1">
      <alignment horizontal="right" vertical="top"/>
    </xf>
    <xf numFmtId="3" fontId="30" fillId="3" borderId="0" xfId="2" applyNumberFormat="1" applyFont="1" applyFill="1" applyBorder="1" applyAlignment="1">
      <alignment horizontal="right" vertical="top"/>
    </xf>
    <xf numFmtId="3" fontId="30" fillId="0" borderId="0" xfId="2" applyNumberFormat="1" applyFont="1" applyBorder="1" applyAlignment="1">
      <alignment horizontal="right" vertical="top"/>
    </xf>
    <xf numFmtId="9" fontId="5" fillId="2" borderId="0" xfId="9" applyFont="1" applyFill="1" applyBorder="1" applyAlignment="1">
      <alignment horizontal="right" indent="1"/>
    </xf>
    <xf numFmtId="0" fontId="4" fillId="3" borderId="0" xfId="6" applyFont="1" applyFill="1"/>
    <xf numFmtId="0" fontId="1" fillId="3" borderId="0" xfId="6" applyFill="1"/>
    <xf numFmtId="164" fontId="2" fillId="3" borderId="0" xfId="6" applyNumberFormat="1" applyFont="1" applyFill="1" applyAlignment="1" applyProtection="1">
      <alignment horizontal="left"/>
    </xf>
    <xf numFmtId="0" fontId="1" fillId="3" borderId="1" xfId="6" applyFont="1" applyFill="1" applyBorder="1"/>
    <xf numFmtId="0" fontId="13" fillId="3" borderId="0" xfId="6" applyFont="1" applyFill="1"/>
    <xf numFmtId="0" fontId="0" fillId="3" borderId="2" xfId="0" applyFill="1" applyBorder="1"/>
    <xf numFmtId="0" fontId="0" fillId="3" borderId="0" xfId="0" applyFill="1"/>
    <xf numFmtId="0" fontId="32" fillId="3" borderId="0" xfId="0" applyFont="1" applyFill="1" applyAlignment="1">
      <alignment horizontal="right" vertical="center"/>
    </xf>
    <xf numFmtId="0" fontId="32" fillId="3" borderId="0" xfId="0" applyFont="1" applyFill="1" applyAlignment="1">
      <alignment horizontal="right" vertical="center" wrapText="1"/>
    </xf>
    <xf numFmtId="0" fontId="27" fillId="3" borderId="0" xfId="0" applyFont="1" applyFill="1"/>
    <xf numFmtId="0" fontId="33" fillId="3" borderId="0" xfId="0" applyFont="1" applyFill="1" applyBorder="1"/>
    <xf numFmtId="0" fontId="31" fillId="3" borderId="0" xfId="0" applyFont="1" applyFill="1" applyBorder="1" applyAlignment="1">
      <alignment vertical="center"/>
    </xf>
    <xf numFmtId="0" fontId="27" fillId="3" borderId="0" xfId="0" applyFont="1" applyFill="1" applyBorder="1"/>
    <xf numFmtId="1" fontId="27" fillId="3" borderId="0" xfId="0" applyNumberFormat="1" applyFont="1" applyFill="1"/>
    <xf numFmtId="1" fontId="5" fillId="3" borderId="0" xfId="6" applyNumberFormat="1" applyFont="1" applyFill="1"/>
    <xf numFmtId="1" fontId="5" fillId="3" borderId="0" xfId="6" applyNumberFormat="1" applyFont="1" applyFill="1" applyBorder="1"/>
    <xf numFmtId="0" fontId="33" fillId="3" borderId="0" xfId="0" applyFont="1" applyFill="1" applyAlignment="1">
      <alignment vertical="center"/>
    </xf>
    <xf numFmtId="0" fontId="27" fillId="3" borderId="0" xfId="0" applyFont="1" applyFill="1" applyAlignment="1">
      <alignment vertical="center"/>
    </xf>
    <xf numFmtId="0" fontId="34" fillId="3" borderId="0" xfId="0" applyFont="1" applyFill="1" applyAlignment="1">
      <alignment vertical="center"/>
    </xf>
    <xf numFmtId="0" fontId="28" fillId="3" borderId="0" xfId="0" applyFont="1" applyFill="1" applyAlignment="1">
      <alignment vertical="center"/>
    </xf>
    <xf numFmtId="0" fontId="28" fillId="3" borderId="2" xfId="0" applyFont="1" applyFill="1" applyBorder="1" applyAlignment="1">
      <alignment vertical="center"/>
    </xf>
    <xf numFmtId="0" fontId="33" fillId="3" borderId="0" xfId="0" applyFont="1" applyFill="1"/>
    <xf numFmtId="168" fontId="2" fillId="2" borderId="4" xfId="1" applyNumberFormat="1" applyFont="1" applyFill="1" applyBorder="1" applyAlignment="1">
      <alignment horizontal="right"/>
    </xf>
    <xf numFmtId="0" fontId="35" fillId="2" borderId="0" xfId="6" applyFont="1" applyFill="1" applyBorder="1"/>
    <xf numFmtId="164" fontId="5" fillId="4" borderId="3" xfId="6" applyNumberFormat="1" applyFont="1" applyFill="1" applyBorder="1" applyProtection="1"/>
    <xf numFmtId="164" fontId="2" fillId="4" borderId="3" xfId="6" applyNumberFormat="1" applyFont="1" applyFill="1" applyBorder="1" applyAlignment="1" applyProtection="1">
      <alignment horizontal="right"/>
    </xf>
    <xf numFmtId="164" fontId="2" fillId="4" borderId="3" xfId="6" applyNumberFormat="1" applyFont="1" applyFill="1" applyBorder="1" applyAlignment="1" applyProtection="1">
      <alignment horizontal="right" indent="1"/>
    </xf>
    <xf numFmtId="164" fontId="5" fillId="4" borderId="0" xfId="6" applyNumberFormat="1" applyFont="1" applyFill="1" applyBorder="1" applyProtection="1"/>
    <xf numFmtId="164" fontId="2" fillId="4" borderId="0" xfId="6" applyNumberFormat="1" applyFont="1" applyFill="1" applyBorder="1" applyAlignment="1" applyProtection="1">
      <alignment horizontal="right"/>
    </xf>
    <xf numFmtId="164" fontId="2" fillId="4" borderId="0" xfId="6" applyNumberFormat="1" applyFont="1" applyFill="1" applyBorder="1" applyAlignment="1" applyProtection="1">
      <alignment horizontal="right" indent="1"/>
    </xf>
    <xf numFmtId="164" fontId="5" fillId="4" borderId="2" xfId="6" applyNumberFormat="1" applyFont="1" applyFill="1" applyBorder="1" applyProtection="1"/>
    <xf numFmtId="0" fontId="2" fillId="4" borderId="2" xfId="6" applyFont="1" applyFill="1" applyBorder="1" applyAlignment="1">
      <alignment horizontal="right"/>
    </xf>
    <xf numFmtId="0" fontId="2" fillId="4" borderId="2" xfId="6" applyFont="1" applyFill="1" applyBorder="1" applyAlignment="1">
      <alignment horizontal="right" indent="1"/>
    </xf>
    <xf numFmtId="164" fontId="2" fillId="4" borderId="2" xfId="6" applyNumberFormat="1" applyFont="1" applyFill="1" applyBorder="1" applyAlignment="1" applyProtection="1">
      <alignment horizontal="right" indent="1"/>
    </xf>
    <xf numFmtId="164" fontId="5" fillId="4" borderId="6" xfId="6" applyNumberFormat="1" applyFont="1" applyFill="1" applyBorder="1" applyProtection="1"/>
    <xf numFmtId="164" fontId="5" fillId="4" borderId="3" xfId="6" applyNumberFormat="1" applyFont="1" applyFill="1" applyBorder="1" applyAlignment="1" applyProtection="1">
      <alignment horizontal="right" indent="1"/>
    </xf>
    <xf numFmtId="164" fontId="5" fillId="4" borderId="0" xfId="6" applyNumberFormat="1" applyFont="1" applyFill="1" applyBorder="1" applyAlignment="1" applyProtection="1">
      <alignment horizontal="right" indent="1"/>
    </xf>
    <xf numFmtId="164" fontId="2" fillId="4" borderId="2" xfId="6" applyNumberFormat="1" applyFont="1" applyFill="1" applyBorder="1" applyAlignment="1" applyProtection="1">
      <alignment horizontal="right" wrapText="1" indent="1"/>
    </xf>
    <xf numFmtId="0" fontId="5" fillId="4" borderId="6" xfId="6" applyFont="1" applyFill="1" applyBorder="1"/>
    <xf numFmtId="164" fontId="5" fillId="4" borderId="7" xfId="6" applyNumberFormat="1" applyFont="1" applyFill="1" applyBorder="1" applyAlignment="1" applyProtection="1">
      <alignment horizontal="right" indent="1"/>
    </xf>
    <xf numFmtId="164" fontId="5" fillId="4" borderId="4" xfId="6" applyNumberFormat="1" applyFont="1" applyFill="1" applyBorder="1" applyAlignment="1" applyProtection="1">
      <alignment horizontal="right" indent="1"/>
    </xf>
    <xf numFmtId="0" fontId="2" fillId="4" borderId="5" xfId="6" applyFont="1" applyFill="1" applyBorder="1" applyAlignment="1">
      <alignment horizontal="right" indent="1"/>
    </xf>
    <xf numFmtId="164" fontId="5" fillId="4" borderId="8" xfId="6" applyNumberFormat="1" applyFont="1" applyFill="1" applyBorder="1" applyProtection="1"/>
    <xf numFmtId="164" fontId="2" fillId="4" borderId="2" xfId="6" applyNumberFormat="1" applyFont="1" applyFill="1" applyBorder="1" applyAlignment="1" applyProtection="1">
      <alignment horizontal="right"/>
    </xf>
    <xf numFmtId="0" fontId="5" fillId="4" borderId="3" xfId="6" applyFont="1" applyFill="1" applyBorder="1"/>
    <xf numFmtId="0" fontId="5" fillId="4" borderId="7" xfId="6" applyFont="1" applyFill="1" applyBorder="1"/>
    <xf numFmtId="0" fontId="5" fillId="4" borderId="0" xfId="6" applyFont="1" applyFill="1" applyBorder="1"/>
    <xf numFmtId="0" fontId="5" fillId="4" borderId="4" xfId="6" applyFont="1" applyFill="1" applyBorder="1"/>
    <xf numFmtId="0" fontId="5" fillId="4" borderId="2" xfId="6" applyFont="1" applyFill="1" applyBorder="1"/>
    <xf numFmtId="172" fontId="2" fillId="4" borderId="2" xfId="6" applyNumberFormat="1" applyFont="1" applyFill="1" applyBorder="1" applyAlignment="1">
      <alignment horizontal="right"/>
    </xf>
    <xf numFmtId="172" fontId="2" fillId="4" borderId="5" xfId="6" applyNumberFormat="1" applyFont="1" applyFill="1" applyBorder="1" applyAlignment="1">
      <alignment horizontal="right"/>
    </xf>
    <xf numFmtId="0" fontId="5" fillId="4" borderId="8" xfId="6" applyFont="1" applyFill="1" applyBorder="1"/>
    <xf numFmtId="0" fontId="5" fillId="5" borderId="3" xfId="6" applyFont="1" applyFill="1" applyBorder="1"/>
    <xf numFmtId="0" fontId="5" fillId="5" borderId="3" xfId="6" applyFont="1" applyFill="1" applyBorder="1" applyAlignment="1">
      <alignment horizontal="right"/>
    </xf>
    <xf numFmtId="0" fontId="5" fillId="5" borderId="7" xfId="6" applyFont="1" applyFill="1" applyBorder="1" applyAlignment="1">
      <alignment horizontal="right"/>
    </xf>
    <xf numFmtId="0" fontId="5" fillId="5" borderId="0" xfId="6" applyFont="1" applyFill="1" applyBorder="1"/>
    <xf numFmtId="0" fontId="2" fillId="5" borderId="0" xfId="6" applyFont="1" applyFill="1" applyBorder="1" applyAlignment="1">
      <alignment horizontal="right"/>
    </xf>
    <xf numFmtId="0" fontId="2" fillId="5" borderId="4" xfId="6" applyFont="1" applyFill="1" applyBorder="1" applyAlignment="1">
      <alignment horizontal="right"/>
    </xf>
    <xf numFmtId="0" fontId="5" fillId="5" borderId="2" xfId="6" applyFont="1" applyFill="1" applyBorder="1"/>
    <xf numFmtId="172" fontId="2" fillId="5" borderId="2" xfId="6" applyNumberFormat="1" applyFont="1" applyFill="1" applyBorder="1" applyAlignment="1">
      <alignment horizontal="right"/>
    </xf>
    <xf numFmtId="172" fontId="2" fillId="5" borderId="5" xfId="6" applyNumberFormat="1" applyFont="1" applyFill="1" applyBorder="1" applyAlignment="1">
      <alignment horizontal="right"/>
    </xf>
    <xf numFmtId="0" fontId="5" fillId="4" borderId="6" xfId="6" applyFont="1" applyFill="1" applyBorder="1" applyAlignment="1">
      <alignment horizontal="right"/>
    </xf>
    <xf numFmtId="0" fontId="5" fillId="4" borderId="8" xfId="6" applyFont="1" applyFill="1" applyBorder="1" applyAlignment="1">
      <alignment horizontal="right"/>
    </xf>
    <xf numFmtId="0" fontId="2" fillId="5" borderId="0" xfId="6" applyFont="1" applyFill="1" applyBorder="1" applyAlignment="1">
      <alignment horizontal="center"/>
    </xf>
    <xf numFmtId="0" fontId="2" fillId="5" borderId="2" xfId="6" applyFont="1" applyFill="1" applyBorder="1" applyAlignment="1">
      <alignment horizontal="center"/>
    </xf>
    <xf numFmtId="0" fontId="2" fillId="5" borderId="3" xfId="6" applyFont="1" applyFill="1" applyBorder="1" applyAlignment="1">
      <alignment horizontal="center"/>
    </xf>
    <xf numFmtId="9" fontId="2" fillId="5" borderId="2" xfId="9" applyFont="1" applyFill="1" applyBorder="1" applyAlignment="1">
      <alignment horizontal="center"/>
    </xf>
    <xf numFmtId="177" fontId="2" fillId="2" borderId="0" xfId="2" applyNumberFormat="1" applyFont="1" applyFill="1" applyBorder="1" applyAlignment="1">
      <alignment horizontal="right" wrapText="1" indent="1"/>
    </xf>
    <xf numFmtId="9" fontId="2" fillId="2" borderId="0" xfId="9" applyFont="1" applyFill="1" applyBorder="1" applyAlignment="1">
      <alignment horizontal="right" wrapText="1" indent="1"/>
    </xf>
    <xf numFmtId="178" fontId="5" fillId="3" borderId="0" xfId="6" applyNumberFormat="1" applyFont="1" applyFill="1" applyBorder="1" applyAlignment="1">
      <alignment horizontal="right" indent="1"/>
    </xf>
    <xf numFmtId="179" fontId="2" fillId="2" borderId="0" xfId="1" applyNumberFormat="1" applyFont="1" applyFill="1" applyBorder="1" applyAlignment="1">
      <alignment horizontal="right" wrapText="1" indent="1"/>
    </xf>
    <xf numFmtId="0" fontId="1" fillId="3" borderId="0" xfId="0" applyFont="1" applyFill="1"/>
    <xf numFmtId="1" fontId="5" fillId="3" borderId="0" xfId="0" applyNumberFormat="1" applyFont="1" applyFill="1"/>
    <xf numFmtId="168" fontId="5" fillId="3" borderId="0" xfId="6" applyNumberFormat="1" applyFont="1" applyFill="1" applyBorder="1"/>
    <xf numFmtId="166" fontId="5" fillId="3" borderId="0" xfId="6" applyNumberFormat="1" applyFont="1" applyFill="1" applyBorder="1" applyAlignment="1">
      <alignment horizontal="right" indent="1"/>
    </xf>
    <xf numFmtId="174" fontId="5" fillId="3" borderId="0" xfId="6" applyNumberFormat="1" applyFont="1" applyFill="1" applyBorder="1"/>
    <xf numFmtId="2" fontId="5" fillId="2" borderId="0" xfId="9" applyNumberFormat="1" applyFont="1" applyFill="1"/>
    <xf numFmtId="3" fontId="5" fillId="0" borderId="0" xfId="6" applyNumberFormat="1" applyFont="1" applyFill="1" applyBorder="1" applyAlignment="1">
      <alignment horizontal="right" indent="1"/>
    </xf>
    <xf numFmtId="0" fontId="18" fillId="3" borderId="0" xfId="6" applyFont="1" applyFill="1" applyBorder="1"/>
    <xf numFmtId="168" fontId="5" fillId="3" borderId="0" xfId="2" applyNumberFormat="1" applyFont="1" applyFill="1" applyBorder="1"/>
    <xf numFmtId="169" fontId="5" fillId="3" borderId="0" xfId="6" applyNumberFormat="1" applyFont="1" applyFill="1" applyBorder="1"/>
    <xf numFmtId="167" fontId="5" fillId="3" borderId="0" xfId="10" applyNumberFormat="1" applyFont="1" applyFill="1" applyBorder="1"/>
    <xf numFmtId="166" fontId="5" fillId="3" borderId="0" xfId="6" applyNumberFormat="1" applyFont="1" applyFill="1" applyBorder="1" applyAlignment="1">
      <alignment horizontal="right"/>
    </xf>
    <xf numFmtId="3" fontId="5" fillId="3" borderId="0" xfId="6" applyNumberFormat="1" applyFont="1" applyFill="1" applyBorder="1" applyAlignment="1">
      <alignment horizontal="right"/>
    </xf>
    <xf numFmtId="168" fontId="5" fillId="3" borderId="0" xfId="1" applyNumberFormat="1" applyFont="1" applyFill="1" applyAlignment="1">
      <alignment horizontal="right" vertical="center"/>
    </xf>
    <xf numFmtId="168" fontId="5" fillId="3" borderId="0" xfId="1" applyNumberFormat="1" applyFont="1" applyFill="1"/>
    <xf numFmtId="168" fontId="36" fillId="3" borderId="0" xfId="1" applyNumberFormat="1" applyFont="1" applyFill="1" applyAlignment="1">
      <alignment horizontal="right" vertical="center"/>
    </xf>
    <xf numFmtId="168" fontId="5" fillId="3" borderId="2" xfId="1" applyNumberFormat="1" applyFont="1" applyFill="1" applyBorder="1" applyAlignment="1">
      <alignment horizontal="right" vertical="center"/>
    </xf>
    <xf numFmtId="168" fontId="5" fillId="3" borderId="0" xfId="1" applyNumberFormat="1" applyFont="1" applyFill="1" applyAlignment="1">
      <alignment vertical="center" wrapText="1"/>
    </xf>
    <xf numFmtId="168" fontId="5" fillId="3" borderId="0" xfId="1" applyNumberFormat="1" applyFont="1" applyFill="1" applyAlignment="1"/>
    <xf numFmtId="168" fontId="36" fillId="3" borderId="0" xfId="1" applyNumberFormat="1" applyFont="1" applyFill="1" applyAlignment="1">
      <alignment vertical="center" wrapText="1"/>
    </xf>
    <xf numFmtId="168" fontId="1" fillId="3" borderId="0" xfId="1" applyNumberFormat="1" applyFont="1" applyFill="1" applyAlignment="1"/>
    <xf numFmtId="168" fontId="5" fillId="3" borderId="2" xfId="1" applyNumberFormat="1" applyFont="1" applyFill="1" applyBorder="1" applyAlignment="1">
      <alignment vertical="center" wrapText="1"/>
    </xf>
    <xf numFmtId="0" fontId="37" fillId="3" borderId="0" xfId="6" applyFont="1" applyFill="1"/>
    <xf numFmtId="0" fontId="1" fillId="0" borderId="0" xfId="6"/>
    <xf numFmtId="0" fontId="1" fillId="0" borderId="0" xfId="8" quotePrefix="1" applyFont="1" applyAlignment="1">
      <alignment horizontal="left" wrapText="1"/>
    </xf>
    <xf numFmtId="0" fontId="1" fillId="0" borderId="0" xfId="8" applyFont="1" applyAlignment="1">
      <alignment horizontal="left" wrapText="1"/>
    </xf>
    <xf numFmtId="0" fontId="2" fillId="3" borderId="0" xfId="6" applyFont="1" applyFill="1" applyAlignment="1"/>
  </cellXfs>
  <cellStyles count="11">
    <cellStyle name="Comma" xfId="1" builtinId="3"/>
    <cellStyle name="Comma 2" xfId="2"/>
    <cellStyle name="Hyperlink" xfId="3" builtinId="8"/>
    <cellStyle name="Hyperlink 2" xfId="4"/>
    <cellStyle name="Hyperlink 3" xfId="5"/>
    <cellStyle name="Normal" xfId="0" builtinId="0"/>
    <cellStyle name="Normal 2" xfId="6"/>
    <cellStyle name="Normal 2 2" xfId="7"/>
    <cellStyle name="Normal 3" xfId="8"/>
    <cellStyle name="Percent" xfId="9" builtinId="5"/>
    <cellStyle name="Percent 2" xfId="10"/>
  </cellStyles>
  <dxfs count="0"/>
  <tableStyles count="0" defaultTableStyle="TableStyleMedium2" defaultPivotStyle="PivotStyleLight16"/>
  <colors>
    <mruColors>
      <color rgb="FF84BD00"/>
      <color rgb="FFB2B2B2"/>
      <color rgb="FF80BA27"/>
      <color rgb="FF0083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sharedStrings" Target="sharedStrings.xml" Id="rId13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2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theme" Target="theme/theme1.xml" Id="rId11" /><Relationship Type="http://schemas.openxmlformats.org/officeDocument/2006/relationships/worksheet" Target="worksheets/sheet5.xml" Id="rId5" /><Relationship Type="http://schemas.openxmlformats.org/officeDocument/2006/relationships/worksheet" Target="worksheets/sheet10.xml" Id="rId10" /><Relationship Type="http://schemas.openxmlformats.org/officeDocument/2006/relationships/worksheet" Target="worksheets/sheet4.xml" Id="rId4" /><Relationship Type="http://schemas.openxmlformats.org/officeDocument/2006/relationships/worksheet" Target="worksheets/sheet9.xml" Id="rId9" /><Relationship Type="http://schemas.openxmlformats.org/officeDocument/2006/relationships/calcChain" Target="calcChain.xml" Id="rId14" /><Relationship Type="http://schemas.openxmlformats.org/officeDocument/2006/relationships/customXml" Target="/customXML/item2.xml" Id="Rcaf4fb8c89274911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nv_Stats@scotland.gsi.gov.uk" TargetMode="External"/><Relationship Id="rId1" Type="http://schemas.openxmlformats.org/officeDocument/2006/relationships/hyperlink" Target="http://www.scotland.gov.uk/Topics/Statistics/Browse/Environment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60"/>
  <sheetViews>
    <sheetView tabSelected="1" zoomScaleNormal="100" workbookViewId="0">
      <selection activeCell="A2" sqref="A2:I2"/>
    </sheetView>
  </sheetViews>
  <sheetFormatPr defaultRowHeight="12.75" x14ac:dyDescent="0.2"/>
  <cols>
    <col min="1" max="1" width="38.7109375" style="2" customWidth="1"/>
    <col min="2" max="13" width="9.5703125" style="2" customWidth="1"/>
    <col min="14" max="16384" width="9.140625" style="2"/>
  </cols>
  <sheetData>
    <row r="2" spans="1:13" ht="15" customHeight="1" x14ac:dyDescent="0.25">
      <c r="A2" s="278" t="s">
        <v>202</v>
      </c>
      <c r="B2" s="278"/>
      <c r="C2" s="278"/>
      <c r="D2" s="278"/>
      <c r="E2" s="278"/>
      <c r="F2" s="278"/>
      <c r="G2" s="278"/>
      <c r="H2" s="278"/>
      <c r="I2" s="278"/>
      <c r="J2" s="1"/>
      <c r="K2" s="1"/>
      <c r="L2" s="1"/>
      <c r="M2" s="1"/>
    </row>
    <row r="3" spans="1:13" ht="15" customHeight="1" x14ac:dyDescent="0.25">
      <c r="A3" s="4"/>
      <c r="B3" s="4"/>
      <c r="C3" s="4"/>
      <c r="D3" s="4"/>
      <c r="E3" s="4"/>
      <c r="F3" s="4"/>
      <c r="G3" s="4"/>
      <c r="H3" s="4"/>
      <c r="I3" s="4"/>
      <c r="J3" s="1"/>
      <c r="K3" s="1"/>
      <c r="L3" s="1"/>
      <c r="M3" s="1"/>
    </row>
    <row r="4" spans="1:13" ht="15" customHeight="1" x14ac:dyDescent="0.25">
      <c r="A4" s="93" t="s">
        <v>203</v>
      </c>
      <c r="B4" s="4"/>
      <c r="C4" s="4"/>
      <c r="D4" s="4"/>
      <c r="E4" s="4"/>
      <c r="F4" s="4"/>
      <c r="G4" s="4"/>
      <c r="H4" s="4"/>
      <c r="I4" s="4"/>
      <c r="J4" s="1"/>
      <c r="K4" s="1"/>
      <c r="L4" s="1"/>
      <c r="M4" s="1"/>
    </row>
    <row r="5" spans="1:13" ht="15" customHeight="1" x14ac:dyDescent="0.25">
      <c r="A5" s="4"/>
      <c r="B5" s="4"/>
      <c r="C5" s="4"/>
      <c r="D5" s="4"/>
      <c r="E5" s="4"/>
      <c r="F5" s="4"/>
      <c r="G5" s="4"/>
      <c r="H5" s="4"/>
      <c r="I5" s="4"/>
      <c r="J5" s="1"/>
      <c r="K5" s="1"/>
      <c r="L5" s="1"/>
      <c r="M5" s="1"/>
    </row>
    <row r="6" spans="1:13" ht="15" customHeight="1" x14ac:dyDescent="0.25">
      <c r="A6" s="4" t="s">
        <v>106</v>
      </c>
      <c r="B6" s="4"/>
      <c r="C6" s="4"/>
      <c r="D6" s="4"/>
      <c r="E6" s="4"/>
      <c r="F6" s="4"/>
      <c r="G6" s="4"/>
      <c r="H6" s="4"/>
      <c r="I6" s="4"/>
      <c r="J6" s="1"/>
      <c r="K6" s="1"/>
      <c r="L6" s="1"/>
      <c r="M6" s="1"/>
    </row>
    <row r="7" spans="1:13" ht="15" customHeight="1" x14ac:dyDescent="0.25">
      <c r="A7" s="92" t="s">
        <v>100</v>
      </c>
      <c r="B7" s="4"/>
      <c r="C7" s="4"/>
      <c r="D7" s="4"/>
      <c r="E7" s="4"/>
      <c r="F7" s="4"/>
      <c r="G7" s="4"/>
      <c r="H7" s="4"/>
      <c r="I7" s="4"/>
      <c r="J7" s="1"/>
      <c r="K7" s="1"/>
      <c r="L7" s="1"/>
      <c r="M7" s="1"/>
    </row>
    <row r="8" spans="1:13" ht="15" customHeight="1" x14ac:dyDescent="0.25">
      <c r="A8" s="92" t="s">
        <v>101</v>
      </c>
      <c r="B8" s="4"/>
      <c r="C8" s="4"/>
      <c r="D8" s="4"/>
      <c r="E8" s="4"/>
      <c r="F8" s="4"/>
      <c r="G8" s="4"/>
      <c r="H8" s="4"/>
      <c r="I8" s="4"/>
      <c r="J8" s="1"/>
      <c r="K8" s="1"/>
      <c r="L8" s="1"/>
      <c r="M8" s="1"/>
    </row>
    <row r="9" spans="1:13" ht="15" customHeight="1" x14ac:dyDescent="0.25">
      <c r="A9" s="92" t="s">
        <v>102</v>
      </c>
      <c r="B9" s="4"/>
      <c r="C9" s="4"/>
      <c r="D9" s="4"/>
      <c r="E9" s="4"/>
      <c r="F9" s="4"/>
      <c r="G9" s="4"/>
      <c r="H9" s="4"/>
      <c r="I9" s="4"/>
      <c r="J9" s="1"/>
      <c r="K9" s="1"/>
      <c r="L9" s="1"/>
      <c r="M9" s="1"/>
    </row>
    <row r="10" spans="1:13" ht="15" customHeight="1" x14ac:dyDescent="0.25">
      <c r="A10" s="92" t="s">
        <v>103</v>
      </c>
      <c r="B10" s="4"/>
      <c r="C10" s="4"/>
      <c r="D10" s="4"/>
      <c r="E10" s="4"/>
      <c r="F10" s="4"/>
      <c r="G10" s="4"/>
      <c r="H10" s="4"/>
      <c r="I10" s="4"/>
      <c r="J10" s="1"/>
      <c r="K10" s="1"/>
      <c r="L10" s="1"/>
      <c r="M10" s="1"/>
    </row>
    <row r="11" spans="1:13" ht="15" customHeight="1" x14ac:dyDescent="0.25">
      <c r="A11" s="92" t="s">
        <v>104</v>
      </c>
      <c r="B11" s="4"/>
      <c r="C11" s="4"/>
      <c r="D11" s="4"/>
      <c r="E11" s="4"/>
      <c r="F11" s="4"/>
      <c r="G11" s="4"/>
      <c r="H11" s="4"/>
      <c r="I11" s="4"/>
      <c r="J11" s="1"/>
      <c r="K11" s="1"/>
      <c r="L11" s="1"/>
      <c r="M11" s="1"/>
    </row>
    <row r="12" spans="1:13" ht="15" customHeight="1" x14ac:dyDescent="0.25">
      <c r="A12" s="92" t="s">
        <v>105</v>
      </c>
      <c r="B12" s="4"/>
      <c r="C12" s="4"/>
      <c r="D12" s="4"/>
      <c r="E12" s="4"/>
      <c r="F12" s="4"/>
      <c r="G12" s="4"/>
      <c r="H12" s="4"/>
      <c r="I12" s="4"/>
      <c r="J12" s="1"/>
      <c r="K12" s="1"/>
      <c r="L12" s="1"/>
      <c r="M12" s="1"/>
    </row>
    <row r="13" spans="1:13" ht="15" customHeight="1" x14ac:dyDescent="0.25">
      <c r="A13" s="92" t="s">
        <v>137</v>
      </c>
      <c r="B13" s="4"/>
      <c r="C13" s="4"/>
      <c r="D13" s="4"/>
      <c r="E13" s="4"/>
      <c r="F13" s="4"/>
      <c r="G13" s="4"/>
      <c r="H13" s="4"/>
      <c r="I13" s="4"/>
      <c r="J13" s="1"/>
      <c r="K13" s="1"/>
      <c r="L13" s="1"/>
      <c r="M13" s="1"/>
    </row>
    <row r="14" spans="1:13" ht="15" customHeight="1" x14ac:dyDescent="0.25">
      <c r="A14" s="92" t="s">
        <v>194</v>
      </c>
      <c r="B14" s="4"/>
      <c r="C14" s="4"/>
      <c r="D14" s="4"/>
      <c r="E14" s="4"/>
      <c r="F14" s="4"/>
      <c r="G14" s="4"/>
      <c r="H14" s="4"/>
      <c r="I14" s="4"/>
      <c r="J14" s="1"/>
      <c r="K14" s="1"/>
      <c r="L14" s="1"/>
      <c r="M14" s="1"/>
    </row>
    <row r="15" spans="1:13" ht="15" customHeight="1" x14ac:dyDescent="0.25">
      <c r="A15" s="92" t="s">
        <v>195</v>
      </c>
      <c r="B15" s="4"/>
      <c r="C15" s="4"/>
      <c r="D15" s="4"/>
      <c r="E15" s="4"/>
      <c r="F15" s="4"/>
      <c r="G15" s="4"/>
      <c r="H15" s="4"/>
      <c r="I15" s="4"/>
      <c r="J15" s="1"/>
      <c r="K15" s="1"/>
      <c r="L15" s="1"/>
      <c r="M15" s="1"/>
    </row>
    <row r="16" spans="1:13" ht="15" customHeight="1" x14ac:dyDescent="0.25">
      <c r="A16" s="92"/>
      <c r="B16" s="4"/>
      <c r="C16" s="4"/>
      <c r="D16" s="4"/>
      <c r="E16" s="4"/>
      <c r="F16" s="4"/>
      <c r="G16" s="4"/>
      <c r="H16" s="4"/>
      <c r="I16" s="4"/>
      <c r="J16" s="1"/>
      <c r="K16" s="1"/>
      <c r="L16" s="1"/>
      <c r="M16" s="1"/>
    </row>
    <row r="17" spans="1:19" ht="15" customHeight="1" x14ac:dyDescent="0.25">
      <c r="A17" s="92"/>
      <c r="B17" s="4"/>
      <c r="C17" s="4"/>
      <c r="D17" s="4"/>
      <c r="E17" s="4"/>
      <c r="F17" s="4"/>
      <c r="G17" s="4"/>
      <c r="H17" s="4"/>
      <c r="I17" s="4"/>
      <c r="J17" s="1"/>
      <c r="K17" s="1"/>
      <c r="L17" s="1"/>
      <c r="M17" s="1"/>
    </row>
    <row r="18" spans="1:19" ht="15" customHeight="1" x14ac:dyDescent="0.25">
      <c r="A18" s="92"/>
      <c r="B18" s="4"/>
      <c r="C18" s="4"/>
      <c r="D18" s="4"/>
      <c r="E18" s="4"/>
      <c r="F18" s="4"/>
      <c r="G18" s="4"/>
      <c r="H18" s="4"/>
      <c r="I18" s="4"/>
      <c r="J18" s="1"/>
      <c r="K18" s="1"/>
      <c r="L18" s="1"/>
      <c r="M18" s="1"/>
    </row>
    <row r="19" spans="1:19" ht="15" customHeight="1" x14ac:dyDescent="0.25">
      <c r="A19" s="92"/>
      <c r="B19" s="4"/>
      <c r="C19" s="4"/>
      <c r="D19" s="4"/>
      <c r="E19" s="4"/>
      <c r="F19" s="4"/>
      <c r="G19" s="4"/>
      <c r="H19" s="4"/>
      <c r="I19" s="4"/>
      <c r="J19" s="1"/>
      <c r="K19" s="1"/>
      <c r="L19" s="1"/>
      <c r="M19" s="1"/>
    </row>
    <row r="20" spans="1:19" ht="30.75" customHeight="1" x14ac:dyDescent="0.25">
      <c r="A20" s="96"/>
      <c r="B20" s="110"/>
      <c r="C20" s="4"/>
      <c r="D20" s="4"/>
      <c r="E20" s="4"/>
      <c r="F20" s="4"/>
      <c r="G20" s="4"/>
      <c r="H20" s="4"/>
      <c r="I20" s="4"/>
      <c r="J20" s="1"/>
      <c r="K20" s="1"/>
      <c r="L20" s="1"/>
      <c r="M20" s="1"/>
    </row>
    <row r="21" spans="1:19" ht="15" customHeight="1" x14ac:dyDescent="0.2">
      <c r="A21" s="3"/>
      <c r="B21" s="3"/>
      <c r="C21" s="3"/>
      <c r="D21" s="3"/>
      <c r="E21" s="3"/>
      <c r="F21" s="3"/>
      <c r="G21" s="3"/>
      <c r="H21" s="3"/>
      <c r="I21" s="3"/>
    </row>
    <row r="22" spans="1:19" ht="31.5" customHeight="1" x14ac:dyDescent="0.25">
      <c r="A22" s="94"/>
      <c r="B22" s="95"/>
      <c r="C22" s="5"/>
      <c r="D22" s="5"/>
      <c r="E22" s="5"/>
      <c r="F22" s="5"/>
      <c r="G22" s="5"/>
      <c r="H22" s="5"/>
      <c r="I22" s="5"/>
      <c r="J22" s="6"/>
      <c r="K22" s="6"/>
      <c r="L22" s="6"/>
      <c r="M22" s="6"/>
    </row>
    <row r="23" spans="1:19" ht="76.5" customHeight="1" x14ac:dyDescent="0.25">
      <c r="J23" s="6"/>
      <c r="K23" s="6"/>
      <c r="L23" s="6"/>
      <c r="M23" s="6"/>
    </row>
    <row r="24" spans="1:19" ht="107.25" customHeight="1" x14ac:dyDescent="0.25">
      <c r="J24" s="6"/>
      <c r="K24" s="6"/>
      <c r="L24" s="6"/>
      <c r="M24" s="6"/>
    </row>
    <row r="25" spans="1:19" ht="69.75" customHeight="1" x14ac:dyDescent="0.25">
      <c r="J25" s="6"/>
      <c r="K25" s="6"/>
      <c r="L25" s="6"/>
      <c r="M25" s="6"/>
    </row>
    <row r="26" spans="1:19" ht="7.5" customHeight="1" x14ac:dyDescent="0.25">
      <c r="J26" s="6"/>
      <c r="K26" s="6"/>
      <c r="L26" s="6"/>
      <c r="M26" s="6"/>
    </row>
    <row r="27" spans="1:19" ht="66" customHeight="1" x14ac:dyDescent="0.25">
      <c r="J27" s="6"/>
      <c r="K27" s="6"/>
      <c r="L27" s="6"/>
      <c r="M27" s="6"/>
    </row>
    <row r="28" spans="1:19" ht="15" customHeight="1" x14ac:dyDescent="0.25">
      <c r="J28" s="6"/>
      <c r="K28" s="6"/>
      <c r="L28" s="6"/>
      <c r="M28" s="6"/>
    </row>
    <row r="29" spans="1:19" ht="15" customHeight="1" x14ac:dyDescent="0.25">
      <c r="J29" s="6"/>
      <c r="K29" s="6"/>
      <c r="L29" s="6"/>
      <c r="M29" s="6"/>
    </row>
    <row r="30" spans="1:19" ht="15" customHeight="1" x14ac:dyDescent="0.2"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ht="15" customHeight="1" x14ac:dyDescent="0.2"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ht="15" customHeight="1" x14ac:dyDescent="0.2"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ht="15" customHeight="1" x14ac:dyDescent="0.2"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ht="15" customHeight="1" x14ac:dyDescent="0.2"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ht="15" customHeight="1" x14ac:dyDescent="0.2"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ht="15" customHeight="1" x14ac:dyDescent="0.25">
      <c r="J36" s="6"/>
      <c r="K36" s="6"/>
      <c r="L36" s="6"/>
      <c r="M36" s="6"/>
    </row>
    <row r="37" spans="1:19" ht="15" customHeight="1" x14ac:dyDescent="0.25">
      <c r="J37" s="6"/>
      <c r="K37" s="6"/>
      <c r="L37" s="6"/>
      <c r="M37" s="6"/>
    </row>
    <row r="38" spans="1:19" ht="15" customHeight="1" x14ac:dyDescent="0.25">
      <c r="J38" s="6"/>
      <c r="K38" s="6"/>
      <c r="L38" s="6"/>
      <c r="M38" s="6"/>
    </row>
    <row r="39" spans="1:19" ht="15" customHeight="1" x14ac:dyDescent="0.25">
      <c r="J39" s="6"/>
      <c r="K39" s="6"/>
      <c r="L39" s="6"/>
      <c r="M39" s="6"/>
    </row>
    <row r="40" spans="1:19" ht="15" customHeight="1" x14ac:dyDescent="0.25">
      <c r="J40" s="8"/>
      <c r="K40" s="8"/>
      <c r="L40" s="8"/>
      <c r="M40" s="8"/>
    </row>
    <row r="41" spans="1:19" x14ac:dyDescent="0.2">
      <c r="A41" s="91"/>
    </row>
    <row r="42" spans="1:19" x14ac:dyDescent="0.2">
      <c r="A42" s="86" t="s">
        <v>73</v>
      </c>
      <c r="B42" s="87" t="s">
        <v>74</v>
      </c>
    </row>
    <row r="43" spans="1:19" x14ac:dyDescent="0.2">
      <c r="A43" s="85"/>
      <c r="B43" s="85"/>
    </row>
    <row r="44" spans="1:19" x14ac:dyDescent="0.2">
      <c r="A44" s="86" t="s">
        <v>75</v>
      </c>
      <c r="B44" s="87"/>
    </row>
    <row r="45" spans="1:19" x14ac:dyDescent="0.2">
      <c r="A45" s="88" t="s">
        <v>76</v>
      </c>
      <c r="B45" s="87" t="s">
        <v>77</v>
      </c>
    </row>
    <row r="46" spans="1:19" x14ac:dyDescent="0.2">
      <c r="A46" s="88" t="s">
        <v>78</v>
      </c>
      <c r="B46" s="87" t="s">
        <v>79</v>
      </c>
    </row>
    <row r="47" spans="1:19" x14ac:dyDescent="0.2">
      <c r="A47" s="88" t="s">
        <v>80</v>
      </c>
      <c r="B47" s="87" t="s">
        <v>81</v>
      </c>
    </row>
    <row r="48" spans="1:19" x14ac:dyDescent="0.2">
      <c r="A48" s="88" t="s">
        <v>82</v>
      </c>
      <c r="B48" s="87" t="s">
        <v>83</v>
      </c>
    </row>
    <row r="49" spans="1:2" x14ac:dyDescent="0.2">
      <c r="A49" s="88" t="s">
        <v>84</v>
      </c>
      <c r="B49" s="87" t="s">
        <v>85</v>
      </c>
    </row>
    <row r="50" spans="1:2" x14ac:dyDescent="0.2">
      <c r="A50" s="87" t="s">
        <v>86</v>
      </c>
      <c r="B50" s="87" t="s">
        <v>87</v>
      </c>
    </row>
    <row r="51" spans="1:2" x14ac:dyDescent="0.2">
      <c r="A51" s="88" t="s">
        <v>88</v>
      </c>
      <c r="B51" s="87" t="s">
        <v>89</v>
      </c>
    </row>
    <row r="52" spans="1:2" x14ac:dyDescent="0.2">
      <c r="A52" s="87"/>
      <c r="B52" s="87"/>
    </row>
    <row r="53" spans="1:2" x14ac:dyDescent="0.2">
      <c r="A53" s="276" t="s">
        <v>90</v>
      </c>
      <c r="B53" s="277"/>
    </row>
    <row r="54" spans="1:2" x14ac:dyDescent="0.2">
      <c r="A54" s="87"/>
      <c r="B54" s="87"/>
    </row>
    <row r="55" spans="1:2" x14ac:dyDescent="0.2">
      <c r="A55" s="89" t="s">
        <v>91</v>
      </c>
      <c r="B55" s="88" t="s">
        <v>92</v>
      </c>
    </row>
    <row r="56" spans="1:2" ht="89.25" x14ac:dyDescent="0.2">
      <c r="A56" s="89" t="s">
        <v>93</v>
      </c>
      <c r="B56" s="90" t="s">
        <v>94</v>
      </c>
    </row>
    <row r="57" spans="1:2" x14ac:dyDescent="0.2">
      <c r="A57" s="87"/>
      <c r="B57" s="87"/>
    </row>
    <row r="58" spans="1:2" x14ac:dyDescent="0.2">
      <c r="A58" s="86" t="s">
        <v>95</v>
      </c>
      <c r="B58" s="88"/>
    </row>
    <row r="59" spans="1:2" x14ac:dyDescent="0.2">
      <c r="A59" s="87" t="s">
        <v>96</v>
      </c>
      <c r="B59" s="88" t="s">
        <v>97</v>
      </c>
    </row>
    <row r="60" spans="1:2" x14ac:dyDescent="0.2">
      <c r="A60" s="87" t="s">
        <v>98</v>
      </c>
      <c r="B60" s="87" t="s">
        <v>99</v>
      </c>
    </row>
  </sheetData>
  <mergeCells count="2">
    <mergeCell ref="A53:B53"/>
    <mergeCell ref="A2:I2"/>
  </mergeCells>
  <phoneticPr fontId="16" type="noConversion"/>
  <hyperlinks>
    <hyperlink ref="B56" r:id="rId1"/>
    <hyperlink ref="B59" r:id="rId2"/>
    <hyperlink ref="A45" location="DATA!A1" display="Data"/>
    <hyperlink ref="A46" location="FOOTNOTE!A1" display="Footnotes"/>
    <hyperlink ref="A47" location="'SOURCE DETAILS'!A1" display="Metadata"/>
    <hyperlink ref="A48" location="COMMENTARY!A1" display="Commentary"/>
    <hyperlink ref="A49" location="LINKS!A1" display="Links"/>
    <hyperlink ref="A51" location="'PIVOT TABLE - SITES'!A1" display="Pivot Table"/>
    <hyperlink ref="A7" location="'Table 1 - crops and grass'!A1" display="Table 1 - Crops and grass"/>
    <hyperlink ref="A8" location="'Table 2 - cattle'!A1" display="Table 2 - cattle"/>
    <hyperlink ref="A9" location="'Table 3 - sheep'!A1" display="Table 3 - sheep"/>
    <hyperlink ref="A10" location="'Table 4 - pigs'!A1" display="Table 4 - pigs"/>
    <hyperlink ref="A11" location="'Table5 - poultry'!A1" display="Table 5 - poultry"/>
    <hyperlink ref="A12" location="'Table 6 - Tractors &amp; Transport'!A1" display="Table 6 - tractors"/>
    <hyperlink ref="A13" location="'Table 7- Machinery'!A1" display="Table 7 - machinery: odd years"/>
    <hyperlink ref="A14" location="Table_8_rent_by_LFA" display="Table 8 - rent by LFA"/>
    <hyperlink ref="A15" location="Table_9___rent_by_region__farm_type__rental_type" display="Table 9 - rent by region, farm type, rental type"/>
  </hyperlinks>
  <pageMargins left="0.75" right="0.75" top="1" bottom="1" header="0.5" footer="0.5"/>
  <pageSetup paperSize="9" scale="70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zoomScale="90" zoomScaleNormal="90" workbookViewId="0">
      <selection activeCell="A2" sqref="A2"/>
    </sheetView>
  </sheetViews>
  <sheetFormatPr defaultRowHeight="12.75" x14ac:dyDescent="0.2"/>
  <cols>
    <col min="1" max="1" width="51.140625" style="187" customWidth="1"/>
    <col min="2" max="7" width="13.7109375" style="187" customWidth="1"/>
    <col min="8" max="16384" width="9.140625" style="187"/>
  </cols>
  <sheetData>
    <row r="1" spans="1:10" s="182" customFormat="1" x14ac:dyDescent="0.2">
      <c r="A1" s="181"/>
      <c r="B1" s="181"/>
      <c r="C1" s="181"/>
      <c r="D1" s="181"/>
      <c r="E1" s="181"/>
      <c r="F1" s="181"/>
      <c r="G1" s="181"/>
      <c r="H1" s="181"/>
      <c r="I1" s="181"/>
      <c r="J1" s="181"/>
    </row>
    <row r="2" spans="1:10" s="182" customFormat="1" ht="15.75" x14ac:dyDescent="0.25">
      <c r="A2" s="183" t="s">
        <v>205</v>
      </c>
      <c r="B2" s="181"/>
      <c r="C2" s="181"/>
      <c r="D2" s="181"/>
      <c r="E2" s="181"/>
      <c r="F2" s="274"/>
      <c r="G2" s="181"/>
      <c r="H2" s="181"/>
      <c r="I2" s="181"/>
      <c r="J2" s="181"/>
    </row>
    <row r="3" spans="1:10" s="182" customFormat="1" ht="15" x14ac:dyDescent="0.2">
      <c r="A3" s="184"/>
      <c r="B3" s="185"/>
      <c r="C3" s="185"/>
      <c r="D3" s="185"/>
      <c r="E3" s="185"/>
      <c r="F3" s="185"/>
      <c r="G3" s="181"/>
      <c r="H3" s="181"/>
      <c r="I3" s="181"/>
      <c r="J3" s="181"/>
    </row>
    <row r="4" spans="1:10" s="182" customFormat="1" ht="15.75" x14ac:dyDescent="0.25">
      <c r="A4" s="191" t="s">
        <v>215</v>
      </c>
      <c r="B4" s="185"/>
      <c r="C4" s="185"/>
      <c r="D4" s="185"/>
      <c r="E4" s="185"/>
      <c r="F4" s="185"/>
      <c r="G4" s="181"/>
      <c r="H4" s="181"/>
      <c r="I4" s="181"/>
      <c r="J4" s="181"/>
    </row>
    <row r="5" spans="1:10" x14ac:dyDescent="0.2">
      <c r="A5" s="186"/>
      <c r="B5" s="186"/>
      <c r="C5" s="186"/>
      <c r="D5" s="186"/>
      <c r="E5" s="186"/>
      <c r="F5" s="186"/>
      <c r="G5" s="186"/>
    </row>
    <row r="6" spans="1:10" s="190" customFormat="1" ht="15.75" x14ac:dyDescent="0.25">
      <c r="A6" s="233"/>
      <c r="B6" s="246"/>
      <c r="C6" s="246"/>
      <c r="D6" s="246"/>
      <c r="E6" s="246"/>
      <c r="F6" s="246"/>
      <c r="G6" s="246"/>
    </row>
    <row r="7" spans="1:10" s="190" customFormat="1" ht="15.75" x14ac:dyDescent="0.25">
      <c r="A7" s="236"/>
      <c r="B7" s="244"/>
      <c r="C7" s="244" t="s">
        <v>182</v>
      </c>
      <c r="D7" s="244"/>
      <c r="E7" s="244" t="s">
        <v>183</v>
      </c>
      <c r="F7" s="244"/>
      <c r="G7" s="244" t="s">
        <v>185</v>
      </c>
    </row>
    <row r="8" spans="1:10" s="190" customFormat="1" ht="15.75" x14ac:dyDescent="0.25">
      <c r="A8" s="239"/>
      <c r="B8" s="247">
        <v>0.1</v>
      </c>
      <c r="C8" s="245" t="s">
        <v>181</v>
      </c>
      <c r="D8" s="245" t="s">
        <v>141</v>
      </c>
      <c r="E8" s="245" t="s">
        <v>181</v>
      </c>
      <c r="F8" s="247">
        <v>0.9</v>
      </c>
      <c r="G8" s="245" t="s">
        <v>184</v>
      </c>
    </row>
    <row r="9" spans="1:10" ht="15.75" x14ac:dyDescent="0.2">
      <c r="A9" s="197" t="s">
        <v>142</v>
      </c>
      <c r="B9" s="188"/>
      <c r="C9" s="188"/>
      <c r="D9" s="188"/>
      <c r="E9" s="188"/>
      <c r="F9" s="188"/>
      <c r="G9" s="189"/>
    </row>
    <row r="10" spans="1:10" ht="15" x14ac:dyDescent="0.2">
      <c r="A10" s="198" t="s">
        <v>143</v>
      </c>
      <c r="B10" s="265">
        <v>0.37</v>
      </c>
      <c r="C10" s="265">
        <v>1.88</v>
      </c>
      <c r="D10" s="265">
        <v>5.5</v>
      </c>
      <c r="E10" s="265">
        <v>12.11</v>
      </c>
      <c r="F10" s="265">
        <v>62.11</v>
      </c>
      <c r="G10" s="269">
        <v>29</v>
      </c>
      <c r="H10" s="252"/>
    </row>
    <row r="11" spans="1:10" ht="15" x14ac:dyDescent="0.2">
      <c r="A11" s="198" t="s">
        <v>144</v>
      </c>
      <c r="B11" s="265">
        <v>7.49</v>
      </c>
      <c r="C11" s="265">
        <v>28.25</v>
      </c>
      <c r="D11" s="265">
        <v>115.94</v>
      </c>
      <c r="E11" s="265">
        <v>163.19999999999999</v>
      </c>
      <c r="F11" s="265">
        <v>203.86</v>
      </c>
      <c r="G11" s="269">
        <v>37</v>
      </c>
    </row>
    <row r="12" spans="1:10" ht="15" x14ac:dyDescent="0.2">
      <c r="A12" s="198" t="s">
        <v>145</v>
      </c>
      <c r="B12" s="265">
        <v>0.59</v>
      </c>
      <c r="C12" s="265">
        <v>1.61</v>
      </c>
      <c r="D12" s="265">
        <v>2.5499999999999998</v>
      </c>
      <c r="E12" s="265">
        <v>10.3</v>
      </c>
      <c r="F12" s="265">
        <v>28.3</v>
      </c>
      <c r="G12" s="269">
        <v>21</v>
      </c>
    </row>
    <row r="13" spans="1:10" ht="15" x14ac:dyDescent="0.2">
      <c r="A13" s="198" t="s">
        <v>146</v>
      </c>
      <c r="B13" s="265">
        <v>1.1000000000000001</v>
      </c>
      <c r="C13" s="265">
        <v>7.29</v>
      </c>
      <c r="D13" s="265">
        <v>38.950000000000003</v>
      </c>
      <c r="E13" s="265">
        <v>94.39</v>
      </c>
      <c r="F13" s="265">
        <v>153.07</v>
      </c>
      <c r="G13" s="269">
        <v>223</v>
      </c>
    </row>
    <row r="14" spans="1:10" ht="15" x14ac:dyDescent="0.2">
      <c r="A14" s="198"/>
      <c r="B14" s="265"/>
      <c r="C14" s="265"/>
      <c r="D14" s="265"/>
      <c r="E14" s="265"/>
      <c r="F14" s="265"/>
      <c r="G14" s="269"/>
    </row>
    <row r="15" spans="1:10" ht="15" x14ac:dyDescent="0.2">
      <c r="A15" s="198" t="s">
        <v>147</v>
      </c>
      <c r="B15" s="266">
        <v>26.4</v>
      </c>
      <c r="C15" s="266">
        <v>68.11</v>
      </c>
      <c r="D15" s="266">
        <v>109.34</v>
      </c>
      <c r="E15" s="266">
        <v>138.58000000000001</v>
      </c>
      <c r="F15" s="266">
        <v>183.3</v>
      </c>
      <c r="G15" s="270">
        <v>278</v>
      </c>
    </row>
    <row r="16" spans="1:10" ht="15" x14ac:dyDescent="0.2">
      <c r="A16" s="198"/>
      <c r="B16" s="266"/>
      <c r="C16" s="266"/>
      <c r="D16" s="266"/>
      <c r="E16" s="266"/>
      <c r="F16" s="266"/>
      <c r="G16" s="270"/>
    </row>
    <row r="17" spans="1:7" ht="15" x14ac:dyDescent="0.2">
      <c r="A17" s="198" t="s">
        <v>148</v>
      </c>
      <c r="B17" s="266">
        <v>4.8600000000000003</v>
      </c>
      <c r="C17" s="266">
        <v>46.5</v>
      </c>
      <c r="D17" s="266">
        <v>101.35</v>
      </c>
      <c r="E17" s="266">
        <v>170.83</v>
      </c>
      <c r="F17" s="266">
        <v>196.91</v>
      </c>
      <c r="G17" s="269">
        <v>163</v>
      </c>
    </row>
    <row r="18" spans="1:7" ht="15" x14ac:dyDescent="0.2">
      <c r="A18" s="198" t="s">
        <v>149</v>
      </c>
      <c r="B18" s="266">
        <v>1.1399999999999999</v>
      </c>
      <c r="C18" s="266">
        <v>71.290000000000006</v>
      </c>
      <c r="D18" s="266">
        <v>143.58000000000001</v>
      </c>
      <c r="E18" s="266">
        <v>202.99</v>
      </c>
      <c r="F18" s="266">
        <v>233.94</v>
      </c>
      <c r="G18" s="270">
        <v>40</v>
      </c>
    </row>
    <row r="19" spans="1:7" ht="15" x14ac:dyDescent="0.2">
      <c r="A19" s="198" t="s">
        <v>150</v>
      </c>
      <c r="B19" s="265">
        <v>18.77</v>
      </c>
      <c r="C19" s="265">
        <v>58.75</v>
      </c>
      <c r="D19" s="265">
        <v>136.87</v>
      </c>
      <c r="E19" s="265">
        <v>188.31</v>
      </c>
      <c r="F19" s="265">
        <v>225.39</v>
      </c>
      <c r="G19" s="269">
        <v>63</v>
      </c>
    </row>
    <row r="20" spans="1:7" ht="15" x14ac:dyDescent="0.2">
      <c r="A20" s="198" t="s">
        <v>151</v>
      </c>
      <c r="B20" s="265">
        <v>14.86</v>
      </c>
      <c r="C20" s="265">
        <v>40.74</v>
      </c>
      <c r="D20" s="265">
        <v>118.2</v>
      </c>
      <c r="E20" s="265">
        <v>167.2</v>
      </c>
      <c r="F20" s="265">
        <v>207.72</v>
      </c>
      <c r="G20" s="269">
        <v>191</v>
      </c>
    </row>
    <row r="21" spans="1:7" ht="15" x14ac:dyDescent="0.2">
      <c r="A21" s="198"/>
      <c r="B21" s="265"/>
      <c r="C21" s="265"/>
      <c r="D21" s="265"/>
      <c r="E21" s="265"/>
      <c r="F21" s="265"/>
      <c r="G21" s="269"/>
    </row>
    <row r="22" spans="1:7" ht="15" x14ac:dyDescent="0.2">
      <c r="A22" s="198" t="s">
        <v>152</v>
      </c>
      <c r="B22" s="265">
        <v>6.3</v>
      </c>
      <c r="C22" s="265">
        <v>15.06</v>
      </c>
      <c r="D22" s="265">
        <v>69.45</v>
      </c>
      <c r="E22" s="265">
        <v>103.76</v>
      </c>
      <c r="F22" s="265">
        <v>141.71</v>
      </c>
      <c r="G22" s="269">
        <v>44</v>
      </c>
    </row>
    <row r="23" spans="1:7" ht="15" x14ac:dyDescent="0.2">
      <c r="A23" s="198" t="s">
        <v>153</v>
      </c>
      <c r="B23" s="265">
        <v>2.86</v>
      </c>
      <c r="C23" s="265">
        <v>7.81</v>
      </c>
      <c r="D23" s="265">
        <v>18.71</v>
      </c>
      <c r="E23" s="265">
        <v>60.36</v>
      </c>
      <c r="F23" s="265">
        <v>113.01</v>
      </c>
      <c r="G23" s="269">
        <v>87</v>
      </c>
    </row>
    <row r="24" spans="1:7" ht="15" x14ac:dyDescent="0.2">
      <c r="A24" s="198" t="s">
        <v>154</v>
      </c>
      <c r="B24" s="266">
        <v>8.5299999999999994</v>
      </c>
      <c r="C24" s="266">
        <v>20.190000000000001</v>
      </c>
      <c r="D24" s="266">
        <v>73.540000000000006</v>
      </c>
      <c r="E24" s="266">
        <v>118.81</v>
      </c>
      <c r="F24" s="266">
        <v>221.77</v>
      </c>
      <c r="G24" s="270">
        <v>60</v>
      </c>
    </row>
    <row r="25" spans="1:7" ht="15" x14ac:dyDescent="0.2">
      <c r="A25" s="198" t="s">
        <v>155</v>
      </c>
      <c r="B25" s="265">
        <v>14.45</v>
      </c>
      <c r="C25" s="265">
        <v>37.61</v>
      </c>
      <c r="D25" s="265">
        <v>99.19</v>
      </c>
      <c r="E25" s="265">
        <v>155.11000000000001</v>
      </c>
      <c r="F25" s="265">
        <v>212.68</v>
      </c>
      <c r="G25" s="269">
        <v>40</v>
      </c>
    </row>
    <row r="26" spans="1:7" ht="15" x14ac:dyDescent="0.2">
      <c r="A26" s="198" t="s">
        <v>156</v>
      </c>
      <c r="B26" s="265">
        <v>12.56</v>
      </c>
      <c r="C26" s="265">
        <v>44.92</v>
      </c>
      <c r="D26" s="265">
        <v>100.36</v>
      </c>
      <c r="E26" s="265">
        <v>143.22999999999999</v>
      </c>
      <c r="F26" s="265">
        <v>181.59</v>
      </c>
      <c r="G26" s="269">
        <v>221</v>
      </c>
    </row>
    <row r="27" spans="1:7" ht="15" x14ac:dyDescent="0.2">
      <c r="A27" s="198"/>
      <c r="B27" s="267"/>
      <c r="C27" s="267"/>
      <c r="D27" s="267"/>
      <c r="E27" s="267"/>
      <c r="F27" s="267"/>
      <c r="G27" s="271"/>
    </row>
    <row r="28" spans="1:7" ht="15.75" x14ac:dyDescent="0.2">
      <c r="A28" s="197" t="s">
        <v>157</v>
      </c>
      <c r="B28" s="267"/>
      <c r="C28" s="267"/>
      <c r="D28" s="267"/>
      <c r="E28" s="267"/>
      <c r="F28" s="267"/>
      <c r="G28" s="271"/>
    </row>
    <row r="29" spans="1:7" ht="15" x14ac:dyDescent="0.2">
      <c r="A29" s="190" t="s">
        <v>189</v>
      </c>
      <c r="B29" s="265">
        <v>6.3</v>
      </c>
      <c r="C29" s="265">
        <v>41.86</v>
      </c>
      <c r="D29" s="265">
        <v>105.5</v>
      </c>
      <c r="E29" s="265">
        <v>171.37</v>
      </c>
      <c r="F29" s="265">
        <v>218.03</v>
      </c>
      <c r="G29" s="269">
        <v>310</v>
      </c>
    </row>
    <row r="30" spans="1:7" ht="15" x14ac:dyDescent="0.2">
      <c r="A30" s="190" t="s">
        <v>190</v>
      </c>
      <c r="B30" s="265">
        <v>1.64</v>
      </c>
      <c r="C30" s="265">
        <v>7.81</v>
      </c>
      <c r="D30" s="265">
        <v>37.700000000000003</v>
      </c>
      <c r="E30" s="265">
        <v>100.43</v>
      </c>
      <c r="F30" s="265">
        <v>153.51</v>
      </c>
      <c r="G30" s="269">
        <v>474</v>
      </c>
    </row>
    <row r="31" spans="1:7" ht="15" customHeight="1" x14ac:dyDescent="0.2">
      <c r="A31" s="190" t="s">
        <v>191</v>
      </c>
      <c r="B31" s="265">
        <v>32.68</v>
      </c>
      <c r="C31" s="265">
        <v>77.010000000000005</v>
      </c>
      <c r="D31" s="265">
        <v>111.92</v>
      </c>
      <c r="E31" s="265">
        <v>139.24</v>
      </c>
      <c r="F31" s="265">
        <v>187.9</v>
      </c>
      <c r="G31" s="269">
        <v>193</v>
      </c>
    </row>
    <row r="32" spans="1:7" ht="15" customHeight="1" x14ac:dyDescent="0.2">
      <c r="A32" s="190" t="s">
        <v>192</v>
      </c>
      <c r="B32" s="265">
        <v>13.9</v>
      </c>
      <c r="C32" s="265">
        <v>41.48</v>
      </c>
      <c r="D32" s="265">
        <v>103.91</v>
      </c>
      <c r="E32" s="265">
        <v>152.69999999999999</v>
      </c>
      <c r="F32" s="265">
        <v>202.87</v>
      </c>
      <c r="G32" s="269">
        <v>482</v>
      </c>
    </row>
    <row r="33" spans="1:7" ht="15" x14ac:dyDescent="0.2">
      <c r="A33" s="190" t="s">
        <v>193</v>
      </c>
      <c r="B33" s="265">
        <v>6.57</v>
      </c>
      <c r="C33" s="265">
        <v>14.56</v>
      </c>
      <c r="D33" s="265">
        <v>47.46</v>
      </c>
      <c r="E33" s="265">
        <v>108.41</v>
      </c>
      <c r="F33" s="265">
        <v>168.01</v>
      </c>
      <c r="G33" s="269">
        <v>38</v>
      </c>
    </row>
    <row r="34" spans="1:7" ht="15" x14ac:dyDescent="0.2">
      <c r="A34" s="190"/>
      <c r="B34" s="267"/>
      <c r="C34" s="267"/>
      <c r="D34" s="267"/>
      <c r="E34" s="267"/>
      <c r="F34" s="267"/>
      <c r="G34" s="271"/>
    </row>
    <row r="35" spans="1:7" ht="15.75" x14ac:dyDescent="0.2">
      <c r="A35" s="199" t="s">
        <v>158</v>
      </c>
      <c r="B35" s="267"/>
      <c r="C35" s="267"/>
      <c r="D35" s="267"/>
      <c r="E35" s="267"/>
      <c r="F35" s="267"/>
      <c r="G35" s="271"/>
    </row>
    <row r="36" spans="1:7" ht="15" x14ac:dyDescent="0.2">
      <c r="A36" s="200" t="s">
        <v>159</v>
      </c>
      <c r="B36" s="265">
        <v>24.59</v>
      </c>
      <c r="C36" s="265">
        <v>105.93</v>
      </c>
      <c r="D36" s="265">
        <v>136.83000000000001</v>
      </c>
      <c r="E36" s="265">
        <v>177.05</v>
      </c>
      <c r="F36" s="265">
        <v>222.13</v>
      </c>
      <c r="G36" s="269">
        <v>114</v>
      </c>
    </row>
    <row r="37" spans="1:7" ht="15" x14ac:dyDescent="0.2">
      <c r="A37" s="200" t="s">
        <v>160</v>
      </c>
      <c r="B37" s="265">
        <v>5.2</v>
      </c>
      <c r="C37" s="265">
        <v>86.87</v>
      </c>
      <c r="D37" s="265">
        <v>143.16</v>
      </c>
      <c r="E37" s="265">
        <v>179.52</v>
      </c>
      <c r="F37" s="265">
        <v>221.19</v>
      </c>
      <c r="G37" s="269">
        <v>157</v>
      </c>
    </row>
    <row r="38" spans="1:7" ht="15" x14ac:dyDescent="0.2">
      <c r="A38" s="200" t="s">
        <v>161</v>
      </c>
      <c r="B38" s="265">
        <v>6.16</v>
      </c>
      <c r="C38" s="265">
        <v>62.22</v>
      </c>
      <c r="D38" s="265">
        <v>162.75</v>
      </c>
      <c r="E38" s="265">
        <v>452.68</v>
      </c>
      <c r="F38" s="265">
        <v>2200.29</v>
      </c>
      <c r="G38" s="269">
        <v>12</v>
      </c>
    </row>
    <row r="39" spans="1:7" ht="15" x14ac:dyDescent="0.2">
      <c r="A39" s="200" t="s">
        <v>162</v>
      </c>
      <c r="B39" s="265">
        <v>13.28</v>
      </c>
      <c r="C39" s="265">
        <v>105.78</v>
      </c>
      <c r="D39" s="265">
        <v>124.9</v>
      </c>
      <c r="E39" s="265">
        <v>173.52</v>
      </c>
      <c r="F39" s="265">
        <v>2740.09</v>
      </c>
      <c r="G39" s="269">
        <v>12</v>
      </c>
    </row>
    <row r="40" spans="1:7" ht="15" x14ac:dyDescent="0.2">
      <c r="A40" s="200" t="s">
        <v>163</v>
      </c>
      <c r="B40" s="265">
        <v>71.05</v>
      </c>
      <c r="C40" s="265">
        <v>103.05</v>
      </c>
      <c r="D40" s="265">
        <v>143.65</v>
      </c>
      <c r="E40" s="265">
        <v>201.37</v>
      </c>
      <c r="F40" s="265">
        <v>308.11</v>
      </c>
      <c r="G40" s="269">
        <v>63</v>
      </c>
    </row>
    <row r="41" spans="1:7" ht="15" x14ac:dyDescent="0.2">
      <c r="A41" s="190"/>
      <c r="B41" s="265"/>
      <c r="C41" s="265"/>
      <c r="D41" s="265"/>
      <c r="E41" s="265"/>
      <c r="F41" s="265"/>
      <c r="G41" s="272"/>
    </row>
    <row r="42" spans="1:7" ht="15" x14ac:dyDescent="0.2">
      <c r="A42" s="200" t="s">
        <v>164</v>
      </c>
      <c r="B42" s="265">
        <v>3.09</v>
      </c>
      <c r="C42" s="265">
        <v>12.93</v>
      </c>
      <c r="D42" s="265">
        <v>46.7</v>
      </c>
      <c r="E42" s="265">
        <v>96.86</v>
      </c>
      <c r="F42" s="265">
        <v>146.07</v>
      </c>
      <c r="G42" s="269">
        <v>820</v>
      </c>
    </row>
    <row r="43" spans="1:7" ht="15" x14ac:dyDescent="0.2">
      <c r="A43" s="200" t="s">
        <v>165</v>
      </c>
      <c r="B43" s="265">
        <v>18.73</v>
      </c>
      <c r="C43" s="265">
        <v>84.72</v>
      </c>
      <c r="D43" s="265">
        <v>127.45</v>
      </c>
      <c r="E43" s="265">
        <v>160.76</v>
      </c>
      <c r="F43" s="265">
        <v>245.57</v>
      </c>
      <c r="G43" s="269">
        <v>61</v>
      </c>
    </row>
    <row r="44" spans="1:7" ht="15" x14ac:dyDescent="0.2">
      <c r="A44" s="200" t="s">
        <v>166</v>
      </c>
      <c r="B44" s="265">
        <v>33.549999999999997</v>
      </c>
      <c r="C44" s="265">
        <v>86.87</v>
      </c>
      <c r="D44" s="265">
        <v>122.64</v>
      </c>
      <c r="E44" s="265">
        <v>160.80000000000001</v>
      </c>
      <c r="F44" s="265">
        <v>201.53</v>
      </c>
      <c r="G44" s="269">
        <v>204</v>
      </c>
    </row>
    <row r="45" spans="1:7" ht="15" x14ac:dyDescent="0.2">
      <c r="A45" s="200" t="s">
        <v>167</v>
      </c>
      <c r="B45" s="265">
        <v>7.23</v>
      </c>
      <c r="C45" s="265">
        <v>27.74</v>
      </c>
      <c r="D45" s="265">
        <v>91.57</v>
      </c>
      <c r="E45" s="265">
        <v>128.1</v>
      </c>
      <c r="F45" s="265">
        <v>194.27</v>
      </c>
      <c r="G45" s="269">
        <v>54</v>
      </c>
    </row>
    <row r="46" spans="1:7" ht="15" x14ac:dyDescent="0.2">
      <c r="A46" s="200"/>
      <c r="B46" s="267"/>
      <c r="C46" s="267"/>
      <c r="D46" s="267"/>
      <c r="E46" s="267"/>
      <c r="F46" s="267"/>
      <c r="G46" s="271"/>
    </row>
    <row r="47" spans="1:7" ht="15.75" x14ac:dyDescent="0.2">
      <c r="A47" s="199" t="s">
        <v>168</v>
      </c>
      <c r="B47" s="267"/>
      <c r="C47" s="267"/>
      <c r="D47" s="267"/>
      <c r="E47" s="267"/>
      <c r="F47" s="267"/>
      <c r="G47" s="271"/>
    </row>
    <row r="48" spans="1:7" ht="15" x14ac:dyDescent="0.2">
      <c r="A48" s="200" t="s">
        <v>169</v>
      </c>
      <c r="B48" s="265">
        <v>0.57999999999999996</v>
      </c>
      <c r="C48" s="265">
        <v>1.47</v>
      </c>
      <c r="D48" s="265">
        <v>3.19</v>
      </c>
      <c r="E48" s="265">
        <v>8.0399999999999991</v>
      </c>
      <c r="F48" s="265">
        <v>21.99</v>
      </c>
      <c r="G48" s="269">
        <v>571</v>
      </c>
    </row>
    <row r="49" spans="1:7" ht="15" x14ac:dyDescent="0.2">
      <c r="A49" s="200" t="s">
        <v>170</v>
      </c>
      <c r="B49" s="265">
        <v>2.71</v>
      </c>
      <c r="C49" s="265">
        <v>12.89</v>
      </c>
      <c r="D49" s="265">
        <v>47.15</v>
      </c>
      <c r="E49" s="265">
        <v>94.03</v>
      </c>
      <c r="F49" s="265">
        <v>128.38999999999999</v>
      </c>
      <c r="G49" s="269">
        <v>525</v>
      </c>
    </row>
    <row r="50" spans="1:7" ht="15" x14ac:dyDescent="0.2">
      <c r="A50" s="200" t="s">
        <v>171</v>
      </c>
      <c r="B50" s="265">
        <v>28.83</v>
      </c>
      <c r="C50" s="265">
        <v>101.27</v>
      </c>
      <c r="D50" s="265">
        <v>140.66</v>
      </c>
      <c r="E50" s="265">
        <v>173.07</v>
      </c>
      <c r="F50" s="265">
        <v>209.22</v>
      </c>
      <c r="G50" s="269">
        <v>284</v>
      </c>
    </row>
    <row r="51" spans="1:7" ht="15" x14ac:dyDescent="0.2">
      <c r="A51" s="200" t="s">
        <v>172</v>
      </c>
      <c r="B51" s="265">
        <v>2.56</v>
      </c>
      <c r="C51" s="265">
        <v>18.09</v>
      </c>
      <c r="D51" s="265">
        <v>74.77</v>
      </c>
      <c r="E51" s="265">
        <v>128.79</v>
      </c>
      <c r="F51" s="265">
        <v>180.38</v>
      </c>
      <c r="G51" s="269">
        <v>94</v>
      </c>
    </row>
    <row r="52" spans="1:7" ht="15" x14ac:dyDescent="0.2">
      <c r="A52" s="200" t="s">
        <v>173</v>
      </c>
      <c r="B52" s="265">
        <v>8.5</v>
      </c>
      <c r="C52" s="265">
        <v>44.61</v>
      </c>
      <c r="D52" s="265">
        <v>110.29</v>
      </c>
      <c r="E52" s="265">
        <v>169.91</v>
      </c>
      <c r="F52" s="265">
        <v>238.1</v>
      </c>
      <c r="G52" s="269">
        <v>299</v>
      </c>
    </row>
    <row r="53" spans="1:7" ht="15" x14ac:dyDescent="0.2">
      <c r="A53" s="200" t="s">
        <v>174</v>
      </c>
      <c r="B53" s="265">
        <v>8.44</v>
      </c>
      <c r="C53" s="265">
        <v>28.44</v>
      </c>
      <c r="D53" s="265">
        <v>89.75</v>
      </c>
      <c r="E53" s="265">
        <v>141.49</v>
      </c>
      <c r="F53" s="265">
        <v>187.56</v>
      </c>
      <c r="G53" s="269">
        <v>211</v>
      </c>
    </row>
    <row r="54" spans="1:7" ht="15" x14ac:dyDescent="0.2">
      <c r="A54" s="200" t="s">
        <v>175</v>
      </c>
      <c r="B54" s="265">
        <v>5.0999999999999996</v>
      </c>
      <c r="C54" s="265">
        <v>13.9</v>
      </c>
      <c r="D54" s="265">
        <v>85.53</v>
      </c>
      <c r="E54" s="265">
        <v>152.72</v>
      </c>
      <c r="F54" s="265">
        <v>200.15</v>
      </c>
      <c r="G54" s="269">
        <v>66</v>
      </c>
    </row>
    <row r="55" spans="1:7" ht="15" x14ac:dyDescent="0.2">
      <c r="A55" s="200"/>
      <c r="B55" s="265"/>
      <c r="C55" s="265"/>
      <c r="D55" s="265"/>
      <c r="E55" s="265"/>
      <c r="F55" s="265"/>
      <c r="G55" s="269"/>
    </row>
    <row r="56" spans="1:7" ht="15" x14ac:dyDescent="0.2">
      <c r="A56" s="200" t="s">
        <v>176</v>
      </c>
      <c r="B56" s="265">
        <v>8.86</v>
      </c>
      <c r="C56" s="265">
        <v>48.21</v>
      </c>
      <c r="D56" s="265">
        <v>112.78</v>
      </c>
      <c r="E56" s="265">
        <v>172.93</v>
      </c>
      <c r="F56" s="265">
        <v>235.84</v>
      </c>
      <c r="G56" s="269">
        <v>1429</v>
      </c>
    </row>
    <row r="57" spans="1:7" ht="15" x14ac:dyDescent="0.2">
      <c r="A57" s="200" t="s">
        <v>177</v>
      </c>
      <c r="B57" s="265">
        <v>10.199999999999999</v>
      </c>
      <c r="C57" s="265">
        <v>49.51</v>
      </c>
      <c r="D57" s="265">
        <v>122.9</v>
      </c>
      <c r="E57" s="265">
        <v>186.16</v>
      </c>
      <c r="F57" s="265">
        <v>272.10000000000002</v>
      </c>
      <c r="G57" s="269">
        <v>118</v>
      </c>
    </row>
    <row r="58" spans="1:7" ht="15" x14ac:dyDescent="0.2">
      <c r="A58" s="200" t="s">
        <v>178</v>
      </c>
      <c r="B58" s="265">
        <v>16.559999999999999</v>
      </c>
      <c r="C58" s="265">
        <v>91.52</v>
      </c>
      <c r="D58" s="265">
        <v>160.51</v>
      </c>
      <c r="E58" s="265">
        <v>223.74</v>
      </c>
      <c r="F58" s="265">
        <v>330.56</v>
      </c>
      <c r="G58" s="269">
        <v>514</v>
      </c>
    </row>
    <row r="59" spans="1:7" ht="15" x14ac:dyDescent="0.2">
      <c r="A59" s="201" t="s">
        <v>179</v>
      </c>
      <c r="B59" s="268">
        <v>8.34</v>
      </c>
      <c r="C59" s="268">
        <v>25.6</v>
      </c>
      <c r="D59" s="268">
        <v>142.85</v>
      </c>
      <c r="E59" s="268">
        <v>235.37</v>
      </c>
      <c r="F59" s="268">
        <v>602.98</v>
      </c>
      <c r="G59" s="273">
        <v>73</v>
      </c>
    </row>
    <row r="60" spans="1:7" ht="15" x14ac:dyDescent="0.2">
      <c r="A60" s="219"/>
      <c r="B60" s="219"/>
      <c r="C60" s="219"/>
      <c r="D60" s="219"/>
      <c r="E60" s="219"/>
      <c r="F60" s="219"/>
      <c r="G60" s="219"/>
    </row>
    <row r="61" spans="1:7" ht="14.25" x14ac:dyDescent="0.2">
      <c r="A61" s="192" t="s">
        <v>180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B46"/>
  <sheetViews>
    <sheetView zoomScale="90" zoomScaleNormal="90" workbookViewId="0">
      <pane xSplit="6" topLeftCell="G1" activePane="topRight" state="frozen"/>
      <selection pane="topRight" activeCell="A2" sqref="A2"/>
    </sheetView>
  </sheetViews>
  <sheetFormatPr defaultRowHeight="15" x14ac:dyDescent="0.2"/>
  <cols>
    <col min="1" max="1" width="45.42578125" style="10" customWidth="1"/>
    <col min="2" max="6" width="12.5703125" style="10" hidden="1" customWidth="1"/>
    <col min="7" max="17" width="13.85546875" style="10" customWidth="1"/>
    <col min="18" max="18" width="16.7109375" style="10" bestFit="1" customWidth="1"/>
    <col min="19" max="19" width="17.42578125" style="10" customWidth="1"/>
    <col min="20" max="20" width="15" style="3" bestFit="1" customWidth="1"/>
    <col min="21" max="21" width="16.140625" style="3" bestFit="1" customWidth="1"/>
    <col min="22" max="22" width="10.7109375" style="3" customWidth="1"/>
    <col min="23" max="24" width="12.85546875" style="3" customWidth="1"/>
    <col min="25" max="25" width="12" style="3" customWidth="1"/>
    <col min="26" max="16384" width="9.140625" style="3"/>
  </cols>
  <sheetData>
    <row r="2" spans="1:25" ht="15.75" x14ac:dyDescent="0.25">
      <c r="A2" s="35" t="s">
        <v>205</v>
      </c>
    </row>
    <row r="3" spans="1:25" x14ac:dyDescent="0.2">
      <c r="K3" s="13"/>
    </row>
    <row r="4" spans="1:25" ht="15.75" x14ac:dyDescent="0.25">
      <c r="A4" s="58" t="s">
        <v>206</v>
      </c>
    </row>
    <row r="5" spans="1:25" ht="15.75" x14ac:dyDescent="0.25">
      <c r="A5" s="35"/>
    </row>
    <row r="6" spans="1:25" ht="15.75" x14ac:dyDescent="0.25">
      <c r="A6" s="205"/>
      <c r="B6" s="205"/>
      <c r="C6" s="205"/>
      <c r="D6" s="205"/>
      <c r="E6" s="205"/>
      <c r="F6" s="205"/>
      <c r="G6" s="205"/>
      <c r="H6" s="205"/>
      <c r="I6" s="206"/>
      <c r="J6" s="206"/>
      <c r="K6" s="206"/>
      <c r="L6" s="206"/>
      <c r="M6" s="206"/>
      <c r="N6" s="206"/>
      <c r="O6" s="206"/>
      <c r="P6" s="206"/>
      <c r="Q6" s="206"/>
      <c r="R6" s="207" t="s">
        <v>0</v>
      </c>
      <c r="S6" s="3"/>
    </row>
    <row r="7" spans="1:25" ht="15.75" x14ac:dyDescent="0.25">
      <c r="A7" s="208"/>
      <c r="B7" s="208"/>
      <c r="C7" s="208"/>
      <c r="D7" s="208"/>
      <c r="E7" s="208"/>
      <c r="F7" s="208"/>
      <c r="G7" s="208"/>
      <c r="H7" s="208"/>
      <c r="I7" s="209"/>
      <c r="J7" s="209"/>
      <c r="K7" s="209"/>
      <c r="L7" s="209"/>
      <c r="M7" s="209"/>
      <c r="N7" s="209"/>
      <c r="O7" s="209"/>
      <c r="P7" s="209"/>
      <c r="Q7" s="209"/>
      <c r="R7" s="210" t="s">
        <v>1</v>
      </c>
      <c r="S7" s="3"/>
    </row>
    <row r="8" spans="1:25" ht="15.75" x14ac:dyDescent="0.25">
      <c r="A8" s="211"/>
      <c r="B8" s="212">
        <v>2003</v>
      </c>
      <c r="C8" s="212">
        <v>2004</v>
      </c>
      <c r="D8" s="212">
        <v>2005</v>
      </c>
      <c r="E8" s="212">
        <v>2006</v>
      </c>
      <c r="F8" s="212">
        <v>2007</v>
      </c>
      <c r="G8" s="213">
        <v>2010</v>
      </c>
      <c r="H8" s="213">
        <v>2011</v>
      </c>
      <c r="I8" s="213">
        <v>2012</v>
      </c>
      <c r="J8" s="213">
        <v>2013</v>
      </c>
      <c r="K8" s="213">
        <v>2014</v>
      </c>
      <c r="L8" s="213">
        <v>2015</v>
      </c>
      <c r="M8" s="213">
        <v>2016</v>
      </c>
      <c r="N8" s="213">
        <v>2017</v>
      </c>
      <c r="O8" s="213">
        <v>2018</v>
      </c>
      <c r="P8" s="213">
        <v>2019</v>
      </c>
      <c r="Q8" s="213">
        <v>2020</v>
      </c>
      <c r="R8" s="214" t="s">
        <v>204</v>
      </c>
      <c r="S8" s="3"/>
    </row>
    <row r="9" spans="1:25" x14ac:dyDescent="0.2">
      <c r="A9" s="57"/>
      <c r="B9" s="57"/>
      <c r="C9" s="57"/>
      <c r="D9" s="57"/>
      <c r="E9" s="57"/>
      <c r="F9" s="57"/>
      <c r="G9" s="74"/>
      <c r="H9" s="74"/>
      <c r="I9" s="74"/>
      <c r="J9" s="74"/>
      <c r="K9" s="74"/>
      <c r="L9" s="74"/>
      <c r="R9" s="79"/>
      <c r="S9" s="3"/>
    </row>
    <row r="10" spans="1:25" ht="15.75" x14ac:dyDescent="0.25">
      <c r="A10" s="58" t="s">
        <v>207</v>
      </c>
      <c r="B10" s="58"/>
      <c r="C10" s="58"/>
      <c r="D10" s="58"/>
      <c r="E10" s="58"/>
      <c r="F10" s="58"/>
      <c r="G10" s="74"/>
      <c r="H10" s="74"/>
      <c r="I10" s="74"/>
      <c r="J10" s="74"/>
      <c r="K10" s="74"/>
      <c r="L10" s="74"/>
      <c r="P10" s="98"/>
      <c r="Q10" s="98"/>
      <c r="R10" s="79"/>
      <c r="S10" s="3"/>
    </row>
    <row r="11" spans="1:25" ht="18.75" x14ac:dyDescent="0.25">
      <c r="A11" s="58" t="s">
        <v>68</v>
      </c>
      <c r="B11" s="58"/>
      <c r="C11" s="58"/>
      <c r="D11" s="58"/>
      <c r="E11" s="58"/>
      <c r="F11" s="58"/>
      <c r="G11" s="74"/>
      <c r="H11" s="80"/>
      <c r="I11" s="80"/>
      <c r="J11" s="74"/>
      <c r="K11" s="74"/>
      <c r="L11" s="74"/>
      <c r="P11" s="98"/>
      <c r="Q11" s="98"/>
      <c r="R11" s="79"/>
      <c r="S11" s="3"/>
    </row>
    <row r="12" spans="1:25" x14ac:dyDescent="0.2">
      <c r="A12" s="148" t="s">
        <v>2</v>
      </c>
      <c r="B12" s="59"/>
      <c r="C12" s="59"/>
      <c r="D12" s="59"/>
      <c r="E12" s="59"/>
      <c r="F12" s="59"/>
      <c r="G12" s="71">
        <v>113852.45</v>
      </c>
      <c r="H12" s="71">
        <v>97396.04</v>
      </c>
      <c r="I12" s="81">
        <v>82947.02</v>
      </c>
      <c r="J12" s="81">
        <v>102570.38</v>
      </c>
      <c r="K12" s="99">
        <v>103905.31999999999</v>
      </c>
      <c r="L12" s="47">
        <v>101519.12</v>
      </c>
      <c r="M12" s="47">
        <v>103855.3</v>
      </c>
      <c r="N12" s="47">
        <v>92935.8</v>
      </c>
      <c r="O12" s="47">
        <v>103729.79000000001</v>
      </c>
      <c r="P12" s="108">
        <v>89933.56</v>
      </c>
      <c r="Q12" s="108">
        <v>101168.68</v>
      </c>
      <c r="R12" s="141">
        <f>Q12/P12-1</f>
        <v>0.12492689047336714</v>
      </c>
      <c r="S12" s="11"/>
      <c r="T12" s="117"/>
      <c r="U12" s="143"/>
      <c r="V12" s="11"/>
      <c r="X12" s="11"/>
      <c r="Y12" s="144"/>
    </row>
    <row r="13" spans="1:25" x14ac:dyDescent="0.2">
      <c r="A13" s="148" t="s">
        <v>3</v>
      </c>
      <c r="B13" s="59"/>
      <c r="C13" s="59"/>
      <c r="D13" s="59"/>
      <c r="E13" s="59"/>
      <c r="F13" s="59"/>
      <c r="G13" s="71">
        <v>50929.48</v>
      </c>
      <c r="H13" s="71">
        <v>49222.09</v>
      </c>
      <c r="I13" s="81">
        <v>56977.19</v>
      </c>
      <c r="J13" s="81">
        <v>56410.52</v>
      </c>
      <c r="K13" s="99">
        <v>54353.170000000006</v>
      </c>
      <c r="L13" s="47">
        <v>51367.839999999997</v>
      </c>
      <c r="M13" s="47">
        <v>51803.839999999997</v>
      </c>
      <c r="N13" s="47">
        <v>41636.290000000008</v>
      </c>
      <c r="O13" s="47">
        <v>52267.89</v>
      </c>
      <c r="P13" s="108">
        <v>46619.270000000004</v>
      </c>
      <c r="Q13" s="108">
        <v>46800.99</v>
      </c>
      <c r="R13" s="141">
        <f t="shared" ref="R13:R33" si="0">Q13/P13-1</f>
        <v>3.897958934148793E-3</v>
      </c>
      <c r="S13" s="11"/>
      <c r="T13" s="117"/>
      <c r="U13" s="143"/>
      <c r="V13" s="11"/>
      <c r="X13" s="11"/>
      <c r="Y13" s="144"/>
    </row>
    <row r="14" spans="1:25" x14ac:dyDescent="0.2">
      <c r="A14" s="148" t="s">
        <v>4</v>
      </c>
      <c r="B14" s="59"/>
      <c r="C14" s="59"/>
      <c r="D14" s="59"/>
      <c r="E14" s="59"/>
      <c r="F14" s="59"/>
      <c r="G14" s="71">
        <v>7145.77</v>
      </c>
      <c r="H14" s="71">
        <v>6459.31</v>
      </c>
      <c r="I14" s="83">
        <v>6957.19</v>
      </c>
      <c r="J14" s="83">
        <v>8271.7800000000007</v>
      </c>
      <c r="K14" s="100">
        <v>7721.22</v>
      </c>
      <c r="L14" s="47">
        <v>8667.49</v>
      </c>
      <c r="M14" s="47">
        <v>9369.73</v>
      </c>
      <c r="N14" s="47">
        <v>8511.0399999999991</v>
      </c>
      <c r="O14" s="47">
        <v>10225.81</v>
      </c>
      <c r="P14" s="108">
        <v>8979.02</v>
      </c>
      <c r="Q14" s="108">
        <v>9502.1299999999992</v>
      </c>
      <c r="R14" s="141">
        <f t="shared" si="0"/>
        <v>5.8259141866261466E-2</v>
      </c>
      <c r="S14" s="11"/>
      <c r="T14" s="117"/>
      <c r="U14" s="143"/>
      <c r="V14" s="11"/>
      <c r="X14" s="11"/>
      <c r="Y14" s="144"/>
    </row>
    <row r="15" spans="1:25" x14ac:dyDescent="0.2">
      <c r="A15" s="148" t="s">
        <v>5</v>
      </c>
      <c r="B15" s="59"/>
      <c r="C15" s="59"/>
      <c r="D15" s="59"/>
      <c r="E15" s="59"/>
      <c r="F15" s="59"/>
      <c r="G15" s="71">
        <v>37621.879999999997</v>
      </c>
      <c r="H15" s="71">
        <v>35304.15</v>
      </c>
      <c r="I15" s="83">
        <v>35145.730000000003</v>
      </c>
      <c r="J15" s="83">
        <v>36328.199999999997</v>
      </c>
      <c r="K15" s="100">
        <v>35579.769999999997</v>
      </c>
      <c r="L15" s="47">
        <v>29205.63</v>
      </c>
      <c r="M15" s="47">
        <v>31556.2</v>
      </c>
      <c r="N15" s="47">
        <v>31005.72</v>
      </c>
      <c r="O15" s="47">
        <v>30494.27</v>
      </c>
      <c r="P15" s="108">
        <v>31696.52</v>
      </c>
      <c r="Q15" s="108">
        <v>31410.989999999998</v>
      </c>
      <c r="R15" s="141">
        <f t="shared" si="0"/>
        <v>-9.0082444381908156E-3</v>
      </c>
      <c r="S15" s="11"/>
      <c r="T15" s="117"/>
      <c r="U15" s="143"/>
      <c r="V15" s="11"/>
      <c r="X15" s="11"/>
      <c r="Y15" s="144"/>
    </row>
    <row r="16" spans="1:25" x14ac:dyDescent="0.2">
      <c r="A16" s="149" t="s">
        <v>66</v>
      </c>
      <c r="B16" s="57"/>
      <c r="C16" s="57"/>
      <c r="D16" s="57"/>
      <c r="E16" s="57"/>
      <c r="F16" s="57"/>
      <c r="G16" s="99">
        <f t="shared" ref="G16:O16" si="1">SUM(G12:G15)</f>
        <v>209549.58</v>
      </c>
      <c r="H16" s="99">
        <f t="shared" si="1"/>
        <v>188381.59</v>
      </c>
      <c r="I16" s="99">
        <f t="shared" si="1"/>
        <v>182027.13000000003</v>
      </c>
      <c r="J16" s="99">
        <f t="shared" si="1"/>
        <v>203580.88</v>
      </c>
      <c r="K16" s="99">
        <f t="shared" si="1"/>
        <v>201559.47999999998</v>
      </c>
      <c r="L16" s="47">
        <f t="shared" si="1"/>
        <v>190760.08</v>
      </c>
      <c r="M16" s="47">
        <f t="shared" si="1"/>
        <v>196585.07000000004</v>
      </c>
      <c r="N16" s="47">
        <f t="shared" si="1"/>
        <v>174088.85000000003</v>
      </c>
      <c r="O16" s="47">
        <f t="shared" si="1"/>
        <v>196717.75999999998</v>
      </c>
      <c r="P16" s="108">
        <f>SUM(P12:P15)</f>
        <v>177228.37</v>
      </c>
      <c r="Q16" s="108">
        <f>SUM(Q12:Q15)</f>
        <v>188882.78999999998</v>
      </c>
      <c r="R16" s="141">
        <f t="shared" si="0"/>
        <v>6.5759336386155276E-2</v>
      </c>
      <c r="T16" s="117"/>
      <c r="U16" s="143"/>
      <c r="V16" s="11"/>
      <c r="X16" s="11"/>
      <c r="Y16" s="144"/>
    </row>
    <row r="17" spans="1:28" ht="18" x14ac:dyDescent="0.2">
      <c r="A17" s="148" t="s">
        <v>69</v>
      </c>
      <c r="B17" s="59"/>
      <c r="C17" s="59"/>
      <c r="D17" s="59"/>
      <c r="E17" s="59"/>
      <c r="F17" s="59"/>
      <c r="G17" s="71">
        <v>58586.32</v>
      </c>
      <c r="H17" s="71">
        <v>47060.05</v>
      </c>
      <c r="I17" s="83">
        <v>45576.26</v>
      </c>
      <c r="J17" s="83">
        <v>60328.81</v>
      </c>
      <c r="K17" s="100">
        <v>54118.630000000005</v>
      </c>
      <c r="L17" s="47">
        <v>50584</v>
      </c>
      <c r="M17" s="47">
        <v>54503</v>
      </c>
      <c r="N17" s="47">
        <v>48076</v>
      </c>
      <c r="O17" s="47">
        <v>56063</v>
      </c>
      <c r="P17" s="108">
        <v>58365</v>
      </c>
      <c r="Q17" s="108">
        <v>51200</v>
      </c>
      <c r="R17" s="141">
        <f t="shared" si="0"/>
        <v>-0.12276192923841345</v>
      </c>
      <c r="S17" s="11"/>
      <c r="T17" s="117"/>
      <c r="U17" s="143"/>
      <c r="V17" s="11"/>
      <c r="X17" s="11"/>
      <c r="Y17" s="144"/>
    </row>
    <row r="18" spans="1:28" x14ac:dyDescent="0.2">
      <c r="A18" s="57"/>
      <c r="B18" s="57"/>
      <c r="C18" s="57"/>
      <c r="D18" s="57"/>
      <c r="E18" s="57"/>
      <c r="F18" s="57"/>
      <c r="G18" s="71"/>
      <c r="H18" s="71"/>
      <c r="I18" s="71"/>
      <c r="J18" s="71"/>
      <c r="K18" s="84"/>
      <c r="L18" s="47"/>
      <c r="M18" s="47"/>
      <c r="N18" s="47"/>
      <c r="O18" s="47"/>
      <c r="P18" s="108"/>
      <c r="Q18" s="108"/>
      <c r="R18" s="141"/>
      <c r="S18" s="11"/>
      <c r="T18" s="117"/>
      <c r="U18" s="143"/>
      <c r="V18" s="11"/>
      <c r="X18" s="11"/>
      <c r="Y18" s="144"/>
    </row>
    <row r="19" spans="1:28" ht="15.75" x14ac:dyDescent="0.25">
      <c r="A19" s="58" t="s">
        <v>6</v>
      </c>
      <c r="B19" s="58"/>
      <c r="C19" s="58"/>
      <c r="D19" s="58"/>
      <c r="E19" s="58"/>
      <c r="F19" s="58"/>
      <c r="G19" s="71"/>
      <c r="H19" s="71"/>
      <c r="I19" s="71"/>
      <c r="J19" s="71"/>
      <c r="K19" s="150"/>
      <c r="L19" s="47"/>
      <c r="M19" s="47"/>
      <c r="N19" s="47"/>
      <c r="O19" s="47"/>
      <c r="P19" s="108"/>
      <c r="Q19" s="108"/>
      <c r="R19" s="141"/>
      <c r="S19" s="11"/>
      <c r="T19" s="117"/>
      <c r="U19" s="143"/>
      <c r="V19" s="11"/>
      <c r="X19" s="11"/>
      <c r="Y19" s="144"/>
    </row>
    <row r="20" spans="1:28" x14ac:dyDescent="0.2">
      <c r="A20" s="59" t="s">
        <v>7</v>
      </c>
      <c r="B20" s="59"/>
      <c r="C20" s="59"/>
      <c r="D20" s="59"/>
      <c r="E20" s="59"/>
      <c r="F20" s="59"/>
      <c r="G20" s="82">
        <v>44850.66</v>
      </c>
      <c r="H20" s="82">
        <v>45351.18</v>
      </c>
      <c r="I20" s="100">
        <v>32767.54</v>
      </c>
      <c r="J20" s="151">
        <v>52237.78</v>
      </c>
      <c r="K20" s="100">
        <v>52530.966678996127</v>
      </c>
      <c r="L20" s="47">
        <v>37025.85</v>
      </c>
      <c r="M20" s="47">
        <v>38421.449999999997</v>
      </c>
      <c r="N20" s="47">
        <v>36389.089999999997</v>
      </c>
      <c r="O20" s="47">
        <v>51384.71</v>
      </c>
      <c r="P20" s="108">
        <v>45584.15</v>
      </c>
      <c r="Q20" s="108">
        <v>40760.29</v>
      </c>
      <c r="R20" s="141">
        <f t="shared" si="0"/>
        <v>-0.10582318634876375</v>
      </c>
      <c r="S20" s="11"/>
      <c r="T20" s="117"/>
      <c r="U20" s="143"/>
      <c r="V20" s="11"/>
      <c r="X20" s="11"/>
      <c r="Y20" s="144"/>
    </row>
    <row r="21" spans="1:28" x14ac:dyDescent="0.2">
      <c r="A21" s="59" t="s">
        <v>8</v>
      </c>
      <c r="B21" s="59"/>
      <c r="C21" s="59"/>
      <c r="D21" s="59"/>
      <c r="E21" s="59"/>
      <c r="F21" s="59"/>
      <c r="G21" s="71">
        <v>353017.54</v>
      </c>
      <c r="H21" s="71">
        <v>342442.91</v>
      </c>
      <c r="I21" s="83">
        <v>326147.81</v>
      </c>
      <c r="J21" s="83">
        <v>332069.21999999997</v>
      </c>
      <c r="K21" s="100">
        <v>357374.72241077182</v>
      </c>
      <c r="L21" s="47">
        <v>334893</v>
      </c>
      <c r="M21" s="47">
        <v>343008.8</v>
      </c>
      <c r="N21" s="47">
        <v>361937.42</v>
      </c>
      <c r="O21" s="47">
        <v>348243.31</v>
      </c>
      <c r="P21" s="108">
        <v>356018.09</v>
      </c>
      <c r="Q21" s="108">
        <v>331512.69</v>
      </c>
      <c r="R21" s="141">
        <f t="shared" si="0"/>
        <v>-6.8831895592721182E-2</v>
      </c>
      <c r="S21" s="11"/>
      <c r="T21" s="117"/>
      <c r="U21" s="143"/>
      <c r="V21" s="11"/>
      <c r="X21" s="11"/>
      <c r="Y21" s="144"/>
    </row>
    <row r="22" spans="1:28" x14ac:dyDescent="0.2">
      <c r="A22" s="57"/>
      <c r="B22" s="57"/>
      <c r="C22" s="57"/>
      <c r="D22" s="57"/>
      <c r="E22" s="57"/>
      <c r="F22" s="57"/>
      <c r="G22" s="71"/>
      <c r="H22" s="71"/>
      <c r="I22" s="84"/>
      <c r="J22" s="84"/>
      <c r="K22" s="84"/>
      <c r="L22" s="84"/>
      <c r="M22" s="84"/>
      <c r="N22" s="84"/>
      <c r="O22" s="84"/>
      <c r="P22" s="84"/>
      <c r="Q22" s="84"/>
      <c r="R22" s="141"/>
      <c r="S22" s="11"/>
      <c r="T22" s="117"/>
      <c r="U22" s="143"/>
      <c r="V22" s="11"/>
      <c r="X22" s="11"/>
      <c r="Y22" s="144"/>
    </row>
    <row r="23" spans="1:28" ht="18.75" x14ac:dyDescent="0.25">
      <c r="A23" s="58" t="s">
        <v>67</v>
      </c>
      <c r="B23" s="58"/>
      <c r="C23" s="58"/>
      <c r="D23" s="58"/>
      <c r="E23" s="58"/>
      <c r="F23" s="58"/>
      <c r="G23" s="71"/>
      <c r="H23" s="71"/>
      <c r="I23" s="71"/>
      <c r="J23" s="71"/>
      <c r="K23" s="84"/>
      <c r="L23" s="47"/>
      <c r="M23" s="47"/>
      <c r="N23" s="47"/>
      <c r="O23" s="47"/>
      <c r="P23" s="108"/>
      <c r="Q23" s="108"/>
      <c r="R23" s="141"/>
      <c r="S23" s="11"/>
      <c r="T23" s="117"/>
      <c r="U23" s="143"/>
      <c r="V23" s="11"/>
      <c r="X23" s="11"/>
      <c r="Y23" s="144"/>
    </row>
    <row r="24" spans="1:28" x14ac:dyDescent="0.2">
      <c r="A24" s="59" t="s">
        <v>9</v>
      </c>
      <c r="B24" s="59"/>
      <c r="C24" s="59"/>
      <c r="D24" s="59"/>
      <c r="E24" s="59"/>
      <c r="F24" s="59"/>
      <c r="G24" s="71">
        <v>297440</v>
      </c>
      <c r="H24" s="71">
        <v>279225</v>
      </c>
      <c r="I24" s="81">
        <v>193084</v>
      </c>
      <c r="J24" s="81">
        <v>311055</v>
      </c>
      <c r="K24" s="99">
        <v>363689.25229986879</v>
      </c>
      <c r="L24" s="47">
        <v>264671.38</v>
      </c>
      <c r="M24" s="47">
        <v>224261.98</v>
      </c>
      <c r="N24" s="47">
        <v>216694.36</v>
      </c>
      <c r="O24" s="47">
        <v>283819.49</v>
      </c>
      <c r="P24" s="108">
        <v>307756.69</v>
      </c>
      <c r="Q24" s="108">
        <v>240792.8</v>
      </c>
      <c r="R24" s="141">
        <f t="shared" si="0"/>
        <v>-0.217587114028293</v>
      </c>
      <c r="S24" s="11"/>
      <c r="T24" s="143"/>
      <c r="U24" s="143"/>
      <c r="V24" s="11"/>
      <c r="X24" s="11"/>
      <c r="Y24" s="144"/>
      <c r="AB24" s="173"/>
    </row>
    <row r="25" spans="1:28" x14ac:dyDescent="0.2">
      <c r="A25" s="59" t="s">
        <v>10</v>
      </c>
      <c r="B25" s="59"/>
      <c r="C25" s="59"/>
      <c r="D25" s="59"/>
      <c r="E25" s="59"/>
      <c r="F25" s="59"/>
      <c r="G25" s="71">
        <v>7022007</v>
      </c>
      <c r="H25" s="71">
        <v>7057747</v>
      </c>
      <c r="I25" s="81">
        <v>6824878</v>
      </c>
      <c r="J25" s="81">
        <v>6864937</v>
      </c>
      <c r="K25" s="99">
        <v>7320429.2345006838</v>
      </c>
      <c r="L25" s="47">
        <v>7370146.9400000004</v>
      </c>
      <c r="M25" s="47">
        <v>6853339.9800000004</v>
      </c>
      <c r="N25" s="47">
        <v>6877316.1101353131</v>
      </c>
      <c r="O25" s="47">
        <v>6837764.7699999996</v>
      </c>
      <c r="P25" s="108">
        <v>7883203.29</v>
      </c>
      <c r="Q25" s="108">
        <v>7166753.8600000003</v>
      </c>
      <c r="R25" s="141">
        <f t="shared" si="0"/>
        <v>-9.0883033665874136E-2</v>
      </c>
      <c r="S25" s="11"/>
      <c r="T25" s="257"/>
      <c r="U25" s="143"/>
      <c r="V25" s="11"/>
      <c r="X25" s="11"/>
      <c r="Y25" s="144"/>
    </row>
    <row r="26" spans="1:28" ht="18" x14ac:dyDescent="0.2">
      <c r="A26" s="59" t="s">
        <v>71</v>
      </c>
      <c r="B26" s="59"/>
      <c r="C26" s="59"/>
      <c r="D26" s="59"/>
      <c r="E26" s="59"/>
      <c r="F26" s="59"/>
      <c r="G26" s="71">
        <v>343923</v>
      </c>
      <c r="H26" s="71">
        <v>316520</v>
      </c>
      <c r="I26" s="81">
        <v>298938</v>
      </c>
      <c r="J26" s="81">
        <v>346561</v>
      </c>
      <c r="K26" s="99">
        <v>294507.14</v>
      </c>
      <c r="L26" s="47">
        <v>334745</v>
      </c>
      <c r="M26" s="47">
        <v>328876</v>
      </c>
      <c r="N26" s="47">
        <v>256236.82026886355</v>
      </c>
      <c r="O26" s="47">
        <v>287877.19</v>
      </c>
      <c r="P26" s="108">
        <v>322829</v>
      </c>
      <c r="Q26" s="108">
        <v>320971</v>
      </c>
      <c r="R26" s="141">
        <f t="shared" si="0"/>
        <v>-5.7553689414520104E-3</v>
      </c>
      <c r="S26" s="11"/>
      <c r="T26" s="143"/>
      <c r="U26" s="143"/>
      <c r="V26" s="11"/>
      <c r="X26" s="11"/>
      <c r="Y26" s="144"/>
      <c r="AB26" s="173"/>
    </row>
    <row r="27" spans="1:28" x14ac:dyDescent="0.2">
      <c r="A27" s="59"/>
      <c r="B27" s="59"/>
      <c r="C27" s="59"/>
      <c r="D27" s="59"/>
      <c r="E27" s="59"/>
      <c r="F27" s="59"/>
      <c r="G27" s="52"/>
      <c r="H27" s="52"/>
      <c r="I27" s="52"/>
      <c r="J27" s="52"/>
      <c r="K27" s="52"/>
      <c r="L27" s="52"/>
      <c r="M27" s="52"/>
      <c r="N27" s="52"/>
      <c r="O27" s="52"/>
      <c r="P27" s="254"/>
      <c r="Q27" s="254"/>
      <c r="R27" s="141"/>
      <c r="S27" s="11"/>
      <c r="T27" s="117"/>
      <c r="U27" s="143"/>
      <c r="V27" s="11"/>
      <c r="X27" s="11"/>
      <c r="Y27" s="144"/>
    </row>
    <row r="28" spans="1:28" ht="15.75" x14ac:dyDescent="0.25">
      <c r="A28" s="58" t="s">
        <v>11</v>
      </c>
      <c r="B28" s="58"/>
      <c r="C28" s="58"/>
      <c r="D28" s="58"/>
      <c r="E28" s="58"/>
      <c r="F28" s="58"/>
      <c r="G28" s="71"/>
      <c r="H28" s="71"/>
      <c r="I28" s="74"/>
      <c r="J28" s="74"/>
      <c r="K28" s="75"/>
      <c r="P28" s="98"/>
      <c r="Q28" s="98"/>
      <c r="R28" s="141"/>
      <c r="S28" s="11"/>
      <c r="T28" s="117"/>
      <c r="U28" s="143"/>
      <c r="V28" s="11"/>
      <c r="X28" s="11"/>
      <c r="Y28" s="144"/>
    </row>
    <row r="29" spans="1:28" x14ac:dyDescent="0.2">
      <c r="A29" s="59" t="s">
        <v>9</v>
      </c>
      <c r="B29" s="59"/>
      <c r="C29" s="59"/>
      <c r="D29" s="59"/>
      <c r="E29" s="59"/>
      <c r="F29" s="59"/>
      <c r="G29" s="80">
        <f t="shared" ref="G29:M30" si="2">G24/G20</f>
        <v>6.6317864664644839</v>
      </c>
      <c r="H29" s="80">
        <f t="shared" si="2"/>
        <v>6.1569511532004242</v>
      </c>
      <c r="I29" s="80">
        <f t="shared" si="2"/>
        <v>5.8925387746532083</v>
      </c>
      <c r="J29" s="80">
        <f t="shared" si="2"/>
        <v>5.9545983768835509</v>
      </c>
      <c r="K29" s="80">
        <f t="shared" si="2"/>
        <v>6.9233306617463324</v>
      </c>
      <c r="L29" s="80">
        <f t="shared" si="2"/>
        <v>7.148286399907092</v>
      </c>
      <c r="M29" s="80">
        <f t="shared" si="2"/>
        <v>5.8368952759461195</v>
      </c>
      <c r="N29" s="80">
        <f t="shared" ref="N29:O29" si="3">N24/N20</f>
        <v>5.9549266002529881</v>
      </c>
      <c r="O29" s="80">
        <f t="shared" si="3"/>
        <v>5.5234230182480353</v>
      </c>
      <c r="P29" s="255">
        <f>P24/P20</f>
        <v>6.7513969219564256</v>
      </c>
      <c r="Q29" s="255">
        <f>Q24/Q20</f>
        <v>5.9075340239237741</v>
      </c>
      <c r="R29" s="141">
        <f t="shared" si="0"/>
        <v>-0.1249908586011732</v>
      </c>
      <c r="S29" s="11"/>
      <c r="T29" s="117"/>
      <c r="U29" s="143"/>
      <c r="V29" s="11"/>
      <c r="X29" s="11"/>
      <c r="Y29" s="144"/>
    </row>
    <row r="30" spans="1:28" x14ac:dyDescent="0.2">
      <c r="A30" s="59" t="s">
        <v>8</v>
      </c>
      <c r="B30" s="59"/>
      <c r="C30" s="59"/>
      <c r="D30" s="59"/>
      <c r="E30" s="59"/>
      <c r="F30" s="59"/>
      <c r="G30" s="80">
        <f t="shared" si="2"/>
        <v>19.891382734127035</v>
      </c>
      <c r="H30" s="80">
        <f t="shared" si="2"/>
        <v>20.609995984440154</v>
      </c>
      <c r="I30" s="80">
        <f t="shared" si="2"/>
        <v>20.925720764459527</v>
      </c>
      <c r="J30" s="80">
        <f t="shared" si="2"/>
        <v>20.673210844413706</v>
      </c>
      <c r="K30" s="80">
        <f t="shared" si="2"/>
        <v>20.483903240606015</v>
      </c>
      <c r="L30" s="80">
        <f t="shared" si="2"/>
        <v>22.007467877799776</v>
      </c>
      <c r="M30" s="80">
        <f t="shared" si="2"/>
        <v>19.980070423849185</v>
      </c>
      <c r="N30" s="80">
        <f t="shared" ref="N30:O30" si="4">N25/N21</f>
        <v>19.001395628380489</v>
      </c>
      <c r="O30" s="80">
        <f t="shared" si="4"/>
        <v>19.635021186767379</v>
      </c>
      <c r="P30" s="255">
        <f>P25/P21</f>
        <v>22.142704293481266</v>
      </c>
      <c r="Q30" s="255">
        <f>Q25/Q21</f>
        <v>21.618339436719602</v>
      </c>
      <c r="R30" s="141">
        <f t="shared" si="0"/>
        <v>-2.3681156999239561E-2</v>
      </c>
      <c r="S30" s="11"/>
      <c r="T30" s="117"/>
      <c r="U30" s="143"/>
      <c r="V30" s="11"/>
      <c r="X30" s="11"/>
      <c r="Y30" s="144"/>
    </row>
    <row r="31" spans="1:28" x14ac:dyDescent="0.2">
      <c r="A31" s="59"/>
      <c r="B31" s="59"/>
      <c r="C31" s="59"/>
      <c r="D31" s="59"/>
      <c r="E31" s="59"/>
      <c r="F31" s="59"/>
      <c r="G31" s="80"/>
      <c r="H31" s="80"/>
      <c r="I31" s="80"/>
      <c r="J31" s="80"/>
      <c r="K31" s="80"/>
      <c r="L31" s="80"/>
      <c r="M31" s="80"/>
      <c r="N31" s="80"/>
      <c r="O31" s="80"/>
      <c r="P31" s="255"/>
      <c r="Q31" s="255"/>
      <c r="R31" s="141"/>
      <c r="S31" s="11"/>
      <c r="T31" s="117"/>
    </row>
    <row r="32" spans="1:28" ht="18" x14ac:dyDescent="0.2">
      <c r="A32" s="59" t="s">
        <v>126</v>
      </c>
      <c r="B32" s="59"/>
      <c r="C32" s="59"/>
      <c r="D32" s="59"/>
      <c r="E32" s="59"/>
      <c r="F32" s="59"/>
      <c r="G32" s="71">
        <v>26545</v>
      </c>
      <c r="H32" s="71">
        <v>23943</v>
      </c>
      <c r="I32" s="71">
        <v>24373</v>
      </c>
      <c r="J32" s="71">
        <v>24693</v>
      </c>
      <c r="K32" s="71">
        <v>21807</v>
      </c>
      <c r="L32" s="71">
        <v>23323</v>
      </c>
      <c r="M32" s="71">
        <v>23240</v>
      </c>
      <c r="N32" s="71">
        <v>26267</v>
      </c>
      <c r="O32" s="71">
        <v>24699</v>
      </c>
      <c r="P32" s="84">
        <v>24515</v>
      </c>
      <c r="Q32" s="84">
        <v>24677</v>
      </c>
      <c r="R32" s="141">
        <f t="shared" si="0"/>
        <v>6.6081990617989916E-3</v>
      </c>
      <c r="S32" s="11"/>
      <c r="T32" s="117"/>
    </row>
    <row r="33" spans="1:20" ht="18" x14ac:dyDescent="0.2">
      <c r="A33" s="59" t="s">
        <v>127</v>
      </c>
      <c r="B33" s="59"/>
      <c r="C33" s="59"/>
      <c r="D33" s="59"/>
      <c r="E33" s="59"/>
      <c r="F33" s="59"/>
      <c r="G33" s="71">
        <v>5344807.67</v>
      </c>
      <c r="H33" s="71">
        <v>5326947.9800000004</v>
      </c>
      <c r="I33" s="71">
        <v>5273854.8499999996</v>
      </c>
      <c r="J33" s="71">
        <v>5326792.3600000003</v>
      </c>
      <c r="K33" s="71">
        <v>5246086.43</v>
      </c>
      <c r="L33" s="71">
        <v>5227446.37</v>
      </c>
      <c r="M33" s="71">
        <v>5226033.03</v>
      </c>
      <c r="N33" s="170">
        <v>5391964</v>
      </c>
      <c r="O33" s="71">
        <v>5443014.8499999996</v>
      </c>
      <c r="P33" s="84">
        <v>5761734.2599999998</v>
      </c>
      <c r="Q33" s="258">
        <v>5318466.7</v>
      </c>
      <c r="R33" s="141">
        <f t="shared" si="0"/>
        <v>-7.6933010096859156E-2</v>
      </c>
      <c r="S33" s="11"/>
      <c r="T33" s="117"/>
    </row>
    <row r="34" spans="1:20" x14ac:dyDescent="0.2">
      <c r="A34" s="215"/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3"/>
    </row>
    <row r="35" spans="1:20" s="49" customFormat="1" x14ac:dyDescent="0.2">
      <c r="A35" s="259" t="s">
        <v>199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</row>
    <row r="36" spans="1:20" s="49" customFormat="1" x14ac:dyDescent="0.2">
      <c r="A36" s="259" t="s">
        <v>200</v>
      </c>
      <c r="B36" s="260"/>
      <c r="C36" s="260"/>
      <c r="D36" s="260"/>
      <c r="E36" s="260"/>
      <c r="F36" s="260"/>
      <c r="G36" s="260"/>
      <c r="H36" s="260"/>
      <c r="I36" s="260"/>
      <c r="J36" s="260"/>
      <c r="K36" s="261"/>
      <c r="L36" s="98"/>
      <c r="M36" s="98"/>
      <c r="N36" s="98"/>
      <c r="O36" s="98"/>
      <c r="P36" s="98"/>
      <c r="Q36" s="98"/>
      <c r="R36" s="98"/>
      <c r="S36" s="98"/>
    </row>
    <row r="37" spans="1:20" s="49" customFormat="1" x14ac:dyDescent="0.2">
      <c r="A37" s="259" t="s">
        <v>128</v>
      </c>
      <c r="B37" s="262"/>
      <c r="C37" s="262"/>
      <c r="D37" s="262"/>
      <c r="E37" s="263"/>
      <c r="F37" s="264"/>
      <c r="G37" s="264"/>
      <c r="H37" s="264"/>
      <c r="I37" s="264"/>
      <c r="J37" s="264"/>
      <c r="K37" s="262"/>
      <c r="L37" s="98"/>
      <c r="M37" s="98"/>
      <c r="N37" s="98"/>
      <c r="O37" s="98"/>
      <c r="P37" s="98"/>
      <c r="Q37" s="98"/>
      <c r="R37" s="98"/>
      <c r="S37" s="98"/>
    </row>
    <row r="38" spans="1:20" x14ac:dyDescent="0.2">
      <c r="B38" s="13"/>
      <c r="C38" s="13"/>
      <c r="D38" s="13"/>
      <c r="E38" s="13"/>
      <c r="F38" s="17"/>
      <c r="G38" s="17"/>
      <c r="H38" s="17"/>
      <c r="I38" s="17"/>
      <c r="J38" s="17"/>
      <c r="K38" s="38"/>
    </row>
    <row r="39" spans="1:20" x14ac:dyDescent="0.2">
      <c r="E39" s="12"/>
      <c r="F39" s="12"/>
      <c r="G39" s="12"/>
      <c r="H39" s="12"/>
      <c r="I39" s="12"/>
      <c r="J39" s="12"/>
      <c r="K39" s="38"/>
    </row>
    <row r="40" spans="1:20" x14ac:dyDescent="0.2">
      <c r="E40" s="152"/>
      <c r="F40" s="15"/>
      <c r="G40" s="15"/>
      <c r="H40" s="15"/>
      <c r="I40" s="15"/>
      <c r="J40" s="15"/>
      <c r="K40" s="153"/>
      <c r="P40" s="113"/>
      <c r="Q40" s="113"/>
      <c r="R40" s="113"/>
    </row>
    <row r="41" spans="1:20" x14ac:dyDescent="0.2">
      <c r="E41" s="38"/>
      <c r="F41" s="19"/>
      <c r="G41" s="19"/>
      <c r="H41" s="19"/>
      <c r="I41" s="19"/>
      <c r="J41" s="19"/>
    </row>
    <row r="42" spans="1:20" x14ac:dyDescent="0.2">
      <c r="F42" s="38"/>
      <c r="G42" s="38"/>
      <c r="H42" s="38"/>
      <c r="I42" s="38"/>
      <c r="J42" s="38"/>
      <c r="K42" s="154"/>
    </row>
    <row r="43" spans="1:20" x14ac:dyDescent="0.2">
      <c r="P43" s="71"/>
      <c r="Q43" s="71"/>
      <c r="R43" s="71"/>
    </row>
    <row r="44" spans="1:20" x14ac:dyDescent="0.2">
      <c r="P44" s="113"/>
      <c r="Q44" s="113"/>
      <c r="R44" s="113"/>
    </row>
    <row r="46" spans="1:20" x14ac:dyDescent="0.2">
      <c r="B46" s="155"/>
    </row>
  </sheetData>
  <phoneticPr fontId="16" type="noConversion"/>
  <pageMargins left="0.24" right="0.28000000000000003" top="1" bottom="1" header="0.5" footer="0.5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zoomScale="80" zoomScaleNormal="80" zoomScaleSheetLayoutView="75" workbookViewId="0">
      <pane xSplit="1" topLeftCell="B1" activePane="topRight" state="frozen"/>
      <selection pane="topRight" activeCell="A2" sqref="A2"/>
    </sheetView>
  </sheetViews>
  <sheetFormatPr defaultRowHeight="15" x14ac:dyDescent="0.2"/>
  <cols>
    <col min="1" max="1" width="48.5703125" style="3" customWidth="1"/>
    <col min="2" max="10" width="13.5703125" style="3" customWidth="1"/>
    <col min="11" max="12" width="13.5703125" style="10" customWidth="1"/>
    <col min="13" max="13" width="16.85546875" style="10" customWidth="1"/>
    <col min="14" max="14" width="17.5703125" style="2" customWidth="1"/>
    <col min="15" max="15" width="9.140625" style="2"/>
    <col min="16" max="16" width="15.42578125" style="2" customWidth="1"/>
    <col min="17" max="17" width="13.140625" style="2" bestFit="1" customWidth="1"/>
    <col min="18" max="20" width="9.140625" style="2"/>
    <col min="21" max="21" width="39.42578125" style="2" customWidth="1"/>
    <col min="22" max="16384" width="9.140625" style="2"/>
  </cols>
  <sheetData>
    <row r="1" spans="1:17" x14ac:dyDescent="0.2">
      <c r="E1" s="21"/>
      <c r="F1" s="21"/>
      <c r="G1" s="21"/>
      <c r="H1" s="21"/>
    </row>
    <row r="2" spans="1:17" s="23" customFormat="1" ht="20.25" x14ac:dyDescent="0.3">
      <c r="A2" s="9" t="s">
        <v>205</v>
      </c>
      <c r="B2" s="3"/>
      <c r="C2" s="3"/>
      <c r="D2" s="3"/>
      <c r="E2" s="11"/>
      <c r="F2" s="11"/>
      <c r="G2" s="11"/>
      <c r="H2" s="11"/>
      <c r="I2" s="3"/>
      <c r="J2" s="3"/>
      <c r="K2" s="22"/>
      <c r="L2" s="22"/>
      <c r="M2" s="22"/>
    </row>
    <row r="3" spans="1:17" x14ac:dyDescent="0.2">
      <c r="E3" s="11"/>
      <c r="F3" s="11"/>
      <c r="G3" s="11"/>
      <c r="H3" s="11"/>
    </row>
    <row r="4" spans="1:17" ht="15.75" x14ac:dyDescent="0.25">
      <c r="A4" s="9" t="s">
        <v>208</v>
      </c>
      <c r="E4" s="21"/>
      <c r="F4" s="21"/>
      <c r="G4" s="21"/>
      <c r="H4" s="21"/>
    </row>
    <row r="5" spans="1:17" ht="15.75" x14ac:dyDescent="0.25">
      <c r="A5" s="9"/>
    </row>
    <row r="6" spans="1:17" ht="15.75" x14ac:dyDescent="0.25">
      <c r="A6" s="205"/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07" t="s">
        <v>0</v>
      </c>
      <c r="N6" s="20"/>
    </row>
    <row r="7" spans="1:17" ht="15.75" x14ac:dyDescent="0.25">
      <c r="A7" s="208"/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0" t="s">
        <v>1</v>
      </c>
      <c r="N7" s="20"/>
    </row>
    <row r="8" spans="1:17" ht="15.75" customHeight="1" x14ac:dyDescent="0.25">
      <c r="A8" s="211"/>
      <c r="B8" s="213">
        <v>2010</v>
      </c>
      <c r="C8" s="213">
        <v>2011</v>
      </c>
      <c r="D8" s="213">
        <v>2012</v>
      </c>
      <c r="E8" s="213">
        <v>2013</v>
      </c>
      <c r="F8" s="213">
        <v>2014</v>
      </c>
      <c r="G8" s="213">
        <v>2015</v>
      </c>
      <c r="H8" s="213">
        <v>2016</v>
      </c>
      <c r="I8" s="213">
        <v>2017</v>
      </c>
      <c r="J8" s="213">
        <v>2018</v>
      </c>
      <c r="K8" s="213">
        <v>2019</v>
      </c>
      <c r="L8" s="213">
        <v>2020</v>
      </c>
      <c r="M8" s="218" t="s">
        <v>204</v>
      </c>
      <c r="N8" s="20"/>
    </row>
    <row r="9" spans="1:17" x14ac:dyDescent="0.2">
      <c r="A9" s="60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9"/>
      <c r="N9" s="20"/>
      <c r="P9" s="176"/>
      <c r="Q9" s="175"/>
    </row>
    <row r="10" spans="1:17" ht="15.75" x14ac:dyDescent="0.25">
      <c r="A10" s="26" t="s">
        <v>55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9"/>
      <c r="N10" s="20"/>
    </row>
    <row r="11" spans="1:17" x14ac:dyDescent="0.2">
      <c r="A11" s="10" t="s">
        <v>56</v>
      </c>
      <c r="B11" s="156">
        <v>50839</v>
      </c>
      <c r="C11" s="156">
        <v>51255</v>
      </c>
      <c r="D11" s="156">
        <v>53652</v>
      </c>
      <c r="E11" s="156">
        <v>55864</v>
      </c>
      <c r="F11" s="156">
        <v>56071</v>
      </c>
      <c r="G11" s="156">
        <v>57068</v>
      </c>
      <c r="H11" s="156">
        <v>59436</v>
      </c>
      <c r="I11" s="156">
        <v>56175</v>
      </c>
      <c r="J11" s="156">
        <v>53284</v>
      </c>
      <c r="K11" s="156">
        <v>54512</v>
      </c>
      <c r="L11" s="156">
        <v>55476</v>
      </c>
      <c r="M11" s="141">
        <f>L11/K11-1</f>
        <v>1.7684179630173213E-2</v>
      </c>
      <c r="N11" s="139"/>
      <c r="P11" s="24"/>
      <c r="Q11" s="171"/>
    </row>
    <row r="12" spans="1:17" x14ac:dyDescent="0.2">
      <c r="A12" s="10" t="s">
        <v>57</v>
      </c>
      <c r="B12" s="156">
        <v>167753</v>
      </c>
      <c r="C12" s="156">
        <v>162112</v>
      </c>
      <c r="D12" s="156">
        <v>162605</v>
      </c>
      <c r="E12" s="156">
        <v>167386</v>
      </c>
      <c r="F12" s="156">
        <v>174458</v>
      </c>
      <c r="G12" s="156">
        <v>177262</v>
      </c>
      <c r="H12" s="156">
        <v>174676</v>
      </c>
      <c r="I12" s="156">
        <v>175240</v>
      </c>
      <c r="J12" s="156">
        <v>175616</v>
      </c>
      <c r="K12" s="156">
        <v>173900</v>
      </c>
      <c r="L12" s="156">
        <v>172792</v>
      </c>
      <c r="M12" s="141">
        <f t="shared" ref="M12:M33" si="0">L12/K12-1</f>
        <v>-6.3714778608395806E-3</v>
      </c>
      <c r="N12" s="139"/>
      <c r="P12" s="24"/>
      <c r="Q12" s="156"/>
    </row>
    <row r="13" spans="1:17" x14ac:dyDescent="0.2">
      <c r="A13" s="10" t="s">
        <v>58</v>
      </c>
      <c r="B13" s="156">
        <v>49443</v>
      </c>
      <c r="C13" s="156">
        <v>48547</v>
      </c>
      <c r="D13" s="156">
        <v>48113</v>
      </c>
      <c r="E13" s="156">
        <v>47311</v>
      </c>
      <c r="F13" s="156">
        <v>49034</v>
      </c>
      <c r="G13" s="156">
        <v>44327</v>
      </c>
      <c r="H13" s="156">
        <v>42771</v>
      </c>
      <c r="I13" s="156">
        <v>42261</v>
      </c>
      <c r="J13" s="156">
        <v>39006</v>
      </c>
      <c r="K13" s="156">
        <v>33785</v>
      </c>
      <c r="L13" s="156">
        <v>30320</v>
      </c>
      <c r="M13" s="141">
        <f t="shared" si="0"/>
        <v>-0.10256030782891812</v>
      </c>
      <c r="N13" s="139"/>
      <c r="P13" s="24"/>
      <c r="Q13" s="156"/>
    </row>
    <row r="14" spans="1:17" ht="15.75" x14ac:dyDescent="0.25">
      <c r="A14" s="26" t="s">
        <v>12</v>
      </c>
      <c r="B14" s="77">
        <f t="shared" ref="B14:D14" si="1">SUM(B11:B13)</f>
        <v>268035</v>
      </c>
      <c r="C14" s="77">
        <f t="shared" si="1"/>
        <v>261914</v>
      </c>
      <c r="D14" s="77">
        <f t="shared" si="1"/>
        <v>264370</v>
      </c>
      <c r="E14" s="77">
        <f>SUM(E11:E13)</f>
        <v>270561</v>
      </c>
      <c r="F14" s="77">
        <v>279563</v>
      </c>
      <c r="G14" s="77">
        <v>278657</v>
      </c>
      <c r="H14" s="77">
        <f>SUM(H11:H13)</f>
        <v>276883</v>
      </c>
      <c r="I14" s="77">
        <f>SUM(I11:I13)</f>
        <v>273676</v>
      </c>
      <c r="J14" s="77">
        <f>SUM(J11:J13)</f>
        <v>267906</v>
      </c>
      <c r="K14" s="77">
        <f>SUM(K11:K13)</f>
        <v>262197</v>
      </c>
      <c r="L14" s="77">
        <f>SUM(L11:L13)</f>
        <v>258588</v>
      </c>
      <c r="M14" s="161">
        <f t="shared" si="0"/>
        <v>-1.3764459547592089E-2</v>
      </c>
      <c r="N14" s="139"/>
      <c r="P14" s="24"/>
      <c r="Q14" s="156"/>
    </row>
    <row r="15" spans="1:17" ht="15.75" x14ac:dyDescent="0.25">
      <c r="A15" s="26"/>
      <c r="B15" s="76"/>
      <c r="C15" s="76"/>
      <c r="D15" s="76"/>
      <c r="E15" s="76"/>
      <c r="F15" s="101"/>
      <c r="G15" s="101"/>
      <c r="H15" s="101"/>
      <c r="I15" s="101"/>
      <c r="J15" s="101"/>
      <c r="K15" s="101"/>
      <c r="L15" s="101"/>
      <c r="M15" s="141"/>
      <c r="N15" s="139"/>
      <c r="P15" s="24"/>
      <c r="Q15" s="156"/>
    </row>
    <row r="16" spans="1:17" ht="15.75" x14ac:dyDescent="0.25">
      <c r="A16" s="26" t="s">
        <v>59</v>
      </c>
      <c r="B16" s="71"/>
      <c r="C16" s="71"/>
      <c r="D16" s="71"/>
      <c r="E16" s="71"/>
      <c r="F16" s="84"/>
      <c r="G16" s="84"/>
      <c r="H16" s="84"/>
      <c r="I16" s="84"/>
      <c r="J16" s="84"/>
      <c r="K16" s="84"/>
      <c r="L16" s="84"/>
      <c r="M16" s="141"/>
      <c r="N16" s="139"/>
      <c r="P16" s="24"/>
      <c r="Q16" s="156"/>
    </row>
    <row r="17" spans="1:17" x14ac:dyDescent="0.2">
      <c r="A17" s="10" t="s">
        <v>56</v>
      </c>
      <c r="B17" s="156">
        <v>192822</v>
      </c>
      <c r="C17" s="156">
        <v>182636</v>
      </c>
      <c r="D17" s="156">
        <v>190377</v>
      </c>
      <c r="E17" s="156">
        <v>184958</v>
      </c>
      <c r="F17" s="156">
        <v>182685</v>
      </c>
      <c r="G17" s="156">
        <v>186419</v>
      </c>
      <c r="H17" s="156">
        <v>180878</v>
      </c>
      <c r="I17" s="156">
        <v>182320</v>
      </c>
      <c r="J17" s="156">
        <v>183222</v>
      </c>
      <c r="K17" s="156">
        <v>180166</v>
      </c>
      <c r="L17" s="156">
        <v>180950</v>
      </c>
      <c r="M17" s="141">
        <f t="shared" si="0"/>
        <v>4.3515424663920221E-3</v>
      </c>
      <c r="N17" s="139"/>
      <c r="P17" s="24"/>
      <c r="Q17" s="156"/>
    </row>
    <row r="18" spans="1:17" x14ac:dyDescent="0.2">
      <c r="A18" s="10" t="s">
        <v>57</v>
      </c>
      <c r="B18" s="156">
        <v>459701</v>
      </c>
      <c r="C18" s="156">
        <v>449607</v>
      </c>
      <c r="D18" s="156">
        <v>431422</v>
      </c>
      <c r="E18" s="156">
        <v>428504</v>
      </c>
      <c r="F18" s="156">
        <v>422923</v>
      </c>
      <c r="G18" s="156">
        <v>424507</v>
      </c>
      <c r="H18" s="156">
        <v>420917</v>
      </c>
      <c r="I18" s="156">
        <v>415544</v>
      </c>
      <c r="J18" s="156">
        <v>406712</v>
      </c>
      <c r="K18" s="156">
        <v>400146</v>
      </c>
      <c r="L18" s="156">
        <v>398440</v>
      </c>
      <c r="M18" s="141">
        <f t="shared" si="0"/>
        <v>-4.263443842997261E-3</v>
      </c>
      <c r="N18" s="139"/>
      <c r="P18" s="24"/>
      <c r="Q18" s="156"/>
    </row>
    <row r="19" spans="1:17" x14ac:dyDescent="0.2">
      <c r="A19" s="10" t="s">
        <v>58</v>
      </c>
      <c r="B19" s="156">
        <v>82516</v>
      </c>
      <c r="C19" s="156">
        <v>71489</v>
      </c>
      <c r="D19" s="156">
        <v>83765</v>
      </c>
      <c r="E19" s="156">
        <v>72817</v>
      </c>
      <c r="F19" s="156">
        <v>72565</v>
      </c>
      <c r="G19" s="156">
        <v>68957</v>
      </c>
      <c r="H19" s="156">
        <v>69661</v>
      </c>
      <c r="I19" s="156">
        <v>68468</v>
      </c>
      <c r="J19" s="156">
        <v>69042</v>
      </c>
      <c r="K19" s="156">
        <v>67569</v>
      </c>
      <c r="L19" s="156">
        <v>63851</v>
      </c>
      <c r="M19" s="141">
        <f t="shared" si="0"/>
        <v>-5.5025233465050505E-2</v>
      </c>
      <c r="N19" s="139"/>
      <c r="P19" s="24"/>
      <c r="Q19" s="156"/>
    </row>
    <row r="20" spans="1:17" ht="15.75" x14ac:dyDescent="0.25">
      <c r="A20" s="26" t="s">
        <v>12</v>
      </c>
      <c r="B20" s="77">
        <f t="shared" ref="B20:D20" si="2">SUM(B17:B19)</f>
        <v>735039</v>
      </c>
      <c r="C20" s="77">
        <f t="shared" si="2"/>
        <v>703732</v>
      </c>
      <c r="D20" s="77">
        <f t="shared" si="2"/>
        <v>705564</v>
      </c>
      <c r="E20" s="77">
        <f>SUM(E17:E19)</f>
        <v>686279</v>
      </c>
      <c r="F20" s="77">
        <v>678173</v>
      </c>
      <c r="G20" s="77">
        <v>679883</v>
      </c>
      <c r="H20" s="77">
        <f>SUM(H17:H19)</f>
        <v>671456</v>
      </c>
      <c r="I20" s="77">
        <f>SUM(I17:I19)</f>
        <v>666332</v>
      </c>
      <c r="J20" s="77">
        <f>SUM(J17:J19)</f>
        <v>658976</v>
      </c>
      <c r="K20" s="77">
        <f>SUM(K17:K19)</f>
        <v>647881</v>
      </c>
      <c r="L20" s="77">
        <f>SUM(L17:L19)</f>
        <v>643241</v>
      </c>
      <c r="M20" s="161">
        <f t="shared" si="0"/>
        <v>-7.1618090359186759E-3</v>
      </c>
      <c r="N20" s="139"/>
      <c r="P20" s="24"/>
    </row>
    <row r="21" spans="1:17" ht="15.75" x14ac:dyDescent="0.25">
      <c r="A21" s="10"/>
      <c r="B21" s="249"/>
      <c r="C21" s="249"/>
      <c r="D21" s="249"/>
      <c r="E21" s="249"/>
      <c r="F21" s="249"/>
      <c r="G21" s="249"/>
      <c r="H21" s="251"/>
      <c r="I21" s="251"/>
      <c r="J21" s="251"/>
      <c r="K21" s="249"/>
      <c r="L21" s="249"/>
      <c r="M21" s="248"/>
      <c r="N21" s="139"/>
      <c r="P21" s="24"/>
      <c r="Q21" s="156"/>
    </row>
    <row r="22" spans="1:17" ht="15.75" x14ac:dyDescent="0.25">
      <c r="A22" s="26" t="s">
        <v>60</v>
      </c>
      <c r="B22" s="71"/>
      <c r="C22" s="71"/>
      <c r="D22" s="71"/>
      <c r="E22" s="71"/>
      <c r="F22" s="84"/>
      <c r="G22" s="84"/>
      <c r="H22" s="250"/>
      <c r="I22" s="84"/>
      <c r="J22" s="84"/>
      <c r="K22" s="84"/>
      <c r="L22" s="84"/>
      <c r="M22" s="141"/>
      <c r="N22" s="139"/>
      <c r="P22" s="24"/>
      <c r="Q22" s="156"/>
    </row>
    <row r="23" spans="1:17" x14ac:dyDescent="0.2">
      <c r="A23" s="10" t="s">
        <v>56</v>
      </c>
      <c r="B23" s="156">
        <v>197404</v>
      </c>
      <c r="C23" s="156">
        <v>188584</v>
      </c>
      <c r="D23" s="156">
        <v>189788</v>
      </c>
      <c r="E23" s="156">
        <v>190483</v>
      </c>
      <c r="F23" s="156">
        <v>182149</v>
      </c>
      <c r="G23" s="156">
        <v>185633</v>
      </c>
      <c r="H23" s="156">
        <v>179136</v>
      </c>
      <c r="I23" s="156">
        <v>174003</v>
      </c>
      <c r="J23" s="156">
        <v>170923</v>
      </c>
      <c r="K23" s="156">
        <v>162295</v>
      </c>
      <c r="L23" s="156">
        <v>161394</v>
      </c>
      <c r="M23" s="141">
        <f t="shared" si="0"/>
        <v>-5.551618965464078E-3</v>
      </c>
      <c r="N23" s="139"/>
      <c r="P23" s="24"/>
      <c r="Q23" s="156"/>
    </row>
    <row r="24" spans="1:17" x14ac:dyDescent="0.2">
      <c r="A24" s="10" t="s">
        <v>61</v>
      </c>
      <c r="B24" s="156">
        <v>53873</v>
      </c>
      <c r="C24" s="156">
        <v>47579</v>
      </c>
      <c r="D24" s="156">
        <v>49502</v>
      </c>
      <c r="E24" s="156">
        <v>54183</v>
      </c>
      <c r="F24" s="156">
        <v>55894</v>
      </c>
      <c r="G24" s="156">
        <v>51842</v>
      </c>
      <c r="H24" s="156">
        <v>49627</v>
      </c>
      <c r="I24" s="156">
        <v>48992</v>
      </c>
      <c r="J24" s="156">
        <v>48069</v>
      </c>
      <c r="K24" s="156">
        <v>44808</v>
      </c>
      <c r="L24" s="156">
        <v>41513</v>
      </c>
      <c r="M24" s="141">
        <f t="shared" si="0"/>
        <v>-7.3535975718621693E-2</v>
      </c>
      <c r="N24" s="139"/>
      <c r="P24" s="24"/>
      <c r="Q24" s="171"/>
    </row>
    <row r="25" spans="1:17" ht="15.75" x14ac:dyDescent="0.25">
      <c r="A25" s="26" t="s">
        <v>12</v>
      </c>
      <c r="B25" s="77">
        <f t="shared" ref="B25:D25" si="3">SUM(B23:B24)</f>
        <v>251277</v>
      </c>
      <c r="C25" s="77">
        <f t="shared" si="3"/>
        <v>236163</v>
      </c>
      <c r="D25" s="77">
        <f t="shared" si="3"/>
        <v>239290</v>
      </c>
      <c r="E25" s="77">
        <f>SUM(E23:E24)</f>
        <v>244666</v>
      </c>
      <c r="F25" s="77">
        <v>238043</v>
      </c>
      <c r="G25" s="77">
        <v>237475</v>
      </c>
      <c r="H25" s="77">
        <f>SUM(H23:H24)</f>
        <v>228763</v>
      </c>
      <c r="I25" s="77">
        <f>SUM(I23:I24)</f>
        <v>222995</v>
      </c>
      <c r="J25" s="77">
        <f>SUM(J23:J24)</f>
        <v>218992</v>
      </c>
      <c r="K25" s="77">
        <f>SUM(K23:K24)</f>
        <v>207103</v>
      </c>
      <c r="L25" s="77">
        <f>SUM(L23:L24)</f>
        <v>202907</v>
      </c>
      <c r="M25" s="161">
        <f t="shared" si="0"/>
        <v>-2.0260450114194417E-2</v>
      </c>
      <c r="N25" s="139"/>
      <c r="P25" s="24"/>
      <c r="Q25" s="171"/>
    </row>
    <row r="26" spans="1:17" x14ac:dyDescent="0.2">
      <c r="A26" s="10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141"/>
      <c r="N26" s="139"/>
      <c r="P26" s="24"/>
      <c r="Q26" s="171"/>
    </row>
    <row r="27" spans="1:17" ht="15.75" x14ac:dyDescent="0.25">
      <c r="A27" s="26" t="s">
        <v>62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141"/>
      <c r="N27" s="139"/>
      <c r="P27" s="24"/>
      <c r="Q27" s="171"/>
    </row>
    <row r="28" spans="1:17" x14ac:dyDescent="0.2">
      <c r="A28" s="10" t="s">
        <v>65</v>
      </c>
      <c r="B28" s="156">
        <v>52440</v>
      </c>
      <c r="C28" s="156">
        <v>55005</v>
      </c>
      <c r="D28" s="156">
        <v>56999</v>
      </c>
      <c r="E28" s="156">
        <v>56583</v>
      </c>
      <c r="F28" s="156">
        <v>58948</v>
      </c>
      <c r="G28" s="156">
        <v>60599</v>
      </c>
      <c r="H28" s="156">
        <v>57713</v>
      </c>
      <c r="I28" s="156">
        <v>54924</v>
      </c>
      <c r="J28" s="156">
        <v>55738</v>
      </c>
      <c r="K28" s="156">
        <v>55729</v>
      </c>
      <c r="L28" s="156">
        <v>59677</v>
      </c>
      <c r="M28" s="141">
        <f t="shared" si="0"/>
        <v>7.0842828688833404E-2</v>
      </c>
      <c r="N28" s="139"/>
      <c r="P28" s="24"/>
      <c r="Q28" s="171"/>
    </row>
    <row r="29" spans="1:17" x14ac:dyDescent="0.2">
      <c r="A29" s="10" t="s">
        <v>64</v>
      </c>
      <c r="B29" s="156">
        <v>229106</v>
      </c>
      <c r="C29" s="156">
        <v>231681</v>
      </c>
      <c r="D29" s="156">
        <v>223804</v>
      </c>
      <c r="E29" s="156">
        <v>213856</v>
      </c>
      <c r="F29" s="156">
        <v>218248</v>
      </c>
      <c r="G29" s="156">
        <v>218546</v>
      </c>
      <c r="H29" s="156">
        <v>220548</v>
      </c>
      <c r="I29" s="156">
        <v>221988</v>
      </c>
      <c r="J29" s="156">
        <v>216197</v>
      </c>
      <c r="K29" s="156">
        <v>217120</v>
      </c>
      <c r="L29" s="156">
        <v>220227</v>
      </c>
      <c r="M29" s="141">
        <f t="shared" si="0"/>
        <v>1.4310058953574067E-2</v>
      </c>
      <c r="N29" s="139"/>
      <c r="P29" s="24"/>
      <c r="Q29" s="171"/>
    </row>
    <row r="30" spans="1:17" x14ac:dyDescent="0.2">
      <c r="A30" s="10" t="s">
        <v>63</v>
      </c>
      <c r="B30" s="156">
        <v>269186</v>
      </c>
      <c r="C30" s="156">
        <v>269056</v>
      </c>
      <c r="D30" s="156">
        <v>265415</v>
      </c>
      <c r="E30" s="156">
        <v>252694</v>
      </c>
      <c r="F30" s="156">
        <v>257957</v>
      </c>
      <c r="G30" s="156">
        <v>260937</v>
      </c>
      <c r="H30" s="156">
        <v>256792</v>
      </c>
      <c r="I30" s="156">
        <v>254496</v>
      </c>
      <c r="J30" s="156">
        <v>244668</v>
      </c>
      <c r="K30" s="156">
        <v>242435</v>
      </c>
      <c r="L30" s="156">
        <v>247105</v>
      </c>
      <c r="M30" s="141">
        <f t="shared" si="0"/>
        <v>1.9262895209025022E-2</v>
      </c>
      <c r="N30" s="139"/>
      <c r="P30" s="24"/>
      <c r="Q30" s="171"/>
    </row>
    <row r="31" spans="1:17" ht="15.75" x14ac:dyDescent="0.25">
      <c r="A31" s="26" t="s">
        <v>12</v>
      </c>
      <c r="B31" s="77">
        <f t="shared" ref="B31:D31" si="4">SUM(B28:B30)</f>
        <v>550732</v>
      </c>
      <c r="C31" s="77">
        <f t="shared" si="4"/>
        <v>555742</v>
      </c>
      <c r="D31" s="77">
        <f t="shared" si="4"/>
        <v>546218</v>
      </c>
      <c r="E31" s="77">
        <f>SUM(E28:E30)</f>
        <v>523133</v>
      </c>
      <c r="F31" s="77">
        <v>535153</v>
      </c>
      <c r="G31" s="77">
        <v>540082</v>
      </c>
      <c r="H31" s="77">
        <f>SUM(H28:H30)</f>
        <v>535053</v>
      </c>
      <c r="I31" s="77">
        <f>SUM(I28:I30)</f>
        <v>531408</v>
      </c>
      <c r="J31" s="77">
        <f>SUM(J28:J30)</f>
        <v>516603</v>
      </c>
      <c r="K31" s="77">
        <f>SUM(K28:K30)</f>
        <v>515284</v>
      </c>
      <c r="L31" s="77">
        <f>SUM(L28:L30)</f>
        <v>527009</v>
      </c>
      <c r="M31" s="161">
        <f t="shared" si="0"/>
        <v>2.2754442210509263E-2</v>
      </c>
      <c r="N31" s="139"/>
      <c r="P31" s="24"/>
      <c r="Q31" s="171"/>
    </row>
    <row r="32" spans="1:17" ht="15.75" x14ac:dyDescent="0.25">
      <c r="A32" s="26"/>
      <c r="B32" s="77"/>
      <c r="C32" s="77"/>
      <c r="D32" s="78"/>
      <c r="E32" s="78"/>
      <c r="F32" s="78"/>
      <c r="G32" s="78"/>
      <c r="H32" s="78"/>
      <c r="I32" s="78"/>
      <c r="J32" s="78"/>
      <c r="K32" s="78"/>
      <c r="L32" s="78"/>
      <c r="M32" s="141"/>
      <c r="N32" s="139"/>
      <c r="P32" s="24"/>
      <c r="Q32" s="171"/>
    </row>
    <row r="33" spans="1:17" ht="15.75" x14ac:dyDescent="0.25">
      <c r="A33" s="26" t="s">
        <v>13</v>
      </c>
      <c r="B33" s="157">
        <v>1805083</v>
      </c>
      <c r="C33" s="157">
        <v>1757551</v>
      </c>
      <c r="D33" s="157">
        <v>1755442</v>
      </c>
      <c r="E33" s="157">
        <v>1724639</v>
      </c>
      <c r="F33" s="157">
        <v>1730932</v>
      </c>
      <c r="G33" s="157">
        <v>1736097</v>
      </c>
      <c r="H33" s="157">
        <v>1712155</v>
      </c>
      <c r="I33" s="157">
        <f>I14+I20+I25+I31</f>
        <v>1694411</v>
      </c>
      <c r="J33" s="157">
        <v>1662477</v>
      </c>
      <c r="K33" s="157">
        <v>1632465</v>
      </c>
      <c r="L33" s="157">
        <v>1631745</v>
      </c>
      <c r="M33" s="161">
        <f t="shared" si="0"/>
        <v>-4.4105080353940007E-4</v>
      </c>
      <c r="N33" s="139"/>
      <c r="P33" s="24"/>
      <c r="Q33" s="171"/>
    </row>
    <row r="34" spans="1:17" x14ac:dyDescent="0.2">
      <c r="A34" s="219"/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0"/>
    </row>
    <row r="35" spans="1:17" ht="18" x14ac:dyDescent="0.2">
      <c r="A35" s="16"/>
      <c r="B35" s="34"/>
      <c r="C35" s="34"/>
      <c r="D35" s="34"/>
      <c r="E35" s="34"/>
      <c r="F35" s="34"/>
      <c r="G35" s="34"/>
      <c r="H35" s="34"/>
      <c r="I35" s="14"/>
      <c r="J35" s="14"/>
    </row>
    <row r="36" spans="1:17" x14ac:dyDescent="0.2">
      <c r="B36" s="25"/>
      <c r="C36" s="25"/>
      <c r="D36" s="25"/>
      <c r="E36" s="25"/>
      <c r="F36" s="25"/>
      <c r="G36" s="25"/>
      <c r="H36" s="25"/>
      <c r="K36" s="13"/>
      <c r="L36" s="13"/>
      <c r="M36" s="13"/>
    </row>
    <row r="37" spans="1:17" x14ac:dyDescent="0.2">
      <c r="B37" s="11"/>
      <c r="C37" s="11"/>
      <c r="D37" s="11"/>
      <c r="E37" s="11"/>
      <c r="F37" s="11"/>
      <c r="G37" s="11"/>
      <c r="H37" s="11"/>
    </row>
    <row r="39" spans="1:17" x14ac:dyDescent="0.2">
      <c r="A39" s="10"/>
      <c r="B39" s="10"/>
      <c r="J39" s="2"/>
      <c r="K39" s="2"/>
      <c r="L39" s="2"/>
      <c r="M39" s="2"/>
    </row>
    <row r="40" spans="1:17" x14ac:dyDescent="0.2">
      <c r="A40" s="10"/>
      <c r="B40" s="10"/>
      <c r="J40" s="2"/>
      <c r="K40" s="2"/>
      <c r="L40" s="2"/>
      <c r="M40" s="2"/>
    </row>
    <row r="41" spans="1:17" x14ac:dyDescent="0.2">
      <c r="A41" s="10"/>
      <c r="B41" s="52"/>
      <c r="J41" s="2"/>
      <c r="K41" s="2"/>
      <c r="L41" s="2"/>
      <c r="M41" s="2"/>
    </row>
    <row r="42" spans="1:17" x14ac:dyDescent="0.2">
      <c r="A42" s="10"/>
      <c r="B42" s="52"/>
      <c r="J42" s="2"/>
      <c r="K42" s="2"/>
      <c r="L42" s="2"/>
      <c r="M42" s="2"/>
    </row>
    <row r="43" spans="1:17" x14ac:dyDescent="0.2">
      <c r="A43" s="10"/>
      <c r="B43" s="52"/>
      <c r="J43" s="2"/>
      <c r="K43" s="2"/>
      <c r="L43" s="2"/>
      <c r="M43" s="2"/>
    </row>
    <row r="44" spans="1:17" x14ac:dyDescent="0.2">
      <c r="A44" s="10"/>
      <c r="B44" s="52"/>
      <c r="J44" s="2"/>
      <c r="K44" s="2"/>
      <c r="L44" s="2"/>
      <c r="M44" s="2"/>
    </row>
    <row r="45" spans="1:17" x14ac:dyDescent="0.2">
      <c r="A45" s="10"/>
      <c r="B45" s="10"/>
      <c r="J45" s="2"/>
      <c r="K45" s="2"/>
      <c r="L45" s="2"/>
      <c r="M45" s="2"/>
    </row>
    <row r="46" spans="1:17" x14ac:dyDescent="0.2">
      <c r="A46" s="10"/>
      <c r="B46" s="10"/>
      <c r="J46" s="2"/>
      <c r="K46" s="2"/>
      <c r="L46" s="2"/>
      <c r="M46" s="2"/>
    </row>
    <row r="47" spans="1:17" x14ac:dyDescent="0.2">
      <c r="A47" s="10"/>
      <c r="B47" s="10"/>
      <c r="J47" s="2"/>
      <c r="K47" s="2"/>
      <c r="L47" s="2"/>
      <c r="M47" s="2"/>
    </row>
    <row r="48" spans="1:17" x14ac:dyDescent="0.2">
      <c r="A48" s="10"/>
      <c r="B48" s="10"/>
      <c r="J48" s="2"/>
      <c r="K48" s="2"/>
      <c r="L48" s="2"/>
      <c r="M48" s="2"/>
    </row>
    <row r="49" spans="1:13" x14ac:dyDescent="0.2">
      <c r="A49" s="10"/>
      <c r="B49" s="10"/>
      <c r="J49" s="2"/>
      <c r="K49" s="2"/>
      <c r="L49" s="2"/>
      <c r="M49" s="2"/>
    </row>
    <row r="50" spans="1:13" x14ac:dyDescent="0.2">
      <c r="A50" s="10"/>
      <c r="B50" s="10"/>
      <c r="J50" s="2"/>
      <c r="K50" s="2"/>
      <c r="L50" s="2"/>
      <c r="M50" s="2"/>
    </row>
    <row r="51" spans="1:13" x14ac:dyDescent="0.2">
      <c r="J51" s="2"/>
      <c r="K51" s="2"/>
      <c r="L51" s="2"/>
      <c r="M51" s="2"/>
    </row>
  </sheetData>
  <phoneticPr fontId="16" type="noConversion"/>
  <pageMargins left="0.74803149606299213" right="0.74803149606299213" top="0.59055118110236227" bottom="0.39370078740157483" header="0.51181102362204722" footer="0.51181102362204722"/>
  <pageSetup paperSize="9" scale="7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8"/>
  <sheetViews>
    <sheetView zoomScale="80" zoomScaleNormal="80" workbookViewId="0">
      <pane xSplit="1" topLeftCell="B1" activePane="topRight" state="frozen"/>
      <selection pane="topRight" activeCell="A2" sqref="A2"/>
    </sheetView>
  </sheetViews>
  <sheetFormatPr defaultRowHeight="15" x14ac:dyDescent="0.2"/>
  <cols>
    <col min="1" max="1" width="38.28515625" style="10" customWidth="1"/>
    <col min="2" max="6" width="14.85546875" style="3" customWidth="1"/>
    <col min="7" max="8" width="14.85546875" style="27" customWidth="1"/>
    <col min="9" max="12" width="14.85546875" style="3" customWidth="1"/>
    <col min="13" max="13" width="15.85546875" style="3" customWidth="1"/>
    <col min="14" max="14" width="16.28515625" style="3" customWidth="1"/>
    <col min="15" max="15" width="16.28515625" style="3" bestFit="1" customWidth="1"/>
    <col min="16" max="16" width="13.5703125" style="3" customWidth="1"/>
    <col min="17" max="17" width="13.28515625" style="3" bestFit="1" customWidth="1"/>
    <col min="18" max="16384" width="9.140625" style="3"/>
  </cols>
  <sheetData>
    <row r="2" spans="1:17" ht="15.75" x14ac:dyDescent="0.25">
      <c r="A2" s="35" t="s">
        <v>205</v>
      </c>
      <c r="N2" s="10"/>
      <c r="O2" s="10"/>
    </row>
    <row r="3" spans="1:17" x14ac:dyDescent="0.2">
      <c r="N3" s="10"/>
      <c r="O3" s="10"/>
    </row>
    <row r="4" spans="1:17" ht="15.75" x14ac:dyDescent="0.25">
      <c r="A4" s="35" t="s">
        <v>209</v>
      </c>
      <c r="B4" s="28"/>
      <c r="C4" s="28"/>
      <c r="D4" s="28"/>
      <c r="E4" s="28"/>
      <c r="F4" s="28"/>
      <c r="G4" s="29"/>
      <c r="H4" s="29"/>
      <c r="I4" s="28"/>
      <c r="N4" s="10"/>
      <c r="O4" s="10"/>
    </row>
    <row r="5" spans="1:17" x14ac:dyDescent="0.2">
      <c r="A5" s="28"/>
      <c r="B5" s="28"/>
      <c r="C5" s="28"/>
      <c r="D5" s="29"/>
      <c r="E5" s="29"/>
      <c r="F5" s="28"/>
      <c r="G5" s="119" t="s">
        <v>122</v>
      </c>
      <c r="H5" s="126"/>
      <c r="I5" s="126"/>
      <c r="J5" s="126"/>
      <c r="K5" s="10"/>
      <c r="L5" s="10"/>
      <c r="M5" s="10"/>
    </row>
    <row r="6" spans="1:17" s="10" customFormat="1" ht="15.75" x14ac:dyDescent="0.25">
      <c r="A6" s="205"/>
      <c r="B6" s="216"/>
      <c r="C6" s="216"/>
      <c r="D6" s="216"/>
      <c r="E6" s="216"/>
      <c r="F6" s="216"/>
      <c r="G6" s="220"/>
      <c r="H6" s="216"/>
      <c r="I6" s="216"/>
      <c r="J6" s="216"/>
      <c r="K6" s="216"/>
      <c r="L6" s="216"/>
      <c r="M6" s="207" t="s">
        <v>0</v>
      </c>
    </row>
    <row r="7" spans="1:17" s="10" customFormat="1" ht="15.75" x14ac:dyDescent="0.25">
      <c r="A7" s="208"/>
      <c r="B7" s="217"/>
      <c r="C7" s="217"/>
      <c r="D7" s="217"/>
      <c r="E7" s="217"/>
      <c r="F7" s="217"/>
      <c r="G7" s="221"/>
      <c r="H7" s="217"/>
      <c r="I7" s="217"/>
      <c r="J7" s="217"/>
      <c r="K7" s="217"/>
      <c r="L7" s="217"/>
      <c r="M7" s="210" t="s">
        <v>1</v>
      </c>
    </row>
    <row r="8" spans="1:17" s="10" customFormat="1" ht="15.75" x14ac:dyDescent="0.25">
      <c r="A8" s="211"/>
      <c r="B8" s="213">
        <v>2010</v>
      </c>
      <c r="C8" s="213">
        <v>2011</v>
      </c>
      <c r="D8" s="213">
        <v>2012</v>
      </c>
      <c r="E8" s="213">
        <v>2013</v>
      </c>
      <c r="F8" s="213">
        <v>2014</v>
      </c>
      <c r="G8" s="222">
        <v>2015</v>
      </c>
      <c r="H8" s="213">
        <v>2016</v>
      </c>
      <c r="I8" s="213">
        <v>2017</v>
      </c>
      <c r="J8" s="213">
        <v>2018</v>
      </c>
      <c r="K8" s="213">
        <v>2019</v>
      </c>
      <c r="L8" s="213">
        <v>2020</v>
      </c>
      <c r="M8" s="214" t="s">
        <v>204</v>
      </c>
    </row>
    <row r="9" spans="1:17" s="10" customFormat="1" x14ac:dyDescent="0.2">
      <c r="A9" s="60"/>
      <c r="B9" s="71"/>
      <c r="C9" s="71"/>
      <c r="D9" s="71"/>
      <c r="E9" s="71"/>
      <c r="F9" s="74"/>
      <c r="G9" s="121"/>
      <c r="I9" s="74"/>
      <c r="J9" s="74"/>
      <c r="K9" s="74"/>
      <c r="L9" s="74"/>
    </row>
    <row r="10" spans="1:17" s="10" customFormat="1" ht="15.75" x14ac:dyDescent="0.25">
      <c r="A10" s="35" t="s">
        <v>14</v>
      </c>
      <c r="B10" s="71"/>
      <c r="C10" s="71"/>
      <c r="D10" s="71"/>
      <c r="E10" s="71"/>
      <c r="F10" s="74"/>
      <c r="G10" s="121"/>
      <c r="I10" s="74"/>
      <c r="J10" s="74"/>
      <c r="K10" s="74"/>
      <c r="L10" s="74"/>
    </row>
    <row r="11" spans="1:17" x14ac:dyDescent="0.2">
      <c r="A11" s="137" t="s">
        <v>15</v>
      </c>
      <c r="B11" s="72">
        <v>2831403</v>
      </c>
      <c r="C11" s="72">
        <v>2791010</v>
      </c>
      <c r="D11" s="72">
        <v>2847481</v>
      </c>
      <c r="E11" s="72">
        <v>2796462</v>
      </c>
      <c r="F11" s="72">
        <v>2930534</v>
      </c>
      <c r="G11" s="122">
        <v>2883076</v>
      </c>
      <c r="H11" s="127">
        <v>2797741</v>
      </c>
      <c r="I11" s="127">
        <v>2814771</v>
      </c>
      <c r="J11" s="127">
        <v>2752328</v>
      </c>
      <c r="K11" s="104">
        <v>2762749.36</v>
      </c>
      <c r="L11" s="127">
        <v>2785156</v>
      </c>
      <c r="M11" s="142">
        <f>L11/K11-1</f>
        <v>8.1102688229379716E-3</v>
      </c>
      <c r="N11" s="52"/>
      <c r="O11" s="172"/>
      <c r="P11" s="34"/>
      <c r="Q11" s="143"/>
    </row>
    <row r="12" spans="1:17" x14ac:dyDescent="0.2">
      <c r="A12" s="137" t="s">
        <v>16</v>
      </c>
      <c r="B12" s="72">
        <v>216511</v>
      </c>
      <c r="C12" s="72">
        <v>210971</v>
      </c>
      <c r="D12" s="72">
        <v>236120</v>
      </c>
      <c r="E12" s="72">
        <v>242600</v>
      </c>
      <c r="F12" s="72">
        <v>208884</v>
      </c>
      <c r="G12" s="122">
        <v>724943</v>
      </c>
      <c r="H12" s="127">
        <v>416224</v>
      </c>
      <c r="I12" s="127">
        <v>511171</v>
      </c>
      <c r="J12" s="127">
        <v>351906</v>
      </c>
      <c r="K12" s="127">
        <v>329992</v>
      </c>
      <c r="L12" s="127">
        <v>314664</v>
      </c>
      <c r="M12" s="142">
        <f t="shared" ref="M12:M22" si="0">L12/K12-1</f>
        <v>-4.6449610899658156E-2</v>
      </c>
      <c r="N12" s="52"/>
      <c r="P12" s="34"/>
      <c r="Q12" s="143"/>
    </row>
    <row r="13" spans="1:17" ht="15.75" x14ac:dyDescent="0.25">
      <c r="A13" s="35" t="s">
        <v>12</v>
      </c>
      <c r="B13" s="73">
        <f t="shared" ref="B13:J13" si="1">SUM(B11:B12)</f>
        <v>3047914</v>
      </c>
      <c r="C13" s="73">
        <f t="shared" si="1"/>
        <v>3001981</v>
      </c>
      <c r="D13" s="73">
        <f t="shared" si="1"/>
        <v>3083601</v>
      </c>
      <c r="E13" s="73">
        <f t="shared" si="1"/>
        <v>3039062</v>
      </c>
      <c r="F13" s="103">
        <f t="shared" si="1"/>
        <v>3139418</v>
      </c>
      <c r="G13" s="123">
        <f t="shared" si="1"/>
        <v>3608019</v>
      </c>
      <c r="H13" s="73">
        <f t="shared" si="1"/>
        <v>3213965</v>
      </c>
      <c r="I13" s="73">
        <f t="shared" si="1"/>
        <v>3325942</v>
      </c>
      <c r="J13" s="73">
        <f t="shared" si="1"/>
        <v>3104234</v>
      </c>
      <c r="K13" s="73">
        <f>SUM(K11:K12)</f>
        <v>3092741.36</v>
      </c>
      <c r="L13" s="73">
        <f>SUM(L11:L12)</f>
        <v>3099820</v>
      </c>
      <c r="M13" s="174">
        <f t="shared" si="0"/>
        <v>2.2887914558753497E-3</v>
      </c>
      <c r="N13" s="52"/>
      <c r="P13" s="34"/>
      <c r="Q13" s="143"/>
    </row>
    <row r="14" spans="1:17" x14ac:dyDescent="0.2">
      <c r="A14" s="60"/>
      <c r="B14" s="72"/>
      <c r="C14" s="72"/>
      <c r="D14" s="72"/>
      <c r="E14" s="72"/>
      <c r="F14" s="72"/>
      <c r="G14" s="124"/>
      <c r="H14" s="72"/>
      <c r="I14" s="72"/>
      <c r="J14" s="72"/>
      <c r="K14" s="72"/>
      <c r="L14" s="72"/>
      <c r="M14" s="142"/>
      <c r="N14" s="52"/>
      <c r="P14" s="34"/>
      <c r="Q14" s="143"/>
    </row>
    <row r="15" spans="1:17" ht="15.75" x14ac:dyDescent="0.25">
      <c r="A15" s="35" t="s">
        <v>17</v>
      </c>
      <c r="B15" s="72"/>
      <c r="C15" s="72"/>
      <c r="D15" s="72"/>
      <c r="E15" s="72"/>
      <c r="F15" s="104"/>
      <c r="G15" s="125"/>
      <c r="H15" s="104"/>
      <c r="I15" s="104"/>
      <c r="J15" s="104"/>
      <c r="K15" s="104"/>
      <c r="L15" s="104"/>
      <c r="M15" s="142"/>
      <c r="N15" s="52"/>
      <c r="P15" s="34"/>
      <c r="Q15" s="143"/>
    </row>
    <row r="16" spans="1:17" x14ac:dyDescent="0.2">
      <c r="A16" s="137" t="s">
        <v>123</v>
      </c>
      <c r="B16" s="72">
        <v>101481</v>
      </c>
      <c r="C16" s="72">
        <v>109357</v>
      </c>
      <c r="D16" s="72">
        <v>91496</v>
      </c>
      <c r="E16" s="72">
        <v>85670</v>
      </c>
      <c r="F16" s="72">
        <v>108599</v>
      </c>
      <c r="G16" s="122">
        <v>127946</v>
      </c>
      <c r="H16" s="127">
        <v>116527</v>
      </c>
      <c r="I16" s="127">
        <v>125242</v>
      </c>
      <c r="J16" s="127">
        <v>127302</v>
      </c>
      <c r="K16" s="127">
        <v>132040</v>
      </c>
      <c r="L16" s="127">
        <v>150975</v>
      </c>
      <c r="M16" s="142">
        <f t="shared" si="0"/>
        <v>0.14340351408664032</v>
      </c>
      <c r="N16" s="52"/>
      <c r="P16" s="34"/>
      <c r="Q16" s="143"/>
    </row>
    <row r="17" spans="1:18" x14ac:dyDescent="0.2">
      <c r="A17" s="137" t="s">
        <v>124</v>
      </c>
      <c r="B17" s="72">
        <v>1645203</v>
      </c>
      <c r="C17" s="72">
        <v>1577481</v>
      </c>
      <c r="D17" s="72">
        <v>1733373</v>
      </c>
      <c r="E17" s="72">
        <v>1638973</v>
      </c>
      <c r="F17" s="72">
        <v>1593396</v>
      </c>
      <c r="G17" s="122">
        <v>1223638</v>
      </c>
      <c r="H17" s="127">
        <v>1713018</v>
      </c>
      <c r="I17" s="127">
        <v>1455162</v>
      </c>
      <c r="J17" s="127">
        <v>1721786</v>
      </c>
      <c r="K17" s="127">
        <v>1803014</v>
      </c>
      <c r="L17" s="127">
        <v>1760586</v>
      </c>
      <c r="M17" s="142">
        <f t="shared" si="0"/>
        <v>-2.3531708572423704E-2</v>
      </c>
      <c r="N17" s="52"/>
      <c r="P17" s="34"/>
      <c r="Q17" s="143"/>
    </row>
    <row r="18" spans="1:18" ht="15.75" x14ac:dyDescent="0.25">
      <c r="A18" s="35" t="s">
        <v>12</v>
      </c>
      <c r="B18" s="73">
        <f t="shared" ref="B18:J18" si="2">SUM(B16:B17)</f>
        <v>1746684</v>
      </c>
      <c r="C18" s="73">
        <f t="shared" si="2"/>
        <v>1686838</v>
      </c>
      <c r="D18" s="73">
        <f t="shared" si="2"/>
        <v>1824869</v>
      </c>
      <c r="E18" s="73">
        <f t="shared" si="2"/>
        <v>1724643</v>
      </c>
      <c r="F18" s="73">
        <f t="shared" si="2"/>
        <v>1701995</v>
      </c>
      <c r="G18" s="123">
        <f t="shared" si="2"/>
        <v>1351584</v>
      </c>
      <c r="H18" s="103">
        <f t="shared" si="2"/>
        <v>1829545</v>
      </c>
      <c r="I18" s="103">
        <f t="shared" si="2"/>
        <v>1580404</v>
      </c>
      <c r="J18" s="103">
        <f t="shared" si="2"/>
        <v>1849088</v>
      </c>
      <c r="K18" s="103">
        <f>SUM(K16:K17)</f>
        <v>1935054</v>
      </c>
      <c r="L18" s="103">
        <f>SUM(L16:L17)</f>
        <v>1911561</v>
      </c>
      <c r="M18" s="174">
        <f t="shared" si="0"/>
        <v>-1.2140746459788687E-2</v>
      </c>
      <c r="N18" s="52"/>
      <c r="P18" s="34"/>
      <c r="Q18" s="143"/>
    </row>
    <row r="19" spans="1:18" x14ac:dyDescent="0.2">
      <c r="A19" s="60"/>
      <c r="B19" s="72"/>
      <c r="C19" s="72"/>
      <c r="D19" s="72"/>
      <c r="E19" s="72"/>
      <c r="F19" s="72"/>
      <c r="G19" s="124"/>
      <c r="H19" s="72"/>
      <c r="I19" s="72"/>
      <c r="J19" s="72"/>
      <c r="K19" s="72"/>
      <c r="L19" s="72"/>
      <c r="M19" s="142"/>
      <c r="N19" s="52"/>
      <c r="P19" s="34"/>
      <c r="Q19" s="143"/>
    </row>
    <row r="20" spans="1:18" ht="15.75" x14ac:dyDescent="0.25">
      <c r="A20" s="35" t="s">
        <v>18</v>
      </c>
      <c r="B20" s="73">
        <f>B18+B13</f>
        <v>4794598</v>
      </c>
      <c r="C20" s="73">
        <f>C18+C13</f>
        <v>4688819</v>
      </c>
      <c r="D20" s="73">
        <f>D18+D13</f>
        <v>4908470</v>
      </c>
      <c r="E20" s="73">
        <f>E18+E13</f>
        <v>4763705</v>
      </c>
      <c r="F20" s="73">
        <f>F13+F18</f>
        <v>4841413</v>
      </c>
      <c r="G20" s="123">
        <f>G13+G18</f>
        <v>4959603</v>
      </c>
      <c r="H20" s="73">
        <f>H18+H13</f>
        <v>5043510</v>
      </c>
      <c r="I20" s="73">
        <f>I18+I13</f>
        <v>4906346</v>
      </c>
      <c r="J20" s="73">
        <v>4953322</v>
      </c>
      <c r="K20" s="103">
        <v>5027795.3600000003</v>
      </c>
      <c r="L20" s="103">
        <v>5011381</v>
      </c>
      <c r="M20" s="174">
        <f t="shared" si="0"/>
        <v>-3.2647231688444078E-3</v>
      </c>
      <c r="N20" s="52"/>
      <c r="P20" s="34"/>
      <c r="Q20" s="144"/>
    </row>
    <row r="21" spans="1:18" ht="15.75" x14ac:dyDescent="0.25">
      <c r="A21" s="35"/>
      <c r="B21" s="73"/>
      <c r="C21" s="73"/>
      <c r="D21" s="73"/>
      <c r="E21" s="73"/>
      <c r="F21" s="73"/>
      <c r="G21" s="123"/>
      <c r="I21" s="73"/>
      <c r="J21" s="73"/>
      <c r="K21" s="73"/>
      <c r="L21" s="73"/>
      <c r="M21" s="116"/>
      <c r="N21" s="52"/>
      <c r="P21" s="34"/>
      <c r="Q21" s="143"/>
    </row>
    <row r="22" spans="1:18" ht="15.75" x14ac:dyDescent="0.25">
      <c r="A22" s="35" t="s">
        <v>138</v>
      </c>
      <c r="B22" s="73"/>
      <c r="C22" s="73"/>
      <c r="D22" s="73"/>
      <c r="E22" s="73"/>
      <c r="F22" s="73"/>
      <c r="G22" s="123">
        <v>5437</v>
      </c>
      <c r="H22" s="73">
        <v>3632</v>
      </c>
      <c r="I22" s="73">
        <v>5095</v>
      </c>
      <c r="J22" s="73">
        <v>4957</v>
      </c>
      <c r="K22" s="103">
        <v>5422</v>
      </c>
      <c r="L22" s="103">
        <v>5840</v>
      </c>
      <c r="M22" s="174">
        <f t="shared" si="0"/>
        <v>7.7093323496864707E-2</v>
      </c>
      <c r="N22" s="52"/>
      <c r="P22" s="34"/>
      <c r="Q22" s="143"/>
    </row>
    <row r="23" spans="1:18" ht="15.75" x14ac:dyDescent="0.25">
      <c r="A23" s="35"/>
      <c r="B23" s="73"/>
      <c r="C23" s="73"/>
      <c r="D23" s="73"/>
      <c r="E23" s="73"/>
      <c r="F23" s="73"/>
      <c r="G23" s="123"/>
      <c r="I23" s="73"/>
      <c r="J23" s="73"/>
      <c r="K23" s="73"/>
      <c r="L23" s="73"/>
      <c r="M23" s="116"/>
      <c r="N23" s="52"/>
      <c r="P23" s="34"/>
      <c r="Q23" s="143"/>
    </row>
    <row r="24" spans="1:18" x14ac:dyDescent="0.2">
      <c r="A24" s="215"/>
      <c r="B24" s="215"/>
      <c r="C24" s="215"/>
      <c r="D24" s="215"/>
      <c r="E24" s="215"/>
      <c r="F24" s="215"/>
      <c r="G24" s="223" t="s">
        <v>198</v>
      </c>
      <c r="H24" s="215"/>
      <c r="I24" s="215"/>
      <c r="J24" s="215"/>
      <c r="K24" s="215"/>
      <c r="L24" s="215"/>
      <c r="M24" s="215"/>
      <c r="N24" s="10"/>
      <c r="P24" s="34"/>
      <c r="Q24" s="143"/>
    </row>
    <row r="25" spans="1:18" x14ac:dyDescent="0.2">
      <c r="A25" s="118" t="s">
        <v>201</v>
      </c>
      <c r="N25" s="10"/>
      <c r="O25" s="10"/>
      <c r="Q25" s="34"/>
      <c r="R25" s="143"/>
    </row>
    <row r="26" spans="1:18" x14ac:dyDescent="0.2">
      <c r="A26" s="118" t="s">
        <v>196</v>
      </c>
      <c r="N26" s="10"/>
      <c r="O26" s="10"/>
      <c r="Q26" s="34"/>
      <c r="R26" s="143"/>
    </row>
    <row r="27" spans="1:18" ht="15.75" x14ac:dyDescent="0.25">
      <c r="A27" s="204" t="s">
        <v>197</v>
      </c>
      <c r="J27" s="72"/>
      <c r="K27" s="72"/>
      <c r="L27" s="72"/>
      <c r="M27" s="102"/>
      <c r="N27" s="138"/>
      <c r="O27" s="10"/>
      <c r="Q27" s="34"/>
      <c r="R27" s="143"/>
    </row>
    <row r="28" spans="1:18" x14ac:dyDescent="0.2">
      <c r="J28" s="72"/>
      <c r="K28" s="72"/>
      <c r="L28" s="72"/>
      <c r="M28" s="102"/>
      <c r="N28" s="138"/>
      <c r="O28" s="10"/>
      <c r="Q28" s="34"/>
      <c r="R28" s="143"/>
    </row>
    <row r="29" spans="1:18" ht="15.75" x14ac:dyDescent="0.25">
      <c r="B29" s="177"/>
      <c r="C29" s="177"/>
      <c r="D29" s="178"/>
      <c r="E29" s="178"/>
      <c r="F29" s="177"/>
      <c r="G29" s="179"/>
      <c r="H29" s="178"/>
      <c r="I29" s="178"/>
      <c r="J29" s="178"/>
      <c r="K29" s="178"/>
      <c r="L29" s="178"/>
      <c r="M29" s="102"/>
      <c r="N29" s="140"/>
      <c r="O29" s="10"/>
      <c r="Q29" s="34"/>
      <c r="R29" s="144"/>
    </row>
    <row r="30" spans="1:18" ht="15.75" x14ac:dyDescent="0.25">
      <c r="J30" s="72"/>
      <c r="K30" s="72"/>
      <c r="L30" s="72"/>
      <c r="M30" s="102"/>
      <c r="N30" s="140"/>
      <c r="O30" s="10"/>
    </row>
    <row r="31" spans="1:18" x14ac:dyDescent="0.2"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02"/>
      <c r="N31" s="138"/>
      <c r="O31" s="10"/>
    </row>
    <row r="32" spans="1:18" x14ac:dyDescent="0.2">
      <c r="J32" s="72"/>
      <c r="K32" s="72"/>
      <c r="L32" s="72"/>
      <c r="M32" s="102"/>
      <c r="N32" s="138"/>
      <c r="O32" s="10"/>
    </row>
    <row r="33" spans="10:15" x14ac:dyDescent="0.2">
      <c r="J33" s="72"/>
      <c r="K33" s="72"/>
      <c r="L33" s="72"/>
      <c r="M33" s="102"/>
      <c r="N33" s="138"/>
      <c r="O33" s="10"/>
    </row>
    <row r="34" spans="10:15" ht="15.75" x14ac:dyDescent="0.25">
      <c r="J34" s="72"/>
      <c r="K34" s="72"/>
      <c r="L34" s="72"/>
      <c r="M34" s="102"/>
      <c r="N34" s="140"/>
      <c r="O34" s="10"/>
    </row>
    <row r="35" spans="10:15" ht="15.75" x14ac:dyDescent="0.25">
      <c r="J35" s="72"/>
      <c r="K35" s="72"/>
      <c r="L35" s="72"/>
      <c r="M35" s="102"/>
      <c r="N35" s="140"/>
      <c r="O35" s="10"/>
    </row>
    <row r="36" spans="10:15" ht="15.75" x14ac:dyDescent="0.25">
      <c r="J36" s="72"/>
      <c r="K36" s="72"/>
      <c r="L36" s="72"/>
      <c r="M36" s="102"/>
      <c r="N36" s="140"/>
      <c r="O36" s="10"/>
    </row>
    <row r="37" spans="10:15" ht="15.75" x14ac:dyDescent="0.25">
      <c r="N37" s="140"/>
      <c r="O37" s="10"/>
    </row>
    <row r="38" spans="10:15" ht="15.75" x14ac:dyDescent="0.25">
      <c r="N38" s="140"/>
      <c r="O38" s="10"/>
    </row>
  </sheetData>
  <phoneticPr fontId="16" type="noConversion"/>
  <pageMargins left="0.75" right="0.75" top="1" bottom="1" header="0.5" footer="0.5"/>
  <pageSetup paperSize="9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41"/>
  <sheetViews>
    <sheetView zoomScale="80" zoomScaleNormal="80" workbookViewId="0">
      <pane xSplit="1" topLeftCell="B1" activePane="topRight" state="frozen"/>
      <selection pane="topRight" activeCell="A2" sqref="A2"/>
    </sheetView>
  </sheetViews>
  <sheetFormatPr defaultRowHeight="15" x14ac:dyDescent="0.2"/>
  <cols>
    <col min="1" max="1" width="42.7109375" style="3" customWidth="1"/>
    <col min="2" max="12" width="12.5703125" style="3" customWidth="1"/>
    <col min="13" max="13" width="15.5703125" style="3" customWidth="1"/>
    <col min="14" max="14" width="15.85546875" style="3" customWidth="1"/>
    <col min="15" max="15" width="10.7109375" style="3" bestFit="1" customWidth="1"/>
    <col min="16" max="16" width="9.140625" style="3"/>
    <col min="17" max="17" width="10.7109375" style="3" bestFit="1" customWidth="1"/>
    <col min="18" max="16384" width="9.140625" style="3"/>
  </cols>
  <sheetData>
    <row r="1" spans="1:257" ht="15.75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  <c r="IW1" s="9"/>
    </row>
    <row r="2" spans="1:257" ht="15.75" x14ac:dyDescent="0.25">
      <c r="A2" s="9" t="s">
        <v>205</v>
      </c>
    </row>
    <row r="4" spans="1:257" ht="15.75" x14ac:dyDescent="0.25">
      <c r="A4" s="9" t="s">
        <v>210</v>
      </c>
    </row>
    <row r="5" spans="1:257" ht="15.75" x14ac:dyDescent="0.25">
      <c r="A5" s="9"/>
    </row>
    <row r="6" spans="1:257" ht="15.75" x14ac:dyDescent="0.25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7" t="s">
        <v>0</v>
      </c>
    </row>
    <row r="7" spans="1:257" ht="15.75" x14ac:dyDescent="0.25">
      <c r="A7" s="208"/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10" t="s">
        <v>1</v>
      </c>
    </row>
    <row r="8" spans="1:257" ht="15.75" x14ac:dyDescent="0.25">
      <c r="A8" s="211"/>
      <c r="B8" s="213">
        <v>2010</v>
      </c>
      <c r="C8" s="213">
        <v>2011</v>
      </c>
      <c r="D8" s="213">
        <v>2012</v>
      </c>
      <c r="E8" s="213">
        <v>2013</v>
      </c>
      <c r="F8" s="213">
        <v>2014</v>
      </c>
      <c r="G8" s="213">
        <v>2015</v>
      </c>
      <c r="H8" s="213">
        <v>2016</v>
      </c>
      <c r="I8" s="213">
        <v>2017</v>
      </c>
      <c r="J8" s="213">
        <v>2018</v>
      </c>
      <c r="K8" s="213">
        <v>2019</v>
      </c>
      <c r="L8" s="213">
        <v>2020</v>
      </c>
      <c r="M8" s="214" t="s">
        <v>204</v>
      </c>
    </row>
    <row r="9" spans="1:257" x14ac:dyDescent="0.2">
      <c r="A9" s="6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70"/>
    </row>
    <row r="10" spans="1:257" ht="15.75" x14ac:dyDescent="0.25">
      <c r="A10" s="35" t="s">
        <v>19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70"/>
    </row>
    <row r="11" spans="1:257" x14ac:dyDescent="0.2">
      <c r="A11" s="137" t="s">
        <v>20</v>
      </c>
      <c r="B11" s="68">
        <v>27048</v>
      </c>
      <c r="C11" s="68">
        <v>22378</v>
      </c>
      <c r="D11" s="68">
        <v>17874</v>
      </c>
      <c r="E11" s="158">
        <v>18408</v>
      </c>
      <c r="F11" s="159">
        <v>21172</v>
      </c>
      <c r="G11" s="159">
        <v>26502</v>
      </c>
      <c r="H11" s="159">
        <v>26789</v>
      </c>
      <c r="I11" s="159">
        <v>19766</v>
      </c>
      <c r="J11" s="159">
        <v>23496</v>
      </c>
      <c r="K11" s="159">
        <v>21997</v>
      </c>
      <c r="L11" s="159">
        <v>26453</v>
      </c>
      <c r="M11" s="160">
        <f>L11/K11-1</f>
        <v>0.20257307814702008</v>
      </c>
      <c r="N11" s="115"/>
      <c r="O11" s="11"/>
      <c r="P11" s="115"/>
      <c r="Q11" s="143"/>
    </row>
    <row r="12" spans="1:257" x14ac:dyDescent="0.2">
      <c r="A12" s="137" t="s">
        <v>21</v>
      </c>
      <c r="B12" s="68">
        <v>5299</v>
      </c>
      <c r="C12" s="68">
        <v>4438</v>
      </c>
      <c r="D12" s="68">
        <v>4588</v>
      </c>
      <c r="E12" s="158">
        <v>4863</v>
      </c>
      <c r="F12" s="159">
        <v>5850</v>
      </c>
      <c r="G12" s="159">
        <v>6615</v>
      </c>
      <c r="H12" s="159">
        <v>6017</v>
      </c>
      <c r="I12" s="159">
        <v>6404</v>
      </c>
      <c r="J12" s="159">
        <v>8149</v>
      </c>
      <c r="K12" s="159">
        <v>7873</v>
      </c>
      <c r="L12" s="159">
        <v>7970</v>
      </c>
      <c r="M12" s="160">
        <f t="shared" ref="M12:M31" si="0">L12/K12-1</f>
        <v>1.2320589356026979E-2</v>
      </c>
      <c r="N12" s="115"/>
      <c r="O12" s="11"/>
      <c r="P12" s="115"/>
      <c r="Q12" s="143"/>
    </row>
    <row r="13" spans="1:257" x14ac:dyDescent="0.2">
      <c r="A13" s="137" t="s">
        <v>22</v>
      </c>
      <c r="B13" s="68">
        <v>6315</v>
      </c>
      <c r="C13" s="68">
        <v>5346</v>
      </c>
      <c r="D13" s="68">
        <v>5661</v>
      </c>
      <c r="E13" s="158">
        <v>5226</v>
      </c>
      <c r="F13" s="159">
        <v>6178</v>
      </c>
      <c r="G13" s="159">
        <v>4160</v>
      </c>
      <c r="H13" s="159">
        <v>4992</v>
      </c>
      <c r="I13" s="159">
        <v>5193</v>
      </c>
      <c r="J13" s="159">
        <v>4453</v>
      </c>
      <c r="K13" s="159">
        <v>4555</v>
      </c>
      <c r="L13" s="159">
        <v>4710</v>
      </c>
      <c r="M13" s="160">
        <f t="shared" si="0"/>
        <v>3.4028540065861757E-2</v>
      </c>
      <c r="N13" s="115"/>
      <c r="O13" s="11"/>
      <c r="P13" s="115"/>
      <c r="Q13" s="143"/>
    </row>
    <row r="14" spans="1:257" ht="15.75" x14ac:dyDescent="0.25">
      <c r="A14" s="35" t="s">
        <v>12</v>
      </c>
      <c r="B14" s="69">
        <f t="shared" ref="B14:F14" si="1">SUM(B11:B13)</f>
        <v>38662</v>
      </c>
      <c r="C14" s="69">
        <f t="shared" si="1"/>
        <v>32162</v>
      </c>
      <c r="D14" s="69">
        <f t="shared" si="1"/>
        <v>28123</v>
      </c>
      <c r="E14" s="69">
        <f t="shared" si="1"/>
        <v>28497</v>
      </c>
      <c r="F14" s="105">
        <f t="shared" si="1"/>
        <v>33200</v>
      </c>
      <c r="G14" s="105">
        <f t="shared" ref="G14:L14" si="2">SUM(G11:G13)</f>
        <v>37277</v>
      </c>
      <c r="H14" s="105">
        <f t="shared" si="2"/>
        <v>37798</v>
      </c>
      <c r="I14" s="105">
        <f t="shared" si="2"/>
        <v>31363</v>
      </c>
      <c r="J14" s="105">
        <f t="shared" si="2"/>
        <v>36098</v>
      </c>
      <c r="K14" s="105">
        <f t="shared" si="2"/>
        <v>34425</v>
      </c>
      <c r="L14" s="105">
        <f t="shared" si="2"/>
        <v>39133</v>
      </c>
      <c r="M14" s="160">
        <f t="shared" si="0"/>
        <v>0.13676107480029054</v>
      </c>
      <c r="N14" s="115"/>
      <c r="O14" s="11"/>
      <c r="P14" s="115"/>
      <c r="Q14" s="143"/>
    </row>
    <row r="15" spans="1:257" x14ac:dyDescent="0.2">
      <c r="A15" s="60"/>
      <c r="B15" s="68"/>
      <c r="C15" s="68"/>
      <c r="D15" s="68"/>
      <c r="E15" s="68"/>
      <c r="F15" s="106"/>
      <c r="G15" s="106"/>
      <c r="H15" s="106"/>
      <c r="I15" s="106"/>
      <c r="J15" s="106"/>
      <c r="K15" s="106"/>
      <c r="L15" s="106"/>
      <c r="M15" s="141"/>
      <c r="N15" s="115"/>
      <c r="O15" s="11"/>
      <c r="P15" s="115"/>
      <c r="Q15" s="143"/>
    </row>
    <row r="16" spans="1:257" ht="15.75" x14ac:dyDescent="0.25">
      <c r="A16" s="137" t="s">
        <v>23</v>
      </c>
      <c r="B16" s="69">
        <v>540</v>
      </c>
      <c r="C16" s="69">
        <v>603</v>
      </c>
      <c r="D16" s="69">
        <v>731</v>
      </c>
      <c r="E16" s="69">
        <v>569</v>
      </c>
      <c r="F16" s="105">
        <v>408</v>
      </c>
      <c r="G16" s="105">
        <v>605</v>
      </c>
      <c r="H16" s="105">
        <v>816</v>
      </c>
      <c r="I16" s="105">
        <v>984</v>
      </c>
      <c r="J16" s="105">
        <v>577</v>
      </c>
      <c r="K16" s="105">
        <v>532</v>
      </c>
      <c r="L16" s="105">
        <v>1140</v>
      </c>
      <c r="M16" s="161">
        <f t="shared" si="0"/>
        <v>1.1428571428571428</v>
      </c>
      <c r="N16" s="115"/>
      <c r="O16" s="11"/>
      <c r="P16" s="115"/>
      <c r="Q16" s="143"/>
    </row>
    <row r="17" spans="1:17" ht="15.75" x14ac:dyDescent="0.25">
      <c r="A17" s="60"/>
      <c r="B17" s="69"/>
      <c r="C17" s="69"/>
      <c r="D17" s="69"/>
      <c r="E17" s="69"/>
      <c r="F17" s="105"/>
      <c r="G17" s="105"/>
      <c r="H17" s="105"/>
      <c r="I17" s="105"/>
      <c r="J17" s="105"/>
      <c r="K17" s="105"/>
      <c r="L17" s="105"/>
      <c r="M17" s="141"/>
      <c r="N17" s="115"/>
      <c r="O17" s="11"/>
      <c r="P17" s="115"/>
      <c r="Q17" s="143"/>
    </row>
    <row r="18" spans="1:17" ht="15.75" x14ac:dyDescent="0.25">
      <c r="A18" s="137" t="s">
        <v>24</v>
      </c>
      <c r="B18" s="69">
        <v>5112</v>
      </c>
      <c r="C18" s="69">
        <v>5063</v>
      </c>
      <c r="D18" s="69">
        <v>5149</v>
      </c>
      <c r="E18" s="69">
        <v>5906</v>
      </c>
      <c r="F18" s="105">
        <v>5503</v>
      </c>
      <c r="G18" s="105">
        <v>6891</v>
      </c>
      <c r="H18" s="105">
        <v>4905</v>
      </c>
      <c r="I18" s="105">
        <v>4805</v>
      </c>
      <c r="J18" s="105">
        <v>5051</v>
      </c>
      <c r="K18" s="105">
        <v>4599</v>
      </c>
      <c r="L18" s="105">
        <v>4110</v>
      </c>
      <c r="M18" s="161">
        <f t="shared" si="0"/>
        <v>-0.1063274624918461</v>
      </c>
      <c r="N18" s="115"/>
      <c r="O18" s="11"/>
      <c r="P18" s="115"/>
      <c r="Q18" s="143"/>
    </row>
    <row r="19" spans="1:17" ht="15.75" x14ac:dyDescent="0.25">
      <c r="A19" s="137" t="s">
        <v>25</v>
      </c>
      <c r="B19" s="69"/>
      <c r="C19" s="69"/>
      <c r="D19" s="69"/>
      <c r="E19" s="69"/>
      <c r="F19" s="105"/>
      <c r="G19" s="105"/>
      <c r="H19" s="105"/>
      <c r="I19" s="105"/>
      <c r="J19" s="105"/>
      <c r="K19" s="105"/>
      <c r="L19" s="105"/>
      <c r="M19" s="141"/>
      <c r="N19" s="115"/>
      <c r="O19" s="11"/>
      <c r="P19" s="115"/>
      <c r="Q19" s="143"/>
    </row>
    <row r="20" spans="1:17" ht="15.75" x14ac:dyDescent="0.25">
      <c r="A20" s="60"/>
      <c r="B20" s="69"/>
      <c r="C20" s="69"/>
      <c r="D20" s="69"/>
      <c r="E20" s="69"/>
      <c r="F20" s="105"/>
      <c r="G20" s="105"/>
      <c r="H20" s="105"/>
      <c r="I20" s="105"/>
      <c r="J20" s="105"/>
      <c r="K20" s="105"/>
      <c r="L20" s="105"/>
      <c r="M20" s="141"/>
      <c r="N20" s="115"/>
      <c r="O20" s="11"/>
      <c r="P20" s="115"/>
      <c r="Q20" s="143"/>
    </row>
    <row r="21" spans="1:17" ht="15.75" x14ac:dyDescent="0.25">
      <c r="A21" s="137" t="s">
        <v>26</v>
      </c>
      <c r="B21" s="69">
        <v>1524</v>
      </c>
      <c r="C21" s="69">
        <v>1307</v>
      </c>
      <c r="D21" s="69">
        <v>1150</v>
      </c>
      <c r="E21" s="69">
        <v>1201</v>
      </c>
      <c r="F21" s="105">
        <v>1018</v>
      </c>
      <c r="G21" s="105">
        <v>961</v>
      </c>
      <c r="H21" s="105">
        <v>964</v>
      </c>
      <c r="I21" s="105">
        <v>898</v>
      </c>
      <c r="J21" s="105">
        <v>961</v>
      </c>
      <c r="K21" s="105">
        <v>756</v>
      </c>
      <c r="L21" s="105">
        <v>857</v>
      </c>
      <c r="M21" s="161">
        <f t="shared" si="0"/>
        <v>0.13359788359788349</v>
      </c>
      <c r="N21" s="115"/>
      <c r="O21" s="11"/>
      <c r="P21" s="115"/>
      <c r="Q21" s="143"/>
    </row>
    <row r="22" spans="1:17" x14ac:dyDescent="0.2">
      <c r="A22" s="137" t="s">
        <v>27</v>
      </c>
      <c r="B22" s="68"/>
      <c r="C22" s="68"/>
      <c r="D22" s="68"/>
      <c r="E22" s="68"/>
      <c r="F22" s="106"/>
      <c r="G22" s="106"/>
      <c r="H22" s="106"/>
      <c r="I22" s="106"/>
      <c r="J22" s="106"/>
      <c r="K22" s="106"/>
      <c r="L22" s="106"/>
      <c r="M22" s="141"/>
      <c r="N22" s="115"/>
      <c r="O22" s="11"/>
      <c r="P22" s="115"/>
      <c r="Q22" s="143"/>
    </row>
    <row r="23" spans="1:17" ht="15.75" x14ac:dyDescent="0.25">
      <c r="A23" s="35" t="s">
        <v>28</v>
      </c>
      <c r="B23" s="68"/>
      <c r="C23" s="68"/>
      <c r="D23" s="68"/>
      <c r="E23" s="68"/>
      <c r="F23" s="106"/>
      <c r="G23" s="106"/>
      <c r="H23" s="106"/>
      <c r="I23" s="106"/>
      <c r="J23" s="106"/>
      <c r="K23" s="106"/>
      <c r="L23" s="106"/>
      <c r="M23" s="141"/>
      <c r="N23" s="115"/>
      <c r="O23" s="11"/>
      <c r="P23" s="115"/>
      <c r="Q23" s="143"/>
    </row>
    <row r="24" spans="1:17" x14ac:dyDescent="0.2">
      <c r="A24" s="137" t="s">
        <v>29</v>
      </c>
      <c r="B24" s="68">
        <v>6181</v>
      </c>
      <c r="C24" s="68">
        <v>3506</v>
      </c>
      <c r="D24" s="68">
        <v>3456</v>
      </c>
      <c r="E24" s="158">
        <v>3003</v>
      </c>
      <c r="F24" s="159">
        <v>4822</v>
      </c>
      <c r="G24" s="159">
        <v>6243</v>
      </c>
      <c r="H24" s="159">
        <v>4696</v>
      </c>
      <c r="I24" s="159">
        <v>5904</v>
      </c>
      <c r="J24" s="159">
        <v>6778</v>
      </c>
      <c r="K24" s="159">
        <v>4568</v>
      </c>
      <c r="L24" s="159">
        <v>7056</v>
      </c>
      <c r="M24" s="141">
        <f t="shared" si="0"/>
        <v>0.54465849387040288</v>
      </c>
      <c r="N24" s="115"/>
      <c r="O24" s="11"/>
      <c r="P24" s="115"/>
      <c r="Q24" s="143"/>
    </row>
    <row r="25" spans="1:17" x14ac:dyDescent="0.2">
      <c r="A25" s="137" t="s">
        <v>30</v>
      </c>
      <c r="B25" s="68">
        <v>66895</v>
      </c>
      <c r="C25" s="68">
        <v>61656</v>
      </c>
      <c r="D25" s="68">
        <v>52283</v>
      </c>
      <c r="E25" s="158">
        <v>42217</v>
      </c>
      <c r="F25" s="159">
        <v>47680</v>
      </c>
      <c r="G25" s="159">
        <v>49471</v>
      </c>
      <c r="H25" s="159">
        <v>51385</v>
      </c>
      <c r="I25" s="159">
        <v>46085</v>
      </c>
      <c r="J25" s="159">
        <v>55822</v>
      </c>
      <c r="K25" s="159">
        <v>47466</v>
      </c>
      <c r="L25" s="159">
        <v>53684</v>
      </c>
      <c r="M25" s="141">
        <f t="shared" si="0"/>
        <v>0.13099903088526532</v>
      </c>
      <c r="N25" s="115"/>
      <c r="O25" s="11"/>
      <c r="P25" s="115"/>
      <c r="Q25" s="143"/>
    </row>
    <row r="26" spans="1:17" x14ac:dyDescent="0.2">
      <c r="A26" s="137" t="s">
        <v>31</v>
      </c>
      <c r="B26" s="68">
        <v>91385</v>
      </c>
      <c r="C26" s="68">
        <v>85145</v>
      </c>
      <c r="D26" s="68">
        <v>70684</v>
      </c>
      <c r="E26" s="158">
        <v>59089</v>
      </c>
      <c r="F26" s="159">
        <v>63074</v>
      </c>
      <c r="G26" s="159">
        <v>63239</v>
      </c>
      <c r="H26" s="159">
        <v>68834</v>
      </c>
      <c r="I26" s="159">
        <v>60456</v>
      </c>
      <c r="J26" s="159">
        <v>58735</v>
      </c>
      <c r="K26" s="159">
        <v>54163</v>
      </c>
      <c r="L26" s="159">
        <v>60317</v>
      </c>
      <c r="M26" s="141">
        <f t="shared" si="0"/>
        <v>0.11361999889223262</v>
      </c>
      <c r="N26" s="115"/>
      <c r="O26" s="11"/>
      <c r="P26" s="115"/>
      <c r="Q26" s="143"/>
    </row>
    <row r="27" spans="1:17" x14ac:dyDescent="0.2">
      <c r="A27" s="137" t="s">
        <v>32</v>
      </c>
      <c r="B27" s="68">
        <v>100134</v>
      </c>
      <c r="C27" s="68">
        <v>96019</v>
      </c>
      <c r="D27" s="68">
        <v>83623</v>
      </c>
      <c r="E27" s="158">
        <v>78442</v>
      </c>
      <c r="F27" s="159">
        <v>72988</v>
      </c>
      <c r="G27" s="159">
        <v>75133</v>
      </c>
      <c r="H27" s="159">
        <v>88699</v>
      </c>
      <c r="I27" s="159">
        <v>80825</v>
      </c>
      <c r="J27" s="159">
        <v>68817</v>
      </c>
      <c r="K27" s="159">
        <v>80041</v>
      </c>
      <c r="L27" s="159">
        <v>85552</v>
      </c>
      <c r="M27" s="141">
        <f t="shared" si="0"/>
        <v>6.8852213240714111E-2</v>
      </c>
      <c r="N27" s="115"/>
      <c r="O27" s="11"/>
      <c r="P27" s="115"/>
      <c r="Q27" s="143"/>
    </row>
    <row r="28" spans="1:17" x14ac:dyDescent="0.2">
      <c r="A28" s="137" t="s">
        <v>33</v>
      </c>
      <c r="B28" s="68">
        <v>105696</v>
      </c>
      <c r="C28" s="68">
        <v>90832</v>
      </c>
      <c r="D28" s="68">
        <v>78892</v>
      </c>
      <c r="E28" s="158">
        <v>74544</v>
      </c>
      <c r="F28" s="159">
        <v>93441</v>
      </c>
      <c r="G28" s="159">
        <v>91171</v>
      </c>
      <c r="H28" s="159">
        <v>109702</v>
      </c>
      <c r="I28" s="159">
        <v>113829</v>
      </c>
      <c r="J28" s="159">
        <v>99786</v>
      </c>
      <c r="K28" s="159">
        <v>83940</v>
      </c>
      <c r="L28" s="159">
        <v>103724</v>
      </c>
      <c r="M28" s="141">
        <f t="shared" si="0"/>
        <v>0.23569216106742918</v>
      </c>
      <c r="N28" s="115"/>
      <c r="O28" s="11"/>
      <c r="P28" s="115"/>
      <c r="Q28" s="143"/>
    </row>
    <row r="29" spans="1:17" ht="15.75" x14ac:dyDescent="0.25">
      <c r="A29" s="35" t="s">
        <v>12</v>
      </c>
      <c r="B29" s="69">
        <f t="shared" ref="B29:F29" si="3">SUM(B24:B28)</f>
        <v>370291</v>
      </c>
      <c r="C29" s="69">
        <f t="shared" si="3"/>
        <v>337158</v>
      </c>
      <c r="D29" s="69">
        <f t="shared" si="3"/>
        <v>288938</v>
      </c>
      <c r="E29" s="69">
        <f t="shared" si="3"/>
        <v>257295</v>
      </c>
      <c r="F29" s="69">
        <f t="shared" si="3"/>
        <v>282005</v>
      </c>
      <c r="G29" s="69">
        <f t="shared" ref="G29:L29" si="4">SUM(G24:G28)</f>
        <v>285257</v>
      </c>
      <c r="H29" s="69">
        <f t="shared" si="4"/>
        <v>323316</v>
      </c>
      <c r="I29" s="69">
        <f t="shared" si="4"/>
        <v>307099</v>
      </c>
      <c r="J29" s="69">
        <f t="shared" si="4"/>
        <v>289938</v>
      </c>
      <c r="K29" s="69">
        <f t="shared" si="4"/>
        <v>270178</v>
      </c>
      <c r="L29" s="69">
        <f t="shared" si="4"/>
        <v>310333</v>
      </c>
      <c r="M29" s="161">
        <f t="shared" si="0"/>
        <v>0.1486242403156437</v>
      </c>
      <c r="N29" s="115"/>
      <c r="O29" s="11"/>
      <c r="P29" s="115"/>
      <c r="Q29" s="143"/>
    </row>
    <row r="30" spans="1:17" ht="15.75" x14ac:dyDescent="0.25">
      <c r="A30" s="60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161"/>
      <c r="N30" s="115"/>
      <c r="O30" s="11"/>
      <c r="P30" s="115"/>
      <c r="Q30" s="143"/>
    </row>
    <row r="31" spans="1:17" ht="15.75" x14ac:dyDescent="0.25">
      <c r="A31" s="35" t="s">
        <v>107</v>
      </c>
      <c r="B31" s="69">
        <f t="shared" ref="B31:F31" si="5">B29+B21+B18+B16+B14</f>
        <v>416129</v>
      </c>
      <c r="C31" s="69">
        <f t="shared" si="5"/>
        <v>376293</v>
      </c>
      <c r="D31" s="69">
        <f t="shared" si="5"/>
        <v>324091</v>
      </c>
      <c r="E31" s="69">
        <f t="shared" si="5"/>
        <v>293468</v>
      </c>
      <c r="F31" s="69">
        <f t="shared" si="5"/>
        <v>322134</v>
      </c>
      <c r="G31" s="69">
        <f t="shared" ref="G31:L31" si="6">G29+G21+G18+G16+G14</f>
        <v>330991</v>
      </c>
      <c r="H31" s="69">
        <f t="shared" si="6"/>
        <v>367799</v>
      </c>
      <c r="I31" s="69">
        <f t="shared" si="6"/>
        <v>345149</v>
      </c>
      <c r="J31" s="69">
        <f t="shared" si="6"/>
        <v>332625</v>
      </c>
      <c r="K31" s="69">
        <f t="shared" si="6"/>
        <v>310490</v>
      </c>
      <c r="L31" s="69">
        <f t="shared" si="6"/>
        <v>355573</v>
      </c>
      <c r="M31" s="161">
        <f t="shared" si="0"/>
        <v>0.14519952333408481</v>
      </c>
      <c r="N31" s="115"/>
      <c r="O31" s="11"/>
      <c r="P31" s="115"/>
      <c r="Q31" s="143"/>
    </row>
    <row r="32" spans="1:17" x14ac:dyDescent="0.2">
      <c r="A32" s="215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Q32" s="143"/>
    </row>
    <row r="33" spans="1:14" ht="18" x14ac:dyDescent="0.2">
      <c r="A33" s="16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x14ac:dyDescent="0.2"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</row>
    <row r="35" spans="1:14" x14ac:dyDescent="0.2">
      <c r="F35" s="11"/>
      <c r="J35" s="64"/>
      <c r="K35" s="64"/>
      <c r="L35" s="64"/>
    </row>
    <row r="38" spans="1:14" x14ac:dyDescent="0.2">
      <c r="B38" s="18"/>
      <c r="C38" s="18"/>
      <c r="D38" s="18"/>
      <c r="E38" s="18"/>
      <c r="F38" s="18"/>
    </row>
    <row r="40" spans="1:14" x14ac:dyDescent="0.2">
      <c r="B40" s="11"/>
      <c r="C40" s="11"/>
      <c r="D40" s="11"/>
      <c r="E40" s="11"/>
      <c r="F40" s="11"/>
    </row>
    <row r="41" spans="1:14" x14ac:dyDescent="0.2">
      <c r="B41" s="18"/>
      <c r="C41" s="18"/>
      <c r="D41" s="18"/>
      <c r="E41" s="18"/>
      <c r="F41" s="18"/>
    </row>
  </sheetData>
  <phoneticPr fontId="16" type="noConversion"/>
  <pageMargins left="0.75" right="0.75" top="1" bottom="1" header="0.5" footer="0.5"/>
  <pageSetup paperSize="9" scale="9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5"/>
  <sheetViews>
    <sheetView zoomScale="90" zoomScaleNormal="90" workbookViewId="0">
      <pane xSplit="1" topLeftCell="B1" activePane="topRight" state="frozen"/>
      <selection pane="topRight" activeCell="A2" sqref="A2"/>
    </sheetView>
  </sheetViews>
  <sheetFormatPr defaultRowHeight="15" x14ac:dyDescent="0.2"/>
  <cols>
    <col min="1" max="1" width="49" style="3" customWidth="1"/>
    <col min="2" max="12" width="14.7109375" style="3" customWidth="1"/>
    <col min="13" max="13" width="16.7109375" style="3" bestFit="1" customWidth="1"/>
    <col min="14" max="14" width="15.5703125" style="3" customWidth="1"/>
    <col min="15" max="15" width="12.85546875" style="3" bestFit="1" customWidth="1"/>
    <col min="16" max="16" width="7" style="3" customWidth="1"/>
    <col min="17" max="17" width="13.140625" style="3" bestFit="1" customWidth="1"/>
    <col min="18" max="16384" width="9.140625" style="3"/>
  </cols>
  <sheetData>
    <row r="2" spans="1:17" ht="15.75" x14ac:dyDescent="0.25">
      <c r="A2" s="9" t="s">
        <v>205</v>
      </c>
    </row>
    <row r="4" spans="1:17" ht="15.75" x14ac:dyDescent="0.25">
      <c r="A4" s="32" t="s">
        <v>211</v>
      </c>
    </row>
    <row r="5" spans="1:17" ht="15.75" x14ac:dyDescent="0.25">
      <c r="A5" s="9"/>
    </row>
    <row r="6" spans="1:17" ht="15.75" x14ac:dyDescent="0.25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7" t="s">
        <v>0</v>
      </c>
    </row>
    <row r="7" spans="1:17" ht="15.75" x14ac:dyDescent="0.25">
      <c r="A7" s="209"/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10" t="s">
        <v>1</v>
      </c>
    </row>
    <row r="8" spans="1:17" ht="15.75" x14ac:dyDescent="0.25">
      <c r="A8" s="224"/>
      <c r="B8" s="213">
        <v>2010</v>
      </c>
      <c r="C8" s="213">
        <v>2011</v>
      </c>
      <c r="D8" s="213">
        <v>2012</v>
      </c>
      <c r="E8" s="213">
        <v>2013</v>
      </c>
      <c r="F8" s="213">
        <v>2014</v>
      </c>
      <c r="G8" s="213">
        <v>2015</v>
      </c>
      <c r="H8" s="213">
        <v>2016</v>
      </c>
      <c r="I8" s="213">
        <v>2017</v>
      </c>
      <c r="J8" s="213">
        <v>2018</v>
      </c>
      <c r="K8" s="213">
        <v>2019</v>
      </c>
      <c r="L8" s="213">
        <v>2020</v>
      </c>
      <c r="M8" s="213" t="s">
        <v>204</v>
      </c>
    </row>
    <row r="9" spans="1:17" x14ac:dyDescent="0.2">
      <c r="A9" s="33"/>
      <c r="B9" s="33"/>
      <c r="C9" s="33"/>
      <c r="D9" s="33"/>
      <c r="E9" s="33"/>
      <c r="F9" s="10"/>
      <c r="G9" s="10"/>
      <c r="H9" s="10"/>
      <c r="I9" s="10"/>
      <c r="J9" s="10"/>
      <c r="K9" s="10"/>
      <c r="L9" s="10"/>
      <c r="M9" s="162"/>
    </row>
    <row r="10" spans="1:17" ht="15.75" x14ac:dyDescent="0.25">
      <c r="A10" s="61" t="s">
        <v>34</v>
      </c>
      <c r="B10" s="33"/>
      <c r="C10" s="33"/>
      <c r="D10" s="33"/>
      <c r="E10" s="33"/>
      <c r="F10" s="10"/>
      <c r="G10" s="10"/>
      <c r="H10" s="10"/>
      <c r="I10" s="10"/>
      <c r="J10" s="10"/>
      <c r="K10" s="10"/>
      <c r="L10" s="10"/>
      <c r="M10" s="162"/>
    </row>
    <row r="11" spans="1:17" x14ac:dyDescent="0.2">
      <c r="A11" s="62" t="s">
        <v>35</v>
      </c>
      <c r="B11" s="33"/>
      <c r="C11" s="33"/>
      <c r="D11" s="33"/>
      <c r="E11" s="33"/>
      <c r="F11" s="10"/>
      <c r="G11" s="10"/>
      <c r="H11" s="10"/>
      <c r="I11" s="10"/>
      <c r="J11" s="10"/>
      <c r="K11" s="10"/>
      <c r="L11" s="10"/>
      <c r="M11" s="162"/>
    </row>
    <row r="12" spans="1:17" x14ac:dyDescent="0.2">
      <c r="A12" s="62" t="s">
        <v>36</v>
      </c>
      <c r="B12" s="48">
        <v>3819339</v>
      </c>
      <c r="C12" s="48">
        <v>3952681</v>
      </c>
      <c r="D12" s="48">
        <v>3813267</v>
      </c>
      <c r="E12" s="54">
        <v>3571694</v>
      </c>
      <c r="F12" s="67">
        <v>4455178</v>
      </c>
      <c r="G12" s="67">
        <v>4769148</v>
      </c>
      <c r="H12" s="67">
        <v>4846722</v>
      </c>
      <c r="I12" s="67">
        <v>5427749</v>
      </c>
      <c r="J12" s="67">
        <v>5150686</v>
      </c>
      <c r="K12" s="67">
        <v>5373234</v>
      </c>
      <c r="L12" s="67">
        <v>5353056</v>
      </c>
      <c r="M12" s="160">
        <f>L12/K12-1</f>
        <v>-3.7552803395497492E-3</v>
      </c>
      <c r="N12" s="34"/>
      <c r="P12" s="11"/>
      <c r="Q12" s="143"/>
    </row>
    <row r="13" spans="1:17" x14ac:dyDescent="0.2">
      <c r="A13" s="62" t="s">
        <v>37</v>
      </c>
      <c r="B13" s="48">
        <v>44040</v>
      </c>
      <c r="C13" s="48">
        <v>41682</v>
      </c>
      <c r="D13" s="48">
        <v>42227</v>
      </c>
      <c r="E13" s="54">
        <v>43511</v>
      </c>
      <c r="F13" s="67">
        <v>43516</v>
      </c>
      <c r="G13" s="67">
        <v>43244</v>
      </c>
      <c r="H13" s="67">
        <v>45288</v>
      </c>
      <c r="I13" s="67">
        <v>43721</v>
      </c>
      <c r="J13" s="67">
        <v>41769</v>
      </c>
      <c r="K13" s="67">
        <v>45600</v>
      </c>
      <c r="L13" s="67">
        <v>43916</v>
      </c>
      <c r="M13" s="160">
        <f t="shared" ref="M13:M26" si="0">L13/K13-1</f>
        <v>-3.6929824561403479E-2</v>
      </c>
      <c r="N13" s="34"/>
      <c r="P13" s="11"/>
      <c r="Q13" s="143"/>
    </row>
    <row r="14" spans="1:17" x14ac:dyDescent="0.2">
      <c r="A14" s="62" t="s">
        <v>38</v>
      </c>
      <c r="B14" s="48">
        <v>1605772</v>
      </c>
      <c r="C14" s="48">
        <v>1330404</v>
      </c>
      <c r="D14" s="48">
        <v>1412285</v>
      </c>
      <c r="E14" s="54">
        <v>1385991</v>
      </c>
      <c r="F14" s="67">
        <v>967221</v>
      </c>
      <c r="G14" s="67">
        <v>1785675</v>
      </c>
      <c r="H14" s="67">
        <v>1616152</v>
      </c>
      <c r="I14" s="67">
        <v>1172965</v>
      </c>
      <c r="J14" s="67">
        <v>1675504</v>
      </c>
      <c r="K14" s="67">
        <v>1699022</v>
      </c>
      <c r="L14" s="67">
        <v>1287308</v>
      </c>
      <c r="M14" s="160">
        <f t="shared" si="0"/>
        <v>-0.24232411351942473</v>
      </c>
      <c r="N14" s="34"/>
      <c r="P14" s="11"/>
      <c r="Q14" s="143"/>
    </row>
    <row r="15" spans="1:17" ht="15.75" x14ac:dyDescent="0.25">
      <c r="A15" s="61" t="s">
        <v>39</v>
      </c>
      <c r="B15" s="56">
        <f t="shared" ref="B15:F15" si="1">SUM(B12:B14)</f>
        <v>5469151</v>
      </c>
      <c r="C15" s="56">
        <f t="shared" si="1"/>
        <v>5324767</v>
      </c>
      <c r="D15" s="46">
        <f t="shared" si="1"/>
        <v>5267779</v>
      </c>
      <c r="E15" s="46">
        <f t="shared" si="1"/>
        <v>5001196</v>
      </c>
      <c r="F15" s="50">
        <f t="shared" si="1"/>
        <v>5465915</v>
      </c>
      <c r="G15" s="50">
        <f t="shared" ref="G15:L15" si="2">SUM(G12:G14)</f>
        <v>6598067</v>
      </c>
      <c r="H15" s="50">
        <f t="shared" si="2"/>
        <v>6508162</v>
      </c>
      <c r="I15" s="50">
        <f t="shared" si="2"/>
        <v>6644435</v>
      </c>
      <c r="J15" s="50">
        <f t="shared" si="2"/>
        <v>6867959</v>
      </c>
      <c r="K15" s="50">
        <f t="shared" si="2"/>
        <v>7117856</v>
      </c>
      <c r="L15" s="50">
        <f t="shared" si="2"/>
        <v>6684280</v>
      </c>
      <c r="M15" s="163">
        <f t="shared" si="0"/>
        <v>-6.0913848214968147E-2</v>
      </c>
      <c r="N15" s="34"/>
      <c r="P15" s="11"/>
      <c r="Q15" s="143"/>
    </row>
    <row r="16" spans="1:17" x14ac:dyDescent="0.2">
      <c r="A16" s="33"/>
      <c r="B16" s="47"/>
      <c r="C16" s="47"/>
      <c r="D16" s="47"/>
      <c r="E16" s="48"/>
      <c r="F16" s="51"/>
      <c r="G16" s="51"/>
      <c r="H16" s="51"/>
      <c r="I16" s="51"/>
      <c r="J16" s="51"/>
      <c r="K16" s="51"/>
      <c r="L16" s="51"/>
      <c r="M16" s="160"/>
      <c r="N16" s="34"/>
      <c r="P16" s="11"/>
      <c r="Q16" s="143"/>
    </row>
    <row r="17" spans="1:17" ht="15.75" x14ac:dyDescent="0.25">
      <c r="A17" s="61" t="s">
        <v>40</v>
      </c>
      <c r="B17" s="48"/>
      <c r="C17" s="48"/>
      <c r="D17" s="48"/>
      <c r="E17" s="48"/>
      <c r="F17" s="51"/>
      <c r="G17" s="51"/>
      <c r="H17" s="51"/>
      <c r="I17" s="51"/>
      <c r="J17" s="51"/>
      <c r="K17" s="51"/>
      <c r="L17" s="51"/>
      <c r="M17" s="160"/>
      <c r="N17" s="34"/>
      <c r="P17" s="11"/>
      <c r="Q17" s="143"/>
    </row>
    <row r="18" spans="1:17" x14ac:dyDescent="0.2">
      <c r="A18" s="62" t="s">
        <v>41</v>
      </c>
      <c r="B18" s="48">
        <v>924492</v>
      </c>
      <c r="C18" s="48">
        <v>1263033</v>
      </c>
      <c r="D18" s="48">
        <v>878033</v>
      </c>
      <c r="E18" s="48">
        <v>1215233</v>
      </c>
      <c r="F18" s="51">
        <v>937916</v>
      </c>
      <c r="G18" s="51">
        <v>963433</v>
      </c>
      <c r="H18" s="51">
        <v>1019624</v>
      </c>
      <c r="I18" s="51">
        <v>1148637</v>
      </c>
      <c r="J18" s="51">
        <v>980714</v>
      </c>
      <c r="K18" s="51">
        <v>1060950</v>
      </c>
      <c r="L18" s="51">
        <v>940001</v>
      </c>
      <c r="M18" s="160">
        <f t="shared" si="0"/>
        <v>-0.11400065978604079</v>
      </c>
      <c r="N18" s="34"/>
      <c r="P18" s="11"/>
      <c r="Q18" s="143"/>
    </row>
    <row r="19" spans="1:17" x14ac:dyDescent="0.2">
      <c r="A19" s="62" t="s">
        <v>42</v>
      </c>
      <c r="B19" s="48">
        <v>101351</v>
      </c>
      <c r="C19" s="48">
        <v>143496</v>
      </c>
      <c r="D19" s="48">
        <v>94324</v>
      </c>
      <c r="E19" s="54">
        <v>136513</v>
      </c>
      <c r="F19" s="67">
        <v>123376</v>
      </c>
      <c r="G19" s="67">
        <v>127043</v>
      </c>
      <c r="H19" s="67">
        <v>126939</v>
      </c>
      <c r="I19" s="67">
        <v>119781</v>
      </c>
      <c r="J19" s="67">
        <v>129769</v>
      </c>
      <c r="K19" s="67">
        <v>135507</v>
      </c>
      <c r="L19" s="67">
        <v>125819</v>
      </c>
      <c r="M19" s="160">
        <f t="shared" si="0"/>
        <v>-7.1494461540732246E-2</v>
      </c>
      <c r="N19" s="34"/>
      <c r="P19" s="11"/>
      <c r="Q19" s="143"/>
    </row>
    <row r="20" spans="1:17" ht="15.75" x14ac:dyDescent="0.25">
      <c r="A20" s="61" t="s">
        <v>12</v>
      </c>
      <c r="B20" s="56">
        <f t="shared" ref="B20:F20" si="3">SUM(B18:B19)</f>
        <v>1025843</v>
      </c>
      <c r="C20" s="56">
        <f t="shared" si="3"/>
        <v>1406529</v>
      </c>
      <c r="D20" s="46">
        <f t="shared" si="3"/>
        <v>972357</v>
      </c>
      <c r="E20" s="46">
        <f t="shared" si="3"/>
        <v>1351746</v>
      </c>
      <c r="F20" s="50">
        <f t="shared" si="3"/>
        <v>1061292</v>
      </c>
      <c r="G20" s="50">
        <f t="shared" ref="G20:L20" si="4">SUM(G18:G19)</f>
        <v>1090476</v>
      </c>
      <c r="H20" s="50">
        <f t="shared" si="4"/>
        <v>1146563</v>
      </c>
      <c r="I20" s="50">
        <f t="shared" si="4"/>
        <v>1268418</v>
      </c>
      <c r="J20" s="50">
        <f t="shared" si="4"/>
        <v>1110483</v>
      </c>
      <c r="K20" s="50">
        <f t="shared" si="4"/>
        <v>1196457</v>
      </c>
      <c r="L20" s="50">
        <f t="shared" si="4"/>
        <v>1065820</v>
      </c>
      <c r="M20" s="163">
        <f t="shared" si="0"/>
        <v>-0.10918653992579763</v>
      </c>
      <c r="N20" s="34"/>
      <c r="P20" s="11"/>
      <c r="Q20" s="143"/>
    </row>
    <row r="21" spans="1:17" ht="15.75" x14ac:dyDescent="0.25">
      <c r="A21" s="61"/>
      <c r="B21" s="47"/>
      <c r="C21" s="47"/>
      <c r="D21" s="47"/>
      <c r="E21" s="48"/>
      <c r="F21" s="51"/>
      <c r="G21" s="51"/>
      <c r="H21" s="51"/>
      <c r="I21" s="51"/>
      <c r="J21" s="51"/>
      <c r="K21" s="51"/>
      <c r="L21" s="51"/>
      <c r="M21" s="138"/>
      <c r="N21" s="34"/>
      <c r="P21" s="11"/>
      <c r="Q21" s="143"/>
    </row>
    <row r="22" spans="1:17" ht="15.75" x14ac:dyDescent="0.25">
      <c r="A22" s="61" t="s">
        <v>43</v>
      </c>
      <c r="B22" s="56">
        <v>8146495</v>
      </c>
      <c r="C22" s="56">
        <v>7483899</v>
      </c>
      <c r="D22" s="56">
        <v>8725482</v>
      </c>
      <c r="E22" s="66">
        <v>7740664</v>
      </c>
      <c r="F22" s="107">
        <f>5295250</f>
        <v>5295250</v>
      </c>
      <c r="G22" s="107">
        <v>5605893</v>
      </c>
      <c r="H22" s="107">
        <v>6674880</v>
      </c>
      <c r="I22" s="107">
        <v>6328168</v>
      </c>
      <c r="J22" s="107">
        <v>6673491</v>
      </c>
      <c r="K22" s="107">
        <v>6529118</v>
      </c>
      <c r="L22" s="107">
        <v>6602731</v>
      </c>
      <c r="M22" s="163">
        <f t="shared" si="0"/>
        <v>1.127457031715462E-2</v>
      </c>
      <c r="N22" s="34"/>
      <c r="P22" s="11"/>
      <c r="Q22" s="143"/>
    </row>
    <row r="23" spans="1:17" x14ac:dyDescent="0.2">
      <c r="A23" s="33"/>
      <c r="B23" s="47"/>
      <c r="C23" s="47"/>
      <c r="D23" s="47"/>
      <c r="E23" s="54"/>
      <c r="F23" s="67"/>
      <c r="G23" s="67"/>
      <c r="H23" s="67"/>
      <c r="I23" s="67"/>
      <c r="J23" s="67"/>
      <c r="K23" s="67"/>
      <c r="L23" s="67"/>
      <c r="M23" s="160"/>
      <c r="N23" s="34"/>
      <c r="P23" s="11"/>
      <c r="Q23" s="143"/>
    </row>
    <row r="24" spans="1:17" ht="15.75" x14ac:dyDescent="0.25">
      <c r="A24" s="164" t="s">
        <v>70</v>
      </c>
      <c r="B24" s="56">
        <v>57192</v>
      </c>
      <c r="C24" s="56">
        <v>72450</v>
      </c>
      <c r="D24" s="56">
        <v>92020</v>
      </c>
      <c r="E24" s="66">
        <v>93773</v>
      </c>
      <c r="F24" s="107">
        <v>88474</v>
      </c>
      <c r="G24" s="107">
        <v>120824</v>
      </c>
      <c r="H24" s="107">
        <v>89295</v>
      </c>
      <c r="I24" s="107">
        <v>65664</v>
      </c>
      <c r="J24" s="107">
        <v>66360</v>
      </c>
      <c r="K24" s="107">
        <v>66343</v>
      </c>
      <c r="L24" s="107">
        <v>75682</v>
      </c>
      <c r="M24" s="163">
        <f t="shared" si="0"/>
        <v>0.14076843073120004</v>
      </c>
      <c r="N24" s="34"/>
      <c r="P24" s="11"/>
      <c r="Q24" s="143"/>
    </row>
    <row r="25" spans="1:17" x14ac:dyDescent="0.2">
      <c r="A25" s="62" t="s">
        <v>27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138"/>
      <c r="N25" s="34"/>
      <c r="P25" s="11"/>
      <c r="Q25" s="143"/>
    </row>
    <row r="26" spans="1:17" ht="15.75" x14ac:dyDescent="0.25">
      <c r="A26" s="61" t="s">
        <v>44</v>
      </c>
      <c r="B26" s="56">
        <f t="shared" ref="B26:F26" si="5">SUM(B15,B20,B22,B24)</f>
        <v>14698681</v>
      </c>
      <c r="C26" s="56">
        <f t="shared" si="5"/>
        <v>14287645</v>
      </c>
      <c r="D26" s="56">
        <f t="shared" si="5"/>
        <v>15057638</v>
      </c>
      <c r="E26" s="56">
        <f t="shared" si="5"/>
        <v>14187379</v>
      </c>
      <c r="F26" s="56">
        <f t="shared" si="5"/>
        <v>11910931</v>
      </c>
      <c r="G26" s="56">
        <f>SUM(G15,G20,G22,G24)</f>
        <v>13415260</v>
      </c>
      <c r="H26" s="56">
        <v>14418900</v>
      </c>
      <c r="I26" s="56">
        <f>SUM(I15,I20,I22,I24)</f>
        <v>14306685</v>
      </c>
      <c r="J26" s="56">
        <f>SUM(J15,J20,J22,J24)</f>
        <v>14718293</v>
      </c>
      <c r="K26" s="56">
        <f>SUM(K15,K20,K22,K24)</f>
        <v>14909774</v>
      </c>
      <c r="L26" s="56">
        <f>SUM(L15,L20,L22,L24)</f>
        <v>14428513</v>
      </c>
      <c r="M26" s="140">
        <f t="shared" si="0"/>
        <v>-3.2278222325838102E-2</v>
      </c>
      <c r="N26" s="34"/>
      <c r="P26" s="11"/>
      <c r="Q26" s="143"/>
    </row>
    <row r="27" spans="1:17" x14ac:dyDescent="0.2">
      <c r="A27" s="215"/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</row>
    <row r="28" spans="1:17" ht="18" x14ac:dyDescent="0.2">
      <c r="A28" s="16"/>
      <c r="B28" s="33"/>
      <c r="C28" s="33"/>
      <c r="D28" s="33"/>
      <c r="E28" s="33"/>
      <c r="F28" s="33"/>
      <c r="G28" s="33"/>
      <c r="M28" s="34"/>
    </row>
    <row r="29" spans="1:17" x14ac:dyDescent="0.2">
      <c r="D29" s="11"/>
      <c r="E29" s="11"/>
      <c r="F29" s="11"/>
      <c r="G29" s="11"/>
    </row>
    <row r="30" spans="1:17" x14ac:dyDescent="0.2">
      <c r="M30" s="172"/>
    </row>
    <row r="32" spans="1:17" x14ac:dyDescent="0.2">
      <c r="F32" s="11"/>
    </row>
    <row r="33" spans="2:6" x14ac:dyDescent="0.2">
      <c r="B33" s="34"/>
    </row>
    <row r="34" spans="2:6" x14ac:dyDescent="0.2">
      <c r="B34" s="11"/>
      <c r="C34" s="11"/>
      <c r="D34" s="11"/>
      <c r="E34" s="11"/>
      <c r="F34" s="11"/>
    </row>
    <row r="35" spans="2:6" x14ac:dyDescent="0.2">
      <c r="B35" s="11"/>
      <c r="C35" s="11"/>
      <c r="D35" s="11"/>
      <c r="E35" s="11"/>
      <c r="F35" s="11"/>
    </row>
  </sheetData>
  <phoneticPr fontId="16" type="noConversion"/>
  <pageMargins left="0.43" right="0.37" top="1" bottom="1" header="0.5" footer="0.5"/>
  <pageSetup paperSize="9" scale="6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4"/>
  <sheetViews>
    <sheetView zoomScale="90" zoomScaleNormal="90" workbookViewId="0">
      <pane xSplit="1" topLeftCell="B1" activePane="topRight" state="frozen"/>
      <selection pane="topRight" activeCell="A2" sqref="A2"/>
    </sheetView>
  </sheetViews>
  <sheetFormatPr defaultRowHeight="15" x14ac:dyDescent="0.2"/>
  <cols>
    <col min="1" max="1" width="38.7109375" style="40" customWidth="1"/>
    <col min="2" max="9" width="13.42578125" style="40" bestFit="1" customWidth="1"/>
    <col min="10" max="12" width="14.7109375" style="40" customWidth="1"/>
    <col min="13" max="13" width="13.42578125" style="40" bestFit="1" customWidth="1"/>
    <col min="14" max="14" width="15" style="40" bestFit="1" customWidth="1"/>
    <col min="15" max="15" width="14.28515625" style="41" bestFit="1" customWidth="1"/>
    <col min="16" max="16384" width="9.140625" style="40"/>
  </cols>
  <sheetData>
    <row r="1" spans="1:15" s="49" customFormat="1" x14ac:dyDescent="0.2">
      <c r="O1" s="98"/>
    </row>
    <row r="2" spans="1:15" s="3" customFormat="1" ht="15.75" x14ac:dyDescent="0.25">
      <c r="A2" s="9" t="s">
        <v>205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3" customFormat="1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s="3" customFormat="1" ht="18.75" x14ac:dyDescent="0.25">
      <c r="A4" s="36" t="s">
        <v>212</v>
      </c>
      <c r="B4" s="36"/>
      <c r="C4" s="36"/>
      <c r="D4" s="36"/>
      <c r="E4" s="10"/>
      <c r="F4" s="10"/>
      <c r="G4" s="10"/>
      <c r="H4" s="37"/>
      <c r="I4" s="10"/>
      <c r="J4" s="10"/>
      <c r="K4" s="10"/>
      <c r="L4" s="10"/>
      <c r="M4" s="10"/>
      <c r="N4" s="10"/>
      <c r="O4" s="10"/>
    </row>
    <row r="5" spans="1:15" s="3" customFormat="1" ht="15.75" x14ac:dyDescent="0.25">
      <c r="A5" s="26"/>
      <c r="B5" s="10"/>
      <c r="C5" s="10"/>
      <c r="D5" s="37"/>
      <c r="E5" s="10"/>
      <c r="F5" s="111" t="s">
        <v>134</v>
      </c>
      <c r="G5" s="167" t="s">
        <v>120</v>
      </c>
      <c r="H5" s="30"/>
      <c r="I5" s="30"/>
      <c r="J5" s="30"/>
      <c r="K5" s="10"/>
      <c r="L5" s="10"/>
      <c r="M5" s="10"/>
    </row>
    <row r="6" spans="1:15" s="3" customFormat="1" x14ac:dyDescent="0.2">
      <c r="A6" s="225"/>
      <c r="B6" s="225"/>
      <c r="C6" s="225"/>
      <c r="D6" s="225"/>
      <c r="E6" s="225"/>
      <c r="F6" s="225"/>
      <c r="G6" s="226"/>
      <c r="H6" s="225"/>
      <c r="I6" s="225"/>
      <c r="J6" s="225"/>
      <c r="K6" s="225"/>
      <c r="L6" s="225"/>
    </row>
    <row r="7" spans="1:15" s="3" customFormat="1" x14ac:dyDescent="0.2">
      <c r="A7" s="227"/>
      <c r="B7" s="227"/>
      <c r="C7" s="227"/>
      <c r="D7" s="227"/>
      <c r="E7" s="227"/>
      <c r="F7" s="227"/>
      <c r="G7" s="228"/>
      <c r="H7" s="227"/>
      <c r="I7" s="227"/>
      <c r="J7" s="227"/>
      <c r="K7" s="227"/>
      <c r="L7" s="227"/>
    </row>
    <row r="8" spans="1:15" s="3" customFormat="1" ht="15.75" x14ac:dyDescent="0.25">
      <c r="A8" s="229"/>
      <c r="B8" s="230">
        <v>2010</v>
      </c>
      <c r="C8" s="230">
        <v>2011</v>
      </c>
      <c r="D8" s="230">
        <v>2012</v>
      </c>
      <c r="E8" s="230">
        <v>2013</v>
      </c>
      <c r="F8" s="230">
        <v>2014</v>
      </c>
      <c r="G8" s="231">
        <v>2015</v>
      </c>
      <c r="H8" s="230">
        <v>2016</v>
      </c>
      <c r="I8" s="230">
        <v>2017</v>
      </c>
      <c r="J8" s="230">
        <v>2018</v>
      </c>
      <c r="K8" s="230">
        <v>2019</v>
      </c>
      <c r="L8" s="230">
        <v>2020</v>
      </c>
      <c r="M8" s="10"/>
    </row>
    <row r="9" spans="1:15" s="3" customFormat="1" x14ac:dyDescent="0.2">
      <c r="A9" s="10"/>
      <c r="B9" s="10"/>
      <c r="C9" s="10"/>
      <c r="D9" s="10"/>
      <c r="E9" s="10"/>
      <c r="F9" s="10"/>
      <c r="G9" s="128"/>
      <c r="H9" s="10"/>
      <c r="I9" s="10"/>
      <c r="J9" s="10"/>
      <c r="K9" s="10"/>
      <c r="L9" s="10"/>
      <c r="M9" s="10"/>
    </row>
    <row r="10" spans="1:15" s="3" customFormat="1" ht="15.75" customHeight="1" x14ac:dyDescent="0.2">
      <c r="A10" s="10"/>
      <c r="B10" s="168" t="s">
        <v>45</v>
      </c>
      <c r="C10" s="168" t="s">
        <v>45</v>
      </c>
      <c r="D10" s="168" t="s">
        <v>45</v>
      </c>
      <c r="E10" s="168" t="s">
        <v>45</v>
      </c>
      <c r="F10" s="168" t="s">
        <v>45</v>
      </c>
      <c r="G10" s="169" t="s">
        <v>45</v>
      </c>
      <c r="H10" s="168" t="s">
        <v>45</v>
      </c>
      <c r="I10" s="168" t="s">
        <v>45</v>
      </c>
      <c r="J10" s="168" t="s">
        <v>45</v>
      </c>
      <c r="K10" s="168" t="s">
        <v>45</v>
      </c>
      <c r="L10" s="168" t="s">
        <v>45</v>
      </c>
      <c r="M10" s="10"/>
    </row>
    <row r="11" spans="1:15" s="3" customFormat="1" ht="15.75" customHeight="1" x14ac:dyDescent="0.25">
      <c r="A11" s="36" t="s">
        <v>46</v>
      </c>
      <c r="B11" s="55">
        <v>803</v>
      </c>
      <c r="C11" s="65">
        <v>604</v>
      </c>
      <c r="D11" s="66">
        <v>579</v>
      </c>
      <c r="E11" s="66">
        <v>706</v>
      </c>
      <c r="F11" s="107">
        <v>561</v>
      </c>
      <c r="G11" s="129">
        <v>729</v>
      </c>
      <c r="H11" s="107">
        <v>841</v>
      </c>
      <c r="I11" s="107">
        <v>1039</v>
      </c>
      <c r="J11" s="107">
        <v>1025.29</v>
      </c>
      <c r="K11" s="107">
        <v>1590</v>
      </c>
      <c r="L11" s="107">
        <v>1357</v>
      </c>
      <c r="M11" s="113"/>
      <c r="N11" s="172"/>
      <c r="O11" s="143"/>
    </row>
    <row r="12" spans="1:15" s="3" customFormat="1" ht="15.75" customHeight="1" x14ac:dyDescent="0.2">
      <c r="A12" s="166"/>
      <c r="B12" s="39"/>
      <c r="C12" s="39"/>
      <c r="D12" s="47"/>
      <c r="E12" s="47"/>
      <c r="F12" s="108"/>
      <c r="G12" s="130"/>
      <c r="H12" s="108"/>
      <c r="I12" s="108"/>
      <c r="J12" s="108"/>
      <c r="K12" s="108"/>
      <c r="L12" s="108"/>
      <c r="M12" s="113"/>
      <c r="N12" s="172"/>
      <c r="O12" s="143"/>
    </row>
    <row r="13" spans="1:15" s="3" customFormat="1" ht="15.75" customHeight="1" x14ac:dyDescent="0.25">
      <c r="A13" s="36" t="s">
        <v>47</v>
      </c>
      <c r="B13" s="39"/>
      <c r="C13" s="39"/>
      <c r="D13" s="47"/>
      <c r="E13" s="47"/>
      <c r="F13" s="108"/>
      <c r="G13" s="130"/>
      <c r="H13" s="108"/>
      <c r="I13" s="108"/>
      <c r="J13" s="108"/>
      <c r="K13" s="108"/>
      <c r="L13" s="108"/>
      <c r="M13" s="113"/>
      <c r="N13" s="172"/>
      <c r="O13" s="143"/>
    </row>
    <row r="14" spans="1:15" s="3" customFormat="1" ht="15.75" customHeight="1" x14ac:dyDescent="0.2">
      <c r="A14" s="166" t="s">
        <v>48</v>
      </c>
      <c r="B14" s="48">
        <v>2442</v>
      </c>
      <c r="C14" s="48">
        <v>2102</v>
      </c>
      <c r="D14" s="54">
        <v>2258</v>
      </c>
      <c r="E14" s="54">
        <v>2179</v>
      </c>
      <c r="F14" s="67">
        <v>2277</v>
      </c>
      <c r="G14" s="131">
        <v>2353</v>
      </c>
      <c r="H14" s="67">
        <v>2485</v>
      </c>
      <c r="I14" s="67">
        <v>2442</v>
      </c>
      <c r="J14" s="67">
        <v>2564.5700000000002</v>
      </c>
      <c r="K14" s="67">
        <v>2107</v>
      </c>
      <c r="L14" s="67">
        <v>2548</v>
      </c>
      <c r="M14" s="113"/>
      <c r="N14" s="172"/>
      <c r="O14" s="143"/>
    </row>
    <row r="15" spans="1:15" s="3" customFormat="1" ht="15.75" customHeight="1" x14ac:dyDescent="0.2">
      <c r="A15" s="166" t="s">
        <v>49</v>
      </c>
      <c r="B15" s="48">
        <v>6789</v>
      </c>
      <c r="C15" s="48">
        <v>6145</v>
      </c>
      <c r="D15" s="54">
        <v>6371</v>
      </c>
      <c r="E15" s="54">
        <v>6129</v>
      </c>
      <c r="F15" s="67">
        <v>5799</v>
      </c>
      <c r="G15" s="131">
        <v>6203</v>
      </c>
      <c r="H15" s="67">
        <v>5544</v>
      </c>
      <c r="I15" s="67">
        <v>5569</v>
      </c>
      <c r="J15" s="67">
        <v>5637.81</v>
      </c>
      <c r="K15" s="67">
        <v>5440</v>
      </c>
      <c r="L15" s="67">
        <v>5290</v>
      </c>
      <c r="M15" s="113"/>
      <c r="N15" s="172"/>
      <c r="O15" s="143"/>
    </row>
    <row r="16" spans="1:15" s="3" customFormat="1" ht="15.75" customHeight="1" x14ac:dyDescent="0.2">
      <c r="A16" s="166" t="s">
        <v>50</v>
      </c>
      <c r="B16" s="48">
        <v>8852</v>
      </c>
      <c r="C16" s="48">
        <v>8125</v>
      </c>
      <c r="D16" s="48">
        <v>7580</v>
      </c>
      <c r="E16" s="48">
        <v>7323</v>
      </c>
      <c r="F16" s="51">
        <v>7060</v>
      </c>
      <c r="G16" s="120">
        <v>7250</v>
      </c>
      <c r="H16" s="51">
        <v>7384</v>
      </c>
      <c r="I16" s="51">
        <v>7095</v>
      </c>
      <c r="J16" s="51">
        <v>6857.11</v>
      </c>
      <c r="K16" s="51">
        <v>6697</v>
      </c>
      <c r="L16" s="51">
        <v>6441</v>
      </c>
      <c r="M16" s="113"/>
      <c r="N16" s="172"/>
      <c r="O16" s="143"/>
    </row>
    <row r="17" spans="1:19" s="3" customFormat="1" ht="15.75" customHeight="1" x14ac:dyDescent="0.2">
      <c r="A17" s="166" t="s">
        <v>51</v>
      </c>
      <c r="B17" s="48">
        <v>12935</v>
      </c>
      <c r="C17" s="48">
        <v>12154</v>
      </c>
      <c r="D17" s="54">
        <v>12120</v>
      </c>
      <c r="E17" s="54">
        <v>11569</v>
      </c>
      <c r="F17" s="67">
        <v>11158</v>
      </c>
      <c r="G17" s="131">
        <v>11497</v>
      </c>
      <c r="H17" s="67">
        <v>11406</v>
      </c>
      <c r="I17" s="67">
        <v>11721</v>
      </c>
      <c r="J17" s="67">
        <v>10207.719999999999</v>
      </c>
      <c r="K17" s="67">
        <v>10720</v>
      </c>
      <c r="L17" s="67">
        <v>9967</v>
      </c>
      <c r="M17" s="113"/>
      <c r="N17" s="172"/>
      <c r="O17" s="143"/>
    </row>
    <row r="18" spans="1:19" s="3" customFormat="1" ht="15.75" customHeight="1" x14ac:dyDescent="0.2">
      <c r="A18" s="10" t="s">
        <v>52</v>
      </c>
      <c r="B18" s="48">
        <v>6585</v>
      </c>
      <c r="C18" s="48">
        <v>6694</v>
      </c>
      <c r="D18" s="54">
        <v>6873</v>
      </c>
      <c r="E18" s="54">
        <v>6817</v>
      </c>
      <c r="F18" s="67">
        <v>7192</v>
      </c>
      <c r="G18" s="131">
        <v>6798</v>
      </c>
      <c r="H18" s="67">
        <v>7213</v>
      </c>
      <c r="I18" s="67">
        <v>7375</v>
      </c>
      <c r="J18" s="67">
        <v>7051.43</v>
      </c>
      <c r="K18" s="67">
        <v>7139</v>
      </c>
      <c r="L18" s="67">
        <v>7360</v>
      </c>
      <c r="M18" s="113"/>
      <c r="N18" s="172"/>
      <c r="O18" s="143"/>
    </row>
    <row r="19" spans="1:19" s="3" customFormat="1" ht="15.75" customHeight="1" x14ac:dyDescent="0.2">
      <c r="A19" s="10" t="s">
        <v>139</v>
      </c>
      <c r="B19" s="48">
        <v>4126</v>
      </c>
      <c r="C19" s="48">
        <v>4465</v>
      </c>
      <c r="D19" s="54">
        <v>4797</v>
      </c>
      <c r="E19" s="54">
        <v>5179</v>
      </c>
      <c r="F19" s="67">
        <v>5380</v>
      </c>
      <c r="G19" s="131">
        <v>5951</v>
      </c>
      <c r="H19" s="67">
        <v>5931</v>
      </c>
      <c r="I19" s="67">
        <v>6285</v>
      </c>
      <c r="J19" s="67">
        <v>6448.67</v>
      </c>
      <c r="K19" s="67">
        <v>6687</v>
      </c>
      <c r="L19" s="67">
        <v>7050</v>
      </c>
      <c r="M19" s="113"/>
      <c r="N19" s="172"/>
      <c r="O19" s="143"/>
    </row>
    <row r="20" spans="1:19" s="3" customFormat="1" ht="15.75" customHeight="1" x14ac:dyDescent="0.2">
      <c r="A20" s="10" t="s">
        <v>140</v>
      </c>
      <c r="B20" s="48">
        <v>461</v>
      </c>
      <c r="C20" s="48">
        <v>539</v>
      </c>
      <c r="D20" s="54">
        <v>684</v>
      </c>
      <c r="E20" s="54">
        <v>812</v>
      </c>
      <c r="F20" s="67">
        <v>896</v>
      </c>
      <c r="G20" s="131">
        <v>941</v>
      </c>
      <c r="H20" s="67">
        <v>1104</v>
      </c>
      <c r="I20" s="67">
        <v>1401</v>
      </c>
      <c r="J20" s="67">
        <v>1574.22</v>
      </c>
      <c r="K20" s="67">
        <v>1690</v>
      </c>
      <c r="L20" s="67">
        <v>1730</v>
      </c>
      <c r="M20" s="113"/>
      <c r="N20" s="172"/>
      <c r="O20" s="143"/>
    </row>
    <row r="21" spans="1:19" s="3" customFormat="1" ht="15.75" customHeight="1" x14ac:dyDescent="0.25">
      <c r="A21" s="36" t="s">
        <v>53</v>
      </c>
      <c r="B21" s="46">
        <f t="shared" ref="B21:J21" si="0">SUM(B14:B20)</f>
        <v>42190</v>
      </c>
      <c r="C21" s="46">
        <f t="shared" si="0"/>
        <v>40224</v>
      </c>
      <c r="D21" s="46">
        <f t="shared" si="0"/>
        <v>40683</v>
      </c>
      <c r="E21" s="46">
        <f t="shared" si="0"/>
        <v>40008</v>
      </c>
      <c r="F21" s="46">
        <f t="shared" si="0"/>
        <v>39762</v>
      </c>
      <c r="G21" s="203">
        <f t="shared" si="0"/>
        <v>40993</v>
      </c>
      <c r="H21" s="46">
        <f t="shared" si="0"/>
        <v>41067</v>
      </c>
      <c r="I21" s="46">
        <f t="shared" si="0"/>
        <v>41888</v>
      </c>
      <c r="J21" s="46">
        <f t="shared" si="0"/>
        <v>40341.53</v>
      </c>
      <c r="K21" s="50">
        <f>SUM(K14:K20)</f>
        <v>40480</v>
      </c>
      <c r="L21" s="50">
        <f>SUM(L14:L20)</f>
        <v>40386</v>
      </c>
      <c r="M21" s="113"/>
      <c r="N21" s="172"/>
      <c r="O21" s="143"/>
    </row>
    <row r="22" spans="1:19" s="3" customFormat="1" ht="15.75" customHeight="1" x14ac:dyDescent="0.2">
      <c r="A22" s="166"/>
      <c r="B22" s="53"/>
      <c r="C22" s="53"/>
      <c r="D22" s="53"/>
      <c r="E22" s="53"/>
      <c r="F22" s="53"/>
      <c r="G22" s="133"/>
      <c r="H22" s="53"/>
      <c r="I22" s="53"/>
      <c r="J22" s="53"/>
      <c r="K22" s="53"/>
      <c r="L22" s="53"/>
      <c r="M22" s="113"/>
      <c r="N22" s="172"/>
      <c r="O22" s="143"/>
    </row>
    <row r="23" spans="1:19" s="3" customFormat="1" ht="15.75" customHeight="1" x14ac:dyDescent="0.2">
      <c r="A23" s="166" t="s">
        <v>54</v>
      </c>
      <c r="B23" s="47">
        <v>27557</v>
      </c>
      <c r="C23" s="47">
        <v>25895</v>
      </c>
      <c r="D23" s="54">
        <v>26438</v>
      </c>
      <c r="E23" s="54">
        <v>26374</v>
      </c>
      <c r="F23" s="67">
        <v>26792</v>
      </c>
      <c r="G23" s="131">
        <v>26984</v>
      </c>
      <c r="H23" s="67">
        <v>27629</v>
      </c>
      <c r="I23" s="67">
        <v>28256</v>
      </c>
      <c r="J23" s="67">
        <v>26766.560000000001</v>
      </c>
      <c r="K23" s="67">
        <v>28164</v>
      </c>
      <c r="L23" s="67">
        <v>28109</v>
      </c>
      <c r="M23" s="113"/>
      <c r="N23" s="172"/>
      <c r="O23" s="143"/>
    </row>
    <row r="24" spans="1:19" s="3" customFormat="1" ht="15.75" customHeight="1" x14ac:dyDescent="0.2">
      <c r="A24" s="166"/>
      <c r="B24" s="10"/>
      <c r="C24" s="10"/>
      <c r="D24" s="97"/>
      <c r="E24" s="97"/>
      <c r="F24" s="98"/>
      <c r="G24" s="134"/>
      <c r="H24" s="165"/>
      <c r="I24" s="165"/>
      <c r="J24" s="165"/>
      <c r="K24" s="165"/>
      <c r="L24" s="165"/>
      <c r="M24" s="113"/>
      <c r="N24" s="172"/>
      <c r="O24" s="143"/>
    </row>
    <row r="25" spans="1:19" s="3" customFormat="1" ht="15.75" customHeight="1" x14ac:dyDescent="0.25">
      <c r="A25" s="26" t="s">
        <v>133</v>
      </c>
      <c r="B25" s="46">
        <v>22967</v>
      </c>
      <c r="C25" s="46">
        <v>24278</v>
      </c>
      <c r="D25" s="46">
        <v>23802</v>
      </c>
      <c r="E25" s="46">
        <v>24196</v>
      </c>
      <c r="F25" s="46">
        <v>27687</v>
      </c>
      <c r="G25" s="132">
        <v>19909</v>
      </c>
      <c r="H25" s="50">
        <v>20666</v>
      </c>
      <c r="I25" s="50">
        <v>21517</v>
      </c>
      <c r="J25" s="50">
        <v>21374.82</v>
      </c>
      <c r="K25" s="50">
        <v>24293</v>
      </c>
      <c r="L25" s="50">
        <v>21356</v>
      </c>
      <c r="M25" s="113"/>
      <c r="N25" s="172"/>
      <c r="O25" s="143"/>
    </row>
    <row r="26" spans="1:19" s="3" customFormat="1" ht="15.75" customHeight="1" x14ac:dyDescent="0.25">
      <c r="A26" s="26"/>
      <c r="B26" s="46"/>
      <c r="C26" s="46"/>
      <c r="D26" s="46"/>
      <c r="E26" s="46"/>
      <c r="F26" s="46"/>
      <c r="G26" s="132"/>
      <c r="H26" s="50"/>
      <c r="I26" s="50"/>
      <c r="J26" s="50"/>
      <c r="K26" s="50"/>
      <c r="L26" s="50"/>
      <c r="M26" s="10"/>
      <c r="N26" s="172"/>
    </row>
    <row r="27" spans="1:19" s="3" customFormat="1" ht="18" x14ac:dyDescent="0.2">
      <c r="A27" s="59" t="s">
        <v>130</v>
      </c>
      <c r="B27" s="71">
        <v>26545</v>
      </c>
      <c r="C27" s="71">
        <v>23943</v>
      </c>
      <c r="D27" s="71">
        <v>24373</v>
      </c>
      <c r="E27" s="71">
        <v>24693</v>
      </c>
      <c r="F27" s="71">
        <v>21807</v>
      </c>
      <c r="G27" s="135">
        <v>23323</v>
      </c>
      <c r="H27" s="71">
        <v>23240</v>
      </c>
      <c r="I27" s="71">
        <f>'Table 1 - crops and grass'!N32</f>
        <v>26267</v>
      </c>
      <c r="J27" s="71">
        <v>24699</v>
      </c>
      <c r="K27" s="71">
        <v>24515</v>
      </c>
      <c r="L27" s="84">
        <v>24677</v>
      </c>
      <c r="M27" s="10"/>
      <c r="N27" s="172"/>
      <c r="R27" s="11"/>
      <c r="S27" s="117"/>
    </row>
    <row r="28" spans="1:19" s="3" customFormat="1" ht="18" x14ac:dyDescent="0.2">
      <c r="A28" s="59" t="s">
        <v>131</v>
      </c>
      <c r="B28" s="71">
        <v>5344807.67</v>
      </c>
      <c r="C28" s="71">
        <v>5326947.9800000004</v>
      </c>
      <c r="D28" s="71">
        <v>5273854.8499999996</v>
      </c>
      <c r="E28" s="71">
        <v>5326792.3600000003</v>
      </c>
      <c r="F28" s="71">
        <v>5246086.43</v>
      </c>
      <c r="G28" s="135">
        <v>5227446.37</v>
      </c>
      <c r="H28" s="71">
        <v>5226033.03</v>
      </c>
      <c r="I28" s="71">
        <f>'Table 1 - crops and grass'!N33</f>
        <v>5391964</v>
      </c>
      <c r="J28" s="71">
        <v>5443014.8499999996</v>
      </c>
      <c r="K28" s="71">
        <v>5761734.2599999998</v>
      </c>
      <c r="L28" s="258">
        <v>5318466.7</v>
      </c>
      <c r="M28" s="10"/>
      <c r="N28" s="172"/>
      <c r="R28" s="11"/>
      <c r="S28" s="117"/>
    </row>
    <row r="29" spans="1:19" s="3" customFormat="1" ht="15.75" customHeight="1" x14ac:dyDescent="0.2">
      <c r="A29" s="219"/>
      <c r="B29" s="219"/>
      <c r="C29" s="219"/>
      <c r="D29" s="219"/>
      <c r="E29" s="219"/>
      <c r="F29" s="219"/>
      <c r="G29" s="232"/>
      <c r="H29" s="219"/>
      <c r="I29" s="219"/>
      <c r="J29" s="219"/>
      <c r="K29" s="219"/>
      <c r="L29" s="219"/>
    </row>
    <row r="30" spans="1:19" s="3" customFormat="1" x14ac:dyDescent="0.2">
      <c r="A30" s="118" t="s">
        <v>129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9" s="3" customFormat="1" x14ac:dyDescent="0.2">
      <c r="A31" s="118" t="s">
        <v>132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9" s="3" customFormat="1" x14ac:dyDescent="0.2">
      <c r="A32" s="118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5" s="3" customFormat="1" x14ac:dyDescent="0.2">
      <c r="A33" s="118"/>
    </row>
    <row r="34" spans="1:15" s="3" customFormat="1" x14ac:dyDescent="0.2">
      <c r="A34" s="63"/>
    </row>
    <row r="35" spans="1:15" s="3" customFormat="1" x14ac:dyDescent="0.2"/>
    <row r="36" spans="1:15" s="3" customFormat="1" x14ac:dyDescent="0.2"/>
    <row r="37" spans="1:15" s="3" customFormat="1" x14ac:dyDescent="0.2"/>
    <row r="38" spans="1:15" s="3" customFormat="1" x14ac:dyDescent="0.2"/>
    <row r="39" spans="1:15" s="3" customFormat="1" x14ac:dyDescent="0.2"/>
    <row r="40" spans="1:15" s="3" customFormat="1" x14ac:dyDescent="0.2"/>
    <row r="41" spans="1:15" s="3" customFormat="1" x14ac:dyDescent="0.2"/>
    <row r="42" spans="1:15" s="3" customFormat="1" x14ac:dyDescent="0.2"/>
    <row r="43" spans="1:15" s="3" customFormat="1" x14ac:dyDescent="0.2"/>
    <row r="44" spans="1:15" s="3" customFormat="1" x14ac:dyDescent="0.2"/>
    <row r="45" spans="1:15" s="3" customFormat="1" x14ac:dyDescent="0.2"/>
    <row r="46" spans="1:15" s="3" customFormat="1" x14ac:dyDescent="0.2"/>
    <row r="47" spans="1:15" s="3" customFormat="1" x14ac:dyDescent="0.2"/>
    <row r="48" spans="1:15" s="3" customFormat="1" x14ac:dyDescent="0.2">
      <c r="O48" s="10"/>
    </row>
    <row r="49" spans="15:15" s="3" customFormat="1" x14ac:dyDescent="0.2">
      <c r="O49" s="10"/>
    </row>
    <row r="50" spans="15:15" s="3" customFormat="1" x14ac:dyDescent="0.2">
      <c r="O50" s="10"/>
    </row>
    <row r="51" spans="15:15" s="3" customFormat="1" x14ac:dyDescent="0.2">
      <c r="O51" s="10"/>
    </row>
    <row r="52" spans="15:15" s="3" customFormat="1" x14ac:dyDescent="0.2">
      <c r="O52" s="10"/>
    </row>
    <row r="53" spans="15:15" s="3" customFormat="1" x14ac:dyDescent="0.2">
      <c r="O53" s="10"/>
    </row>
    <row r="54" spans="15:15" s="3" customFormat="1" x14ac:dyDescent="0.2">
      <c r="O54" s="10"/>
    </row>
    <row r="55" spans="15:15" s="3" customFormat="1" x14ac:dyDescent="0.2">
      <c r="O55" s="10"/>
    </row>
    <row r="56" spans="15:15" s="3" customFormat="1" x14ac:dyDescent="0.2">
      <c r="O56" s="10"/>
    </row>
    <row r="57" spans="15:15" s="3" customFormat="1" x14ac:dyDescent="0.2">
      <c r="O57" s="10"/>
    </row>
    <row r="58" spans="15:15" s="3" customFormat="1" x14ac:dyDescent="0.2">
      <c r="O58" s="10"/>
    </row>
    <row r="59" spans="15:15" s="3" customFormat="1" x14ac:dyDescent="0.2">
      <c r="O59" s="10"/>
    </row>
    <row r="60" spans="15:15" s="3" customFormat="1" x14ac:dyDescent="0.2">
      <c r="O60" s="10"/>
    </row>
    <row r="61" spans="15:15" s="3" customFormat="1" x14ac:dyDescent="0.2">
      <c r="O61" s="10"/>
    </row>
    <row r="62" spans="15:15" s="3" customFormat="1" x14ac:dyDescent="0.2">
      <c r="O62" s="10"/>
    </row>
    <row r="63" spans="15:15" s="3" customFormat="1" x14ac:dyDescent="0.2">
      <c r="O63" s="10"/>
    </row>
    <row r="64" spans="15:15" s="3" customFormat="1" x14ac:dyDescent="0.2">
      <c r="O64" s="10"/>
    </row>
    <row r="65" spans="15:15" s="3" customFormat="1" x14ac:dyDescent="0.2">
      <c r="O65" s="10"/>
    </row>
    <row r="66" spans="15:15" s="3" customFormat="1" x14ac:dyDescent="0.2">
      <c r="O66" s="10"/>
    </row>
    <row r="67" spans="15:15" s="3" customFormat="1" x14ac:dyDescent="0.2">
      <c r="O67" s="10"/>
    </row>
    <row r="68" spans="15:15" s="3" customFormat="1" x14ac:dyDescent="0.2">
      <c r="O68" s="10"/>
    </row>
    <row r="69" spans="15:15" s="3" customFormat="1" x14ac:dyDescent="0.2">
      <c r="O69" s="10"/>
    </row>
    <row r="70" spans="15:15" s="3" customFormat="1" x14ac:dyDescent="0.2">
      <c r="O70" s="10"/>
    </row>
    <row r="71" spans="15:15" s="3" customFormat="1" x14ac:dyDescent="0.2">
      <c r="O71" s="10"/>
    </row>
    <row r="72" spans="15:15" s="3" customFormat="1" x14ac:dyDescent="0.2">
      <c r="O72" s="10"/>
    </row>
    <row r="73" spans="15:15" s="3" customFormat="1" x14ac:dyDescent="0.2">
      <c r="O73" s="10"/>
    </row>
    <row r="74" spans="15:15" s="3" customFormat="1" x14ac:dyDescent="0.2">
      <c r="O74" s="10"/>
    </row>
    <row r="75" spans="15:15" s="3" customFormat="1" x14ac:dyDescent="0.2">
      <c r="O75" s="10"/>
    </row>
    <row r="76" spans="15:15" s="3" customFormat="1" x14ac:dyDescent="0.2">
      <c r="O76" s="10"/>
    </row>
    <row r="77" spans="15:15" s="3" customFormat="1" x14ac:dyDescent="0.2">
      <c r="O77" s="10"/>
    </row>
    <row r="78" spans="15:15" s="3" customFormat="1" x14ac:dyDescent="0.2">
      <c r="O78" s="10"/>
    </row>
    <row r="79" spans="15:15" s="3" customFormat="1" x14ac:dyDescent="0.2">
      <c r="O79" s="10"/>
    </row>
    <row r="80" spans="15:15" s="3" customFormat="1" x14ac:dyDescent="0.2">
      <c r="O80" s="10"/>
    </row>
    <row r="81" spans="15:15" s="3" customFormat="1" x14ac:dyDescent="0.2">
      <c r="O81" s="10"/>
    </row>
    <row r="82" spans="15:15" s="3" customFormat="1" x14ac:dyDescent="0.2">
      <c r="O82" s="10"/>
    </row>
    <row r="83" spans="15:15" s="3" customFormat="1" x14ac:dyDescent="0.2">
      <c r="O83" s="10"/>
    </row>
    <row r="84" spans="15:15" s="3" customFormat="1" x14ac:dyDescent="0.2">
      <c r="O84" s="10"/>
    </row>
    <row r="85" spans="15:15" s="3" customFormat="1" x14ac:dyDescent="0.2">
      <c r="O85" s="10"/>
    </row>
    <row r="86" spans="15:15" s="3" customFormat="1" x14ac:dyDescent="0.2">
      <c r="O86" s="10"/>
    </row>
    <row r="87" spans="15:15" s="3" customFormat="1" x14ac:dyDescent="0.2">
      <c r="O87" s="10"/>
    </row>
    <row r="88" spans="15:15" s="3" customFormat="1" x14ac:dyDescent="0.2">
      <c r="O88" s="10"/>
    </row>
    <row r="89" spans="15:15" s="3" customFormat="1" x14ac:dyDescent="0.2">
      <c r="O89" s="10"/>
    </row>
    <row r="90" spans="15:15" s="3" customFormat="1" x14ac:dyDescent="0.2">
      <c r="O90" s="10"/>
    </row>
    <row r="91" spans="15:15" s="3" customFormat="1" x14ac:dyDescent="0.2">
      <c r="O91" s="10"/>
    </row>
    <row r="92" spans="15:15" s="3" customFormat="1" x14ac:dyDescent="0.2">
      <c r="O92" s="10"/>
    </row>
    <row r="93" spans="15:15" s="3" customFormat="1" x14ac:dyDescent="0.2">
      <c r="O93" s="10"/>
    </row>
    <row r="94" spans="15:15" s="3" customFormat="1" x14ac:dyDescent="0.2">
      <c r="O94" s="10"/>
    </row>
    <row r="95" spans="15:15" s="3" customFormat="1" x14ac:dyDescent="0.2">
      <c r="O95" s="10"/>
    </row>
    <row r="96" spans="15:15" s="3" customFormat="1" x14ac:dyDescent="0.2">
      <c r="O96" s="10"/>
    </row>
    <row r="97" spans="15:15" s="3" customFormat="1" x14ac:dyDescent="0.2">
      <c r="O97" s="10"/>
    </row>
    <row r="98" spans="15:15" s="3" customFormat="1" x14ac:dyDescent="0.2">
      <c r="O98" s="10"/>
    </row>
    <row r="99" spans="15:15" s="3" customFormat="1" x14ac:dyDescent="0.2">
      <c r="O99" s="10"/>
    </row>
    <row r="100" spans="15:15" s="3" customFormat="1" x14ac:dyDescent="0.2">
      <c r="O100" s="10"/>
    </row>
    <row r="101" spans="15:15" s="3" customFormat="1" x14ac:dyDescent="0.2">
      <c r="O101" s="10"/>
    </row>
    <row r="102" spans="15:15" s="3" customFormat="1" x14ac:dyDescent="0.2">
      <c r="O102" s="10"/>
    </row>
    <row r="103" spans="15:15" s="3" customFormat="1" x14ac:dyDescent="0.2">
      <c r="O103" s="10"/>
    </row>
    <row r="104" spans="15:15" s="3" customFormat="1" x14ac:dyDescent="0.2">
      <c r="O104" s="10"/>
    </row>
    <row r="105" spans="15:15" s="3" customFormat="1" x14ac:dyDescent="0.2">
      <c r="O105" s="10"/>
    </row>
    <row r="106" spans="15:15" s="3" customFormat="1" x14ac:dyDescent="0.2">
      <c r="O106" s="10"/>
    </row>
    <row r="107" spans="15:15" s="3" customFormat="1" x14ac:dyDescent="0.2">
      <c r="O107" s="10"/>
    </row>
    <row r="108" spans="15:15" s="3" customFormat="1" x14ac:dyDescent="0.2">
      <c r="O108" s="10"/>
    </row>
    <row r="109" spans="15:15" s="3" customFormat="1" x14ac:dyDescent="0.2">
      <c r="O109" s="10"/>
    </row>
    <row r="110" spans="15:15" s="3" customFormat="1" x14ac:dyDescent="0.2">
      <c r="O110" s="10"/>
    </row>
    <row r="111" spans="15:15" s="3" customFormat="1" x14ac:dyDescent="0.2">
      <c r="O111" s="10"/>
    </row>
    <row r="112" spans="15:15" s="3" customFormat="1" x14ac:dyDescent="0.2">
      <c r="O112" s="10"/>
    </row>
    <row r="113" spans="15:15" s="3" customFormat="1" x14ac:dyDescent="0.2">
      <c r="O113" s="10"/>
    </row>
    <row r="114" spans="15:15" s="3" customFormat="1" x14ac:dyDescent="0.2">
      <c r="O114" s="10"/>
    </row>
    <row r="115" spans="15:15" s="3" customFormat="1" x14ac:dyDescent="0.2">
      <c r="O115" s="10"/>
    </row>
    <row r="116" spans="15:15" s="3" customFormat="1" x14ac:dyDescent="0.2">
      <c r="O116" s="10"/>
    </row>
    <row r="117" spans="15:15" s="3" customFormat="1" x14ac:dyDescent="0.2">
      <c r="O117" s="10"/>
    </row>
    <row r="118" spans="15:15" s="3" customFormat="1" x14ac:dyDescent="0.2">
      <c r="O118" s="10"/>
    </row>
    <row r="119" spans="15:15" s="3" customFormat="1" x14ac:dyDescent="0.2">
      <c r="O119" s="10"/>
    </row>
    <row r="120" spans="15:15" s="3" customFormat="1" x14ac:dyDescent="0.2">
      <c r="O120" s="10"/>
    </row>
    <row r="121" spans="15:15" s="3" customFormat="1" x14ac:dyDescent="0.2">
      <c r="O121" s="10"/>
    </row>
    <row r="122" spans="15:15" s="3" customFormat="1" x14ac:dyDescent="0.2">
      <c r="O122" s="10"/>
    </row>
    <row r="123" spans="15:15" s="3" customFormat="1" x14ac:dyDescent="0.2">
      <c r="O123" s="10"/>
    </row>
    <row r="124" spans="15:15" s="3" customFormat="1" x14ac:dyDescent="0.2">
      <c r="O124" s="10"/>
    </row>
    <row r="125" spans="15:15" s="3" customFormat="1" x14ac:dyDescent="0.2">
      <c r="O125" s="10"/>
    </row>
    <row r="126" spans="15:15" s="3" customFormat="1" x14ac:dyDescent="0.2">
      <c r="O126" s="10"/>
    </row>
    <row r="127" spans="15:15" s="3" customFormat="1" x14ac:dyDescent="0.2">
      <c r="O127" s="10"/>
    </row>
    <row r="128" spans="15:15" s="3" customFormat="1" x14ac:dyDescent="0.2">
      <c r="O128" s="10"/>
    </row>
    <row r="129" spans="15:15" s="3" customFormat="1" x14ac:dyDescent="0.2">
      <c r="O129" s="10"/>
    </row>
    <row r="130" spans="15:15" s="3" customFormat="1" x14ac:dyDescent="0.2">
      <c r="O130" s="10"/>
    </row>
    <row r="131" spans="15:15" s="3" customFormat="1" x14ac:dyDescent="0.2">
      <c r="O131" s="10"/>
    </row>
    <row r="132" spans="15:15" s="3" customFormat="1" x14ac:dyDescent="0.2">
      <c r="O132" s="10"/>
    </row>
    <row r="133" spans="15:15" s="3" customFormat="1" x14ac:dyDescent="0.2">
      <c r="O133" s="10"/>
    </row>
    <row r="134" spans="15:15" s="3" customFormat="1" x14ac:dyDescent="0.2">
      <c r="O134" s="10"/>
    </row>
    <row r="135" spans="15:15" s="3" customFormat="1" x14ac:dyDescent="0.2">
      <c r="O135" s="10"/>
    </row>
    <row r="136" spans="15:15" s="3" customFormat="1" x14ac:dyDescent="0.2">
      <c r="O136" s="10"/>
    </row>
    <row r="137" spans="15:15" s="3" customFormat="1" x14ac:dyDescent="0.2">
      <c r="O137" s="10"/>
    </row>
    <row r="138" spans="15:15" s="3" customFormat="1" x14ac:dyDescent="0.2">
      <c r="O138" s="10"/>
    </row>
    <row r="139" spans="15:15" s="3" customFormat="1" x14ac:dyDescent="0.2">
      <c r="O139" s="10"/>
    </row>
    <row r="140" spans="15:15" s="3" customFormat="1" x14ac:dyDescent="0.2">
      <c r="O140" s="10"/>
    </row>
    <row r="141" spans="15:15" s="3" customFormat="1" x14ac:dyDescent="0.2">
      <c r="O141" s="10"/>
    </row>
    <row r="142" spans="15:15" s="3" customFormat="1" x14ac:dyDescent="0.2">
      <c r="O142" s="10"/>
    </row>
    <row r="143" spans="15:15" s="3" customFormat="1" x14ac:dyDescent="0.2">
      <c r="O143" s="10"/>
    </row>
    <row r="144" spans="15:15" s="3" customFormat="1" x14ac:dyDescent="0.2">
      <c r="O144" s="10"/>
    </row>
    <row r="145" spans="15:15" s="3" customFormat="1" x14ac:dyDescent="0.2">
      <c r="O145" s="10"/>
    </row>
    <row r="146" spans="15:15" s="3" customFormat="1" x14ac:dyDescent="0.2">
      <c r="O146" s="10"/>
    </row>
    <row r="147" spans="15:15" s="3" customFormat="1" x14ac:dyDescent="0.2">
      <c r="O147" s="10"/>
    </row>
    <row r="148" spans="15:15" s="3" customFormat="1" x14ac:dyDescent="0.2">
      <c r="O148" s="10"/>
    </row>
    <row r="149" spans="15:15" s="3" customFormat="1" x14ac:dyDescent="0.2">
      <c r="O149" s="10"/>
    </row>
    <row r="150" spans="15:15" s="3" customFormat="1" x14ac:dyDescent="0.2">
      <c r="O150" s="10"/>
    </row>
    <row r="151" spans="15:15" s="3" customFormat="1" x14ac:dyDescent="0.2">
      <c r="O151" s="10"/>
    </row>
    <row r="152" spans="15:15" s="3" customFormat="1" x14ac:dyDescent="0.2">
      <c r="O152" s="10"/>
    </row>
    <row r="153" spans="15:15" s="3" customFormat="1" x14ac:dyDescent="0.2">
      <c r="O153" s="10"/>
    </row>
    <row r="154" spans="15:15" s="3" customFormat="1" x14ac:dyDescent="0.2">
      <c r="O154" s="10"/>
    </row>
    <row r="155" spans="15:15" s="3" customFormat="1" x14ac:dyDescent="0.2">
      <c r="O155" s="10"/>
    </row>
    <row r="156" spans="15:15" s="3" customFormat="1" x14ac:dyDescent="0.2">
      <c r="O156" s="10"/>
    </row>
    <row r="157" spans="15:15" s="3" customFormat="1" x14ac:dyDescent="0.2">
      <c r="O157" s="10"/>
    </row>
    <row r="158" spans="15:15" s="3" customFormat="1" x14ac:dyDescent="0.2">
      <c r="O158" s="10"/>
    </row>
    <row r="159" spans="15:15" s="3" customFormat="1" x14ac:dyDescent="0.2">
      <c r="O159" s="10"/>
    </row>
    <row r="160" spans="15:15" s="3" customFormat="1" x14ac:dyDescent="0.2">
      <c r="O160" s="10"/>
    </row>
    <row r="161" spans="15:15" s="3" customFormat="1" x14ac:dyDescent="0.2">
      <c r="O161" s="10"/>
    </row>
    <row r="162" spans="15:15" s="3" customFormat="1" x14ac:dyDescent="0.2">
      <c r="O162" s="10"/>
    </row>
    <row r="163" spans="15:15" s="3" customFormat="1" x14ac:dyDescent="0.2">
      <c r="O163" s="10"/>
    </row>
    <row r="164" spans="15:15" s="3" customFormat="1" x14ac:dyDescent="0.2">
      <c r="O164" s="10"/>
    </row>
    <row r="165" spans="15:15" s="3" customFormat="1" x14ac:dyDescent="0.2">
      <c r="O165" s="10"/>
    </row>
    <row r="166" spans="15:15" s="3" customFormat="1" x14ac:dyDescent="0.2">
      <c r="O166" s="10"/>
    </row>
    <row r="167" spans="15:15" s="3" customFormat="1" x14ac:dyDescent="0.2">
      <c r="O167" s="10"/>
    </row>
    <row r="168" spans="15:15" s="3" customFormat="1" x14ac:dyDescent="0.2">
      <c r="O168" s="10"/>
    </row>
    <row r="169" spans="15:15" s="3" customFormat="1" x14ac:dyDescent="0.2">
      <c r="O169" s="10"/>
    </row>
    <row r="170" spans="15:15" s="3" customFormat="1" x14ac:dyDescent="0.2">
      <c r="O170" s="10"/>
    </row>
    <row r="171" spans="15:15" s="3" customFormat="1" x14ac:dyDescent="0.2">
      <c r="O171" s="10"/>
    </row>
    <row r="172" spans="15:15" s="3" customFormat="1" x14ac:dyDescent="0.2">
      <c r="O172" s="10"/>
    </row>
    <row r="173" spans="15:15" s="3" customFormat="1" x14ac:dyDescent="0.2">
      <c r="O173" s="10"/>
    </row>
    <row r="174" spans="15:15" s="3" customFormat="1" x14ac:dyDescent="0.2">
      <c r="O174" s="10"/>
    </row>
    <row r="175" spans="15:15" s="3" customFormat="1" x14ac:dyDescent="0.2">
      <c r="O175" s="10"/>
    </row>
    <row r="176" spans="15:15" s="3" customFormat="1" x14ac:dyDescent="0.2">
      <c r="O176" s="10"/>
    </row>
    <row r="177" spans="15:15" s="3" customFormat="1" x14ac:dyDescent="0.2">
      <c r="O177" s="10"/>
    </row>
    <row r="178" spans="15:15" s="3" customFormat="1" x14ac:dyDescent="0.2">
      <c r="O178" s="10"/>
    </row>
    <row r="179" spans="15:15" s="3" customFormat="1" x14ac:dyDescent="0.2">
      <c r="O179" s="10"/>
    </row>
    <row r="180" spans="15:15" s="3" customFormat="1" x14ac:dyDescent="0.2">
      <c r="O180" s="10"/>
    </row>
    <row r="181" spans="15:15" s="3" customFormat="1" x14ac:dyDescent="0.2">
      <c r="O181" s="10"/>
    </row>
    <row r="182" spans="15:15" s="3" customFormat="1" x14ac:dyDescent="0.2">
      <c r="O182" s="10"/>
    </row>
    <row r="183" spans="15:15" s="3" customFormat="1" x14ac:dyDescent="0.2">
      <c r="O183" s="10"/>
    </row>
    <row r="184" spans="15:15" s="3" customFormat="1" x14ac:dyDescent="0.2">
      <c r="O184" s="10"/>
    </row>
    <row r="185" spans="15:15" s="3" customFormat="1" x14ac:dyDescent="0.2">
      <c r="O185" s="10"/>
    </row>
    <row r="186" spans="15:15" s="3" customFormat="1" x14ac:dyDescent="0.2">
      <c r="O186" s="10"/>
    </row>
    <row r="187" spans="15:15" s="3" customFormat="1" x14ac:dyDescent="0.2">
      <c r="O187" s="10"/>
    </row>
    <row r="188" spans="15:15" s="3" customFormat="1" x14ac:dyDescent="0.2">
      <c r="O188" s="10"/>
    </row>
    <row r="189" spans="15:15" s="3" customFormat="1" x14ac:dyDescent="0.2">
      <c r="O189" s="10"/>
    </row>
    <row r="190" spans="15:15" s="3" customFormat="1" x14ac:dyDescent="0.2">
      <c r="O190" s="10"/>
    </row>
    <row r="191" spans="15:15" s="3" customFormat="1" x14ac:dyDescent="0.2">
      <c r="O191" s="10"/>
    </row>
    <row r="192" spans="15:15" s="3" customFormat="1" x14ac:dyDescent="0.2">
      <c r="O192" s="10"/>
    </row>
    <row r="193" spans="15:15" s="3" customFormat="1" x14ac:dyDescent="0.2">
      <c r="O193" s="10"/>
    </row>
    <row r="194" spans="15:15" s="3" customFormat="1" x14ac:dyDescent="0.2">
      <c r="O194" s="10"/>
    </row>
    <row r="195" spans="15:15" s="3" customFormat="1" x14ac:dyDescent="0.2">
      <c r="O195" s="10"/>
    </row>
    <row r="196" spans="15:15" s="3" customFormat="1" x14ac:dyDescent="0.2">
      <c r="O196" s="10"/>
    </row>
    <row r="197" spans="15:15" s="3" customFormat="1" x14ac:dyDescent="0.2">
      <c r="O197" s="10"/>
    </row>
    <row r="198" spans="15:15" s="3" customFormat="1" x14ac:dyDescent="0.2">
      <c r="O198" s="10"/>
    </row>
    <row r="199" spans="15:15" s="3" customFormat="1" x14ac:dyDescent="0.2">
      <c r="O199" s="10"/>
    </row>
    <row r="200" spans="15:15" s="3" customFormat="1" x14ac:dyDescent="0.2">
      <c r="O200" s="10"/>
    </row>
    <row r="201" spans="15:15" s="3" customFormat="1" x14ac:dyDescent="0.2">
      <c r="O201" s="10"/>
    </row>
    <row r="202" spans="15:15" s="3" customFormat="1" x14ac:dyDescent="0.2">
      <c r="O202" s="10"/>
    </row>
    <row r="203" spans="15:15" s="3" customFormat="1" x14ac:dyDescent="0.2">
      <c r="O203" s="10"/>
    </row>
    <row r="204" spans="15:15" s="3" customFormat="1" x14ac:dyDescent="0.2">
      <c r="O204" s="10"/>
    </row>
    <row r="205" spans="15:15" s="3" customFormat="1" x14ac:dyDescent="0.2">
      <c r="O205" s="10"/>
    </row>
    <row r="206" spans="15:15" s="3" customFormat="1" x14ac:dyDescent="0.2">
      <c r="O206" s="10"/>
    </row>
    <row r="207" spans="15:15" s="3" customFormat="1" x14ac:dyDescent="0.2">
      <c r="O207" s="10"/>
    </row>
    <row r="208" spans="15:15" s="3" customFormat="1" x14ac:dyDescent="0.2">
      <c r="O208" s="10"/>
    </row>
    <row r="209" spans="15:15" s="3" customFormat="1" x14ac:dyDescent="0.2">
      <c r="O209" s="10"/>
    </row>
    <row r="210" spans="15:15" s="3" customFormat="1" x14ac:dyDescent="0.2">
      <c r="O210" s="10"/>
    </row>
    <row r="211" spans="15:15" s="3" customFormat="1" x14ac:dyDescent="0.2">
      <c r="O211" s="10"/>
    </row>
    <row r="212" spans="15:15" s="3" customFormat="1" x14ac:dyDescent="0.2">
      <c r="O212" s="10"/>
    </row>
    <row r="213" spans="15:15" s="3" customFormat="1" x14ac:dyDescent="0.2">
      <c r="O213" s="10"/>
    </row>
    <row r="214" spans="15:15" s="3" customFormat="1" x14ac:dyDescent="0.2">
      <c r="O214" s="10"/>
    </row>
    <row r="215" spans="15:15" s="3" customFormat="1" x14ac:dyDescent="0.2">
      <c r="O215" s="10"/>
    </row>
    <row r="216" spans="15:15" s="3" customFormat="1" x14ac:dyDescent="0.2">
      <c r="O216" s="10"/>
    </row>
    <row r="217" spans="15:15" s="3" customFormat="1" x14ac:dyDescent="0.2">
      <c r="O217" s="10"/>
    </row>
    <row r="218" spans="15:15" s="3" customFormat="1" x14ac:dyDescent="0.2">
      <c r="O218" s="10"/>
    </row>
    <row r="219" spans="15:15" s="3" customFormat="1" x14ac:dyDescent="0.2">
      <c r="O219" s="10"/>
    </row>
    <row r="220" spans="15:15" s="3" customFormat="1" x14ac:dyDescent="0.2">
      <c r="O220" s="10"/>
    </row>
    <row r="221" spans="15:15" s="3" customFormat="1" x14ac:dyDescent="0.2">
      <c r="O221" s="10"/>
    </row>
    <row r="222" spans="15:15" s="3" customFormat="1" x14ac:dyDescent="0.2">
      <c r="O222" s="10"/>
    </row>
    <row r="223" spans="15:15" s="3" customFormat="1" x14ac:dyDescent="0.2">
      <c r="O223" s="10"/>
    </row>
    <row r="224" spans="15:15" s="3" customFormat="1" x14ac:dyDescent="0.2">
      <c r="O224" s="10"/>
    </row>
    <row r="225" spans="15:15" s="3" customFormat="1" x14ac:dyDescent="0.2">
      <c r="O225" s="10"/>
    </row>
    <row r="226" spans="15:15" s="3" customFormat="1" x14ac:dyDescent="0.2">
      <c r="O226" s="10"/>
    </row>
    <row r="227" spans="15:15" s="3" customFormat="1" x14ac:dyDescent="0.2">
      <c r="O227" s="10"/>
    </row>
    <row r="228" spans="15:15" s="3" customFormat="1" x14ac:dyDescent="0.2">
      <c r="O228" s="10"/>
    </row>
    <row r="229" spans="15:15" s="3" customFormat="1" x14ac:dyDescent="0.2">
      <c r="O229" s="10"/>
    </row>
    <row r="230" spans="15:15" s="3" customFormat="1" x14ac:dyDescent="0.2">
      <c r="O230" s="10"/>
    </row>
    <row r="231" spans="15:15" s="3" customFormat="1" x14ac:dyDescent="0.2">
      <c r="O231" s="10"/>
    </row>
    <row r="232" spans="15:15" s="3" customFormat="1" x14ac:dyDescent="0.2">
      <c r="O232" s="10"/>
    </row>
    <row r="233" spans="15:15" s="3" customFormat="1" x14ac:dyDescent="0.2">
      <c r="O233" s="10"/>
    </row>
    <row r="234" spans="15:15" s="3" customFormat="1" x14ac:dyDescent="0.2">
      <c r="O234" s="10"/>
    </row>
    <row r="235" spans="15:15" s="3" customFormat="1" x14ac:dyDescent="0.2">
      <c r="O235" s="10"/>
    </row>
    <row r="236" spans="15:15" s="3" customFormat="1" x14ac:dyDescent="0.2">
      <c r="O236" s="10"/>
    </row>
    <row r="237" spans="15:15" s="3" customFormat="1" x14ac:dyDescent="0.2">
      <c r="O237" s="10"/>
    </row>
    <row r="238" spans="15:15" s="3" customFormat="1" x14ac:dyDescent="0.2">
      <c r="O238" s="10"/>
    </row>
    <row r="239" spans="15:15" s="3" customFormat="1" x14ac:dyDescent="0.2">
      <c r="O239" s="10"/>
    </row>
    <row r="240" spans="15:15" s="3" customFormat="1" x14ac:dyDescent="0.2">
      <c r="O240" s="10"/>
    </row>
    <row r="241" spans="15:15" s="3" customFormat="1" x14ac:dyDescent="0.2">
      <c r="O241" s="10"/>
    </row>
    <row r="242" spans="15:15" s="3" customFormat="1" x14ac:dyDescent="0.2">
      <c r="O242" s="10"/>
    </row>
    <row r="243" spans="15:15" s="3" customFormat="1" x14ac:dyDescent="0.2">
      <c r="O243" s="10"/>
    </row>
    <row r="244" spans="15:15" s="3" customFormat="1" x14ac:dyDescent="0.2">
      <c r="O244" s="10"/>
    </row>
    <row r="245" spans="15:15" s="3" customFormat="1" x14ac:dyDescent="0.2">
      <c r="O245" s="10"/>
    </row>
    <row r="246" spans="15:15" s="3" customFormat="1" x14ac:dyDescent="0.2">
      <c r="O246" s="10"/>
    </row>
    <row r="247" spans="15:15" s="3" customFormat="1" x14ac:dyDescent="0.2">
      <c r="O247" s="10"/>
    </row>
    <row r="248" spans="15:15" s="3" customFormat="1" x14ac:dyDescent="0.2">
      <c r="O248" s="10"/>
    </row>
    <row r="249" spans="15:15" s="3" customFormat="1" x14ac:dyDescent="0.2">
      <c r="O249" s="10"/>
    </row>
    <row r="250" spans="15:15" s="3" customFormat="1" x14ac:dyDescent="0.2">
      <c r="O250" s="10"/>
    </row>
    <row r="251" spans="15:15" s="3" customFormat="1" x14ac:dyDescent="0.2">
      <c r="O251" s="10"/>
    </row>
    <row r="252" spans="15:15" s="3" customFormat="1" x14ac:dyDescent="0.2">
      <c r="O252" s="10"/>
    </row>
    <row r="253" spans="15:15" s="3" customFormat="1" x14ac:dyDescent="0.2">
      <c r="O253" s="10"/>
    </row>
    <row r="254" spans="15:15" s="3" customFormat="1" x14ac:dyDescent="0.2">
      <c r="O254" s="10"/>
    </row>
    <row r="255" spans="15:15" s="3" customFormat="1" x14ac:dyDescent="0.2">
      <c r="O255" s="10"/>
    </row>
    <row r="256" spans="15:15" s="3" customFormat="1" x14ac:dyDescent="0.2">
      <c r="O256" s="10"/>
    </row>
    <row r="257" spans="15:15" s="3" customFormat="1" x14ac:dyDescent="0.2">
      <c r="O257" s="10"/>
    </row>
    <row r="258" spans="15:15" s="3" customFormat="1" x14ac:dyDescent="0.2">
      <c r="O258" s="10"/>
    </row>
    <row r="259" spans="15:15" s="3" customFormat="1" x14ac:dyDescent="0.2">
      <c r="O259" s="10"/>
    </row>
    <row r="260" spans="15:15" s="3" customFormat="1" x14ac:dyDescent="0.2">
      <c r="O260" s="10"/>
    </row>
    <row r="261" spans="15:15" s="3" customFormat="1" x14ac:dyDescent="0.2">
      <c r="O261" s="10"/>
    </row>
    <row r="262" spans="15:15" s="3" customFormat="1" x14ac:dyDescent="0.2">
      <c r="O262" s="10"/>
    </row>
    <row r="263" spans="15:15" s="3" customFormat="1" x14ac:dyDescent="0.2">
      <c r="O263" s="10"/>
    </row>
    <row r="264" spans="15:15" s="3" customFormat="1" x14ac:dyDescent="0.2">
      <c r="O264" s="10"/>
    </row>
    <row r="265" spans="15:15" s="3" customFormat="1" x14ac:dyDescent="0.2">
      <c r="O265" s="10"/>
    </row>
    <row r="266" spans="15:15" s="3" customFormat="1" x14ac:dyDescent="0.2">
      <c r="O266" s="10"/>
    </row>
    <row r="267" spans="15:15" s="3" customFormat="1" x14ac:dyDescent="0.2">
      <c r="O267" s="10"/>
    </row>
    <row r="268" spans="15:15" s="3" customFormat="1" x14ac:dyDescent="0.2">
      <c r="O268" s="10"/>
    </row>
    <row r="269" spans="15:15" s="3" customFormat="1" x14ac:dyDescent="0.2">
      <c r="O269" s="10"/>
    </row>
    <row r="270" spans="15:15" s="3" customFormat="1" x14ac:dyDescent="0.2">
      <c r="O270" s="10"/>
    </row>
    <row r="271" spans="15:15" s="3" customFormat="1" x14ac:dyDescent="0.2">
      <c r="O271" s="10"/>
    </row>
    <row r="272" spans="15:15" s="3" customFormat="1" x14ac:dyDescent="0.2">
      <c r="O272" s="10"/>
    </row>
    <row r="273" spans="15:15" s="3" customFormat="1" x14ac:dyDescent="0.2">
      <c r="O273" s="10"/>
    </row>
    <row r="274" spans="15:15" s="3" customFormat="1" x14ac:dyDescent="0.2">
      <c r="O274" s="10"/>
    </row>
    <row r="275" spans="15:15" s="3" customFormat="1" x14ac:dyDescent="0.2">
      <c r="O275" s="10"/>
    </row>
    <row r="276" spans="15:15" s="3" customFormat="1" x14ac:dyDescent="0.2">
      <c r="O276" s="10"/>
    </row>
    <row r="277" spans="15:15" s="3" customFormat="1" x14ac:dyDescent="0.2">
      <c r="O277" s="10"/>
    </row>
    <row r="278" spans="15:15" s="3" customFormat="1" x14ac:dyDescent="0.2">
      <c r="O278" s="10"/>
    </row>
    <row r="279" spans="15:15" s="3" customFormat="1" x14ac:dyDescent="0.2">
      <c r="O279" s="10"/>
    </row>
    <row r="280" spans="15:15" s="3" customFormat="1" x14ac:dyDescent="0.2">
      <c r="O280" s="10"/>
    </row>
    <row r="281" spans="15:15" s="3" customFormat="1" x14ac:dyDescent="0.2">
      <c r="O281" s="10"/>
    </row>
    <row r="282" spans="15:15" s="3" customFormat="1" x14ac:dyDescent="0.2">
      <c r="O282" s="10"/>
    </row>
    <row r="283" spans="15:15" s="3" customFormat="1" x14ac:dyDescent="0.2">
      <c r="O283" s="10"/>
    </row>
    <row r="284" spans="15:15" s="3" customFormat="1" x14ac:dyDescent="0.2">
      <c r="O284" s="10"/>
    </row>
    <row r="285" spans="15:15" s="3" customFormat="1" x14ac:dyDescent="0.2">
      <c r="O285" s="10"/>
    </row>
    <row r="286" spans="15:15" s="3" customFormat="1" x14ac:dyDescent="0.2">
      <c r="O286" s="10"/>
    </row>
    <row r="287" spans="15:15" s="3" customFormat="1" x14ac:dyDescent="0.2">
      <c r="O287" s="10"/>
    </row>
    <row r="288" spans="15:15" s="3" customFormat="1" x14ac:dyDescent="0.2">
      <c r="O288" s="10"/>
    </row>
    <row r="289" spans="15:15" s="3" customFormat="1" x14ac:dyDescent="0.2">
      <c r="O289" s="10"/>
    </row>
    <row r="290" spans="15:15" s="3" customFormat="1" x14ac:dyDescent="0.2">
      <c r="O290" s="10"/>
    </row>
    <row r="291" spans="15:15" s="3" customFormat="1" x14ac:dyDescent="0.2">
      <c r="O291" s="10"/>
    </row>
    <row r="292" spans="15:15" s="3" customFormat="1" x14ac:dyDescent="0.2">
      <c r="O292" s="10"/>
    </row>
    <row r="293" spans="15:15" s="3" customFormat="1" x14ac:dyDescent="0.2">
      <c r="O293" s="10"/>
    </row>
    <row r="294" spans="15:15" s="3" customFormat="1" x14ac:dyDescent="0.2">
      <c r="O294" s="10"/>
    </row>
    <row r="295" spans="15:15" s="3" customFormat="1" x14ac:dyDescent="0.2">
      <c r="O295" s="10"/>
    </row>
    <row r="296" spans="15:15" s="3" customFormat="1" x14ac:dyDescent="0.2">
      <c r="O296" s="10"/>
    </row>
    <row r="297" spans="15:15" s="3" customFormat="1" x14ac:dyDescent="0.2">
      <c r="O297" s="10"/>
    </row>
    <row r="298" spans="15:15" s="3" customFormat="1" x14ac:dyDescent="0.2">
      <c r="O298" s="10"/>
    </row>
    <row r="299" spans="15:15" s="3" customFormat="1" x14ac:dyDescent="0.2">
      <c r="O299" s="10"/>
    </row>
    <row r="300" spans="15:15" s="3" customFormat="1" x14ac:dyDescent="0.2">
      <c r="O300" s="10"/>
    </row>
    <row r="301" spans="15:15" s="3" customFormat="1" x14ac:dyDescent="0.2">
      <c r="O301" s="10"/>
    </row>
    <row r="302" spans="15:15" s="3" customFormat="1" x14ac:dyDescent="0.2">
      <c r="O302" s="10"/>
    </row>
    <row r="303" spans="15:15" s="3" customFormat="1" x14ac:dyDescent="0.2">
      <c r="O303" s="10"/>
    </row>
    <row r="304" spans="15:15" s="3" customFormat="1" x14ac:dyDescent="0.2">
      <c r="O304" s="10"/>
    </row>
    <row r="305" spans="15:15" s="3" customFormat="1" x14ac:dyDescent="0.2">
      <c r="O305" s="10"/>
    </row>
    <row r="306" spans="15:15" s="3" customFormat="1" x14ac:dyDescent="0.2">
      <c r="O306" s="10"/>
    </row>
    <row r="307" spans="15:15" s="3" customFormat="1" x14ac:dyDescent="0.2">
      <c r="O307" s="10"/>
    </row>
    <row r="308" spans="15:15" s="3" customFormat="1" x14ac:dyDescent="0.2">
      <c r="O308" s="10"/>
    </row>
    <row r="309" spans="15:15" s="3" customFormat="1" x14ac:dyDescent="0.2">
      <c r="O309" s="10"/>
    </row>
    <row r="310" spans="15:15" s="3" customFormat="1" x14ac:dyDescent="0.2">
      <c r="O310" s="10"/>
    </row>
    <row r="311" spans="15:15" s="3" customFormat="1" x14ac:dyDescent="0.2">
      <c r="O311" s="10"/>
    </row>
    <row r="312" spans="15:15" s="3" customFormat="1" x14ac:dyDescent="0.2">
      <c r="O312" s="10"/>
    </row>
    <row r="313" spans="15:15" s="3" customFormat="1" x14ac:dyDescent="0.2">
      <c r="O313" s="10"/>
    </row>
    <row r="314" spans="15:15" s="3" customFormat="1" x14ac:dyDescent="0.2">
      <c r="O314" s="10"/>
    </row>
    <row r="315" spans="15:15" s="3" customFormat="1" x14ac:dyDescent="0.2">
      <c r="O315" s="10"/>
    </row>
    <row r="316" spans="15:15" s="3" customFormat="1" x14ac:dyDescent="0.2">
      <c r="O316" s="10"/>
    </row>
    <row r="317" spans="15:15" s="3" customFormat="1" x14ac:dyDescent="0.2">
      <c r="O317" s="10"/>
    </row>
    <row r="318" spans="15:15" s="3" customFormat="1" x14ac:dyDescent="0.2">
      <c r="O318" s="10"/>
    </row>
    <row r="319" spans="15:15" s="3" customFormat="1" x14ac:dyDescent="0.2">
      <c r="O319" s="10"/>
    </row>
    <row r="320" spans="15:15" s="3" customFormat="1" x14ac:dyDescent="0.2">
      <c r="O320" s="10"/>
    </row>
    <row r="321" spans="15:15" s="3" customFormat="1" x14ac:dyDescent="0.2">
      <c r="O321" s="10"/>
    </row>
    <row r="322" spans="15:15" s="3" customFormat="1" x14ac:dyDescent="0.2">
      <c r="O322" s="10"/>
    </row>
    <row r="323" spans="15:15" s="3" customFormat="1" x14ac:dyDescent="0.2">
      <c r="O323" s="10"/>
    </row>
    <row r="324" spans="15:15" s="3" customFormat="1" x14ac:dyDescent="0.2">
      <c r="O324" s="10"/>
    </row>
    <row r="325" spans="15:15" s="3" customFormat="1" x14ac:dyDescent="0.2">
      <c r="O325" s="10"/>
    </row>
    <row r="326" spans="15:15" s="3" customFormat="1" x14ac:dyDescent="0.2">
      <c r="O326" s="10"/>
    </row>
    <row r="327" spans="15:15" s="3" customFormat="1" x14ac:dyDescent="0.2">
      <c r="O327" s="10"/>
    </row>
    <row r="328" spans="15:15" s="3" customFormat="1" x14ac:dyDescent="0.2">
      <c r="O328" s="10"/>
    </row>
    <row r="329" spans="15:15" s="3" customFormat="1" x14ac:dyDescent="0.2">
      <c r="O329" s="10"/>
    </row>
    <row r="330" spans="15:15" s="3" customFormat="1" x14ac:dyDescent="0.2">
      <c r="O330" s="10"/>
    </row>
    <row r="331" spans="15:15" s="3" customFormat="1" x14ac:dyDescent="0.2">
      <c r="O331" s="10"/>
    </row>
    <row r="332" spans="15:15" s="3" customFormat="1" x14ac:dyDescent="0.2">
      <c r="O332" s="10"/>
    </row>
    <row r="333" spans="15:15" s="3" customFormat="1" x14ac:dyDescent="0.2">
      <c r="O333" s="10"/>
    </row>
    <row r="334" spans="15:15" s="3" customFormat="1" x14ac:dyDescent="0.2">
      <c r="O334" s="10"/>
    </row>
    <row r="335" spans="15:15" s="3" customFormat="1" x14ac:dyDescent="0.2">
      <c r="O335" s="10"/>
    </row>
    <row r="336" spans="15:15" s="3" customFormat="1" x14ac:dyDescent="0.2">
      <c r="O336" s="10"/>
    </row>
    <row r="337" spans="15:15" s="3" customFormat="1" x14ac:dyDescent="0.2">
      <c r="O337" s="10"/>
    </row>
    <row r="338" spans="15:15" s="3" customFormat="1" x14ac:dyDescent="0.2">
      <c r="O338" s="10"/>
    </row>
    <row r="339" spans="15:15" s="3" customFormat="1" x14ac:dyDescent="0.2">
      <c r="O339" s="10"/>
    </row>
    <row r="340" spans="15:15" s="3" customFormat="1" x14ac:dyDescent="0.2">
      <c r="O340" s="10"/>
    </row>
    <row r="341" spans="15:15" s="3" customFormat="1" x14ac:dyDescent="0.2">
      <c r="O341" s="10"/>
    </row>
    <row r="342" spans="15:15" s="3" customFormat="1" x14ac:dyDescent="0.2">
      <c r="O342" s="10"/>
    </row>
    <row r="343" spans="15:15" s="3" customFormat="1" x14ac:dyDescent="0.2">
      <c r="O343" s="10"/>
    </row>
    <row r="344" spans="15:15" s="3" customFormat="1" x14ac:dyDescent="0.2">
      <c r="O344" s="10"/>
    </row>
    <row r="345" spans="15:15" s="3" customFormat="1" x14ac:dyDescent="0.2">
      <c r="O345" s="10"/>
    </row>
    <row r="346" spans="15:15" s="3" customFormat="1" x14ac:dyDescent="0.2">
      <c r="O346" s="10"/>
    </row>
    <row r="347" spans="15:15" s="3" customFormat="1" x14ac:dyDescent="0.2">
      <c r="O347" s="10"/>
    </row>
    <row r="348" spans="15:15" s="3" customFormat="1" x14ac:dyDescent="0.2">
      <c r="O348" s="10"/>
    </row>
    <row r="349" spans="15:15" s="3" customFormat="1" x14ac:dyDescent="0.2">
      <c r="O349" s="10"/>
    </row>
    <row r="350" spans="15:15" s="3" customFormat="1" x14ac:dyDescent="0.2">
      <c r="O350" s="10"/>
    </row>
    <row r="351" spans="15:15" s="3" customFormat="1" x14ac:dyDescent="0.2">
      <c r="O351" s="10"/>
    </row>
    <row r="352" spans="15:15" s="3" customFormat="1" x14ac:dyDescent="0.2">
      <c r="O352" s="10"/>
    </row>
    <row r="353" spans="15:15" s="3" customFormat="1" x14ac:dyDescent="0.2">
      <c r="O353" s="10"/>
    </row>
    <row r="354" spans="15:15" s="3" customFormat="1" x14ac:dyDescent="0.2">
      <c r="O354" s="10"/>
    </row>
    <row r="355" spans="15:15" s="3" customFormat="1" x14ac:dyDescent="0.2">
      <c r="O355" s="10"/>
    </row>
    <row r="356" spans="15:15" s="3" customFormat="1" x14ac:dyDescent="0.2">
      <c r="O356" s="10"/>
    </row>
    <row r="357" spans="15:15" s="3" customFormat="1" x14ac:dyDescent="0.2">
      <c r="O357" s="10"/>
    </row>
    <row r="358" spans="15:15" s="3" customFormat="1" x14ac:dyDescent="0.2">
      <c r="O358" s="10"/>
    </row>
    <row r="359" spans="15:15" s="3" customFormat="1" x14ac:dyDescent="0.2">
      <c r="O359" s="10"/>
    </row>
    <row r="360" spans="15:15" s="3" customFormat="1" x14ac:dyDescent="0.2">
      <c r="O360" s="10"/>
    </row>
    <row r="361" spans="15:15" s="3" customFormat="1" x14ac:dyDescent="0.2">
      <c r="O361" s="10"/>
    </row>
    <row r="362" spans="15:15" s="3" customFormat="1" x14ac:dyDescent="0.2">
      <c r="O362" s="10"/>
    </row>
    <row r="363" spans="15:15" s="3" customFormat="1" x14ac:dyDescent="0.2">
      <c r="O363" s="10"/>
    </row>
    <row r="364" spans="15:15" s="3" customFormat="1" x14ac:dyDescent="0.2">
      <c r="O364" s="10"/>
    </row>
    <row r="365" spans="15:15" s="3" customFormat="1" x14ac:dyDescent="0.2">
      <c r="O365" s="10"/>
    </row>
    <row r="366" spans="15:15" s="3" customFormat="1" x14ac:dyDescent="0.2">
      <c r="O366" s="10"/>
    </row>
    <row r="367" spans="15:15" s="3" customFormat="1" x14ac:dyDescent="0.2">
      <c r="O367" s="10"/>
    </row>
    <row r="368" spans="15:15" s="3" customFormat="1" x14ac:dyDescent="0.2">
      <c r="O368" s="10"/>
    </row>
    <row r="369" spans="15:15" s="3" customFormat="1" x14ac:dyDescent="0.2">
      <c r="O369" s="10"/>
    </row>
    <row r="370" spans="15:15" s="3" customFormat="1" x14ac:dyDescent="0.2">
      <c r="O370" s="10"/>
    </row>
    <row r="371" spans="15:15" s="3" customFormat="1" x14ac:dyDescent="0.2">
      <c r="O371" s="10"/>
    </row>
    <row r="372" spans="15:15" s="3" customFormat="1" x14ac:dyDescent="0.2">
      <c r="O372" s="10"/>
    </row>
    <row r="373" spans="15:15" s="3" customFormat="1" x14ac:dyDescent="0.2">
      <c r="O373" s="10"/>
    </row>
    <row r="374" spans="15:15" s="3" customFormat="1" x14ac:dyDescent="0.2">
      <c r="O374" s="10"/>
    </row>
    <row r="375" spans="15:15" s="3" customFormat="1" x14ac:dyDescent="0.2">
      <c r="O375" s="10"/>
    </row>
    <row r="376" spans="15:15" s="3" customFormat="1" x14ac:dyDescent="0.2">
      <c r="O376" s="10"/>
    </row>
    <row r="377" spans="15:15" s="3" customFormat="1" x14ac:dyDescent="0.2">
      <c r="O377" s="10"/>
    </row>
    <row r="378" spans="15:15" s="3" customFormat="1" x14ac:dyDescent="0.2">
      <c r="O378" s="10"/>
    </row>
    <row r="379" spans="15:15" s="3" customFormat="1" x14ac:dyDescent="0.2">
      <c r="O379" s="10"/>
    </row>
    <row r="380" spans="15:15" s="3" customFormat="1" x14ac:dyDescent="0.2">
      <c r="O380" s="10"/>
    </row>
    <row r="381" spans="15:15" s="3" customFormat="1" x14ac:dyDescent="0.2">
      <c r="O381" s="10"/>
    </row>
    <row r="382" spans="15:15" s="3" customFormat="1" x14ac:dyDescent="0.2">
      <c r="O382" s="10"/>
    </row>
    <row r="383" spans="15:15" s="3" customFormat="1" x14ac:dyDescent="0.2">
      <c r="O383" s="10"/>
    </row>
    <row r="384" spans="15:15" s="3" customFormat="1" x14ac:dyDescent="0.2">
      <c r="O384" s="10"/>
    </row>
  </sheetData>
  <phoneticPr fontId="16" type="noConversion"/>
  <pageMargins left="0.75" right="0.75" top="0.23" bottom="0.33" header="0.24" footer="0.22"/>
  <pageSetup paperSize="9" scale="5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3"/>
  <sheetViews>
    <sheetView zoomScale="80" zoomScaleNormal="80" workbookViewId="0">
      <pane xSplit="1" topLeftCell="B1" activePane="topRight" state="frozen"/>
      <selection pane="topRight" activeCell="A2" sqref="A2"/>
    </sheetView>
  </sheetViews>
  <sheetFormatPr defaultRowHeight="12.75" x14ac:dyDescent="0.2"/>
  <cols>
    <col min="1" max="1" width="16.42578125" style="2" customWidth="1"/>
    <col min="2" max="2" width="9.140625" style="2"/>
    <col min="3" max="3" width="23.28515625" style="2" customWidth="1"/>
    <col min="4" max="4" width="0.7109375" style="2" hidden="1" customWidth="1"/>
    <col min="5" max="5" width="13.28515625" style="2" hidden="1" customWidth="1"/>
    <col min="6" max="9" width="13.28515625" style="2" bestFit="1" customWidth="1"/>
    <col min="10" max="11" width="13.28515625" style="31" bestFit="1" customWidth="1"/>
    <col min="12" max="13" width="13.7109375" style="31" customWidth="1"/>
    <col min="14" max="16" width="14.28515625" style="31" customWidth="1"/>
    <col min="17" max="17" width="12.85546875" style="31" bestFit="1" customWidth="1"/>
    <col min="18" max="16384" width="9.140625" style="31"/>
  </cols>
  <sheetData>
    <row r="2" spans="1:18" ht="15.75" x14ac:dyDescent="0.25">
      <c r="A2" s="9" t="s">
        <v>205</v>
      </c>
    </row>
    <row r="3" spans="1:18" ht="15" x14ac:dyDescent="0.2">
      <c r="A3" s="109"/>
      <c r="B3" s="45"/>
      <c r="C3" s="45"/>
      <c r="D3" s="45"/>
      <c r="E3" s="45"/>
    </row>
    <row r="4" spans="1:18" ht="15" x14ac:dyDescent="0.2">
      <c r="A4" s="109"/>
      <c r="B4" s="45"/>
      <c r="C4" s="45"/>
      <c r="D4" s="45"/>
      <c r="E4" s="45"/>
    </row>
    <row r="5" spans="1:18" ht="18.75" x14ac:dyDescent="0.25">
      <c r="A5" s="42" t="s">
        <v>213</v>
      </c>
      <c r="B5" s="45"/>
      <c r="C5" s="45"/>
      <c r="D5" s="45"/>
      <c r="E5" s="45"/>
    </row>
    <row r="6" spans="1:18" ht="15" customHeight="1" x14ac:dyDescent="0.2">
      <c r="A6" s="45"/>
      <c r="B6" s="45"/>
      <c r="C6" s="45"/>
      <c r="D6" s="45"/>
      <c r="E6" s="45"/>
      <c r="H6" s="31"/>
      <c r="I6" s="31"/>
      <c r="J6" s="111" t="s">
        <v>119</v>
      </c>
      <c r="K6" s="112" t="s">
        <v>120</v>
      </c>
      <c r="L6" s="30"/>
      <c r="M6" s="30"/>
    </row>
    <row r="7" spans="1:18" ht="15" x14ac:dyDescent="0.2">
      <c r="A7" s="225"/>
      <c r="B7" s="225"/>
      <c r="C7" s="234"/>
      <c r="D7" s="234"/>
      <c r="E7" s="234"/>
      <c r="F7" s="234"/>
      <c r="G7" s="234"/>
      <c r="H7" s="234"/>
      <c r="I7" s="234"/>
      <c r="J7" s="234"/>
      <c r="K7" s="235"/>
      <c r="L7" s="234"/>
      <c r="M7" s="234"/>
      <c r="N7" s="234"/>
      <c r="O7" s="234"/>
      <c r="P7" s="234"/>
    </row>
    <row r="8" spans="1:18" ht="15.75" x14ac:dyDescent="0.25">
      <c r="A8" s="227"/>
      <c r="B8" s="227"/>
      <c r="C8" s="237"/>
      <c r="D8" s="237"/>
      <c r="E8" s="237"/>
      <c r="F8" s="237"/>
      <c r="G8" s="237"/>
      <c r="H8" s="237"/>
      <c r="I8" s="237"/>
      <c r="J8" s="237"/>
      <c r="K8" s="238"/>
      <c r="L8" s="237"/>
      <c r="M8" s="237"/>
      <c r="N8" s="237"/>
      <c r="O8" s="237"/>
      <c r="P8" s="237"/>
    </row>
    <row r="9" spans="1:18" ht="15.75" x14ac:dyDescent="0.25">
      <c r="A9" s="239"/>
      <c r="B9" s="229"/>
      <c r="C9" s="229"/>
      <c r="D9" s="240">
        <v>2005</v>
      </c>
      <c r="E9" s="240">
        <v>2006</v>
      </c>
      <c r="F9" s="240">
        <v>2010</v>
      </c>
      <c r="G9" s="240">
        <v>2011</v>
      </c>
      <c r="H9" s="240">
        <v>2012</v>
      </c>
      <c r="I9" s="240">
        <v>2013</v>
      </c>
      <c r="J9" s="240">
        <v>2014</v>
      </c>
      <c r="K9" s="241">
        <v>2015</v>
      </c>
      <c r="L9" s="240">
        <v>2016</v>
      </c>
      <c r="M9" s="240">
        <v>2017</v>
      </c>
      <c r="N9" s="240">
        <v>2018</v>
      </c>
      <c r="O9" s="240">
        <v>2019</v>
      </c>
      <c r="P9" s="240">
        <v>2020</v>
      </c>
    </row>
    <row r="10" spans="1:18" ht="15" x14ac:dyDescent="0.2">
      <c r="A10" s="30"/>
      <c r="B10" s="10"/>
      <c r="C10" s="10"/>
      <c r="D10" s="136" t="s">
        <v>45</v>
      </c>
      <c r="E10" s="168" t="s">
        <v>45</v>
      </c>
      <c r="F10" s="168" t="s">
        <v>45</v>
      </c>
      <c r="G10" s="168" t="s">
        <v>45</v>
      </c>
      <c r="H10" s="168" t="s">
        <v>45</v>
      </c>
      <c r="I10" s="168" t="s">
        <v>45</v>
      </c>
      <c r="J10" s="168" t="s">
        <v>45</v>
      </c>
      <c r="K10" s="169" t="s">
        <v>45</v>
      </c>
      <c r="L10" s="168" t="s">
        <v>45</v>
      </c>
      <c r="M10" s="168" t="s">
        <v>45</v>
      </c>
      <c r="N10" s="168" t="s">
        <v>45</v>
      </c>
      <c r="O10" s="168" t="s">
        <v>45</v>
      </c>
      <c r="P10" s="168" t="s">
        <v>45</v>
      </c>
      <c r="Q10" s="3"/>
      <c r="R10" s="3"/>
    </row>
    <row r="11" spans="1:18" ht="15" x14ac:dyDescent="0.2">
      <c r="A11" s="10" t="s">
        <v>116</v>
      </c>
      <c r="B11" s="20"/>
      <c r="C11" s="20"/>
      <c r="D11" s="44"/>
      <c r="E11" s="52" t="e">
        <f>SUM(#REF!)</f>
        <v>#REF!</v>
      </c>
      <c r="F11" s="52">
        <v>46713.5</v>
      </c>
      <c r="G11" s="52">
        <v>45824</v>
      </c>
      <c r="H11" s="52">
        <v>45005.5</v>
      </c>
      <c r="I11" s="52">
        <v>43693.5</v>
      </c>
      <c r="J11" s="52">
        <v>41052.25</v>
      </c>
      <c r="K11" s="145">
        <v>38411</v>
      </c>
      <c r="L11" s="52">
        <v>39621</v>
      </c>
      <c r="M11" s="52">
        <v>40786</v>
      </c>
      <c r="N11" s="52">
        <v>39153.69</v>
      </c>
      <c r="O11" s="254">
        <v>39073</v>
      </c>
      <c r="P11" s="254">
        <v>39620</v>
      </c>
      <c r="Q11" s="172"/>
      <c r="R11" s="143"/>
    </row>
    <row r="12" spans="1:18" ht="15" x14ac:dyDescent="0.2">
      <c r="A12" s="166" t="s">
        <v>117</v>
      </c>
      <c r="B12" s="20"/>
      <c r="C12" s="20"/>
      <c r="D12" s="20"/>
      <c r="E12" s="52" t="e">
        <f>SUM(#REF!)</f>
        <v>#REF!</v>
      </c>
      <c r="F12" s="52">
        <v>29467.5</v>
      </c>
      <c r="G12" s="52">
        <v>28914.5</v>
      </c>
      <c r="H12" s="52">
        <v>28253.5</v>
      </c>
      <c r="I12" s="52">
        <v>27347.5</v>
      </c>
      <c r="J12" s="52">
        <v>25470.75</v>
      </c>
      <c r="K12" s="145">
        <v>23594</v>
      </c>
      <c r="L12" s="52">
        <v>23393</v>
      </c>
      <c r="M12" s="52">
        <v>24014</v>
      </c>
      <c r="N12" s="52">
        <v>22131.27</v>
      </c>
      <c r="O12" s="254">
        <v>23246</v>
      </c>
      <c r="P12" s="254">
        <v>22950</v>
      </c>
      <c r="Q12" s="172"/>
      <c r="R12" s="143"/>
    </row>
    <row r="13" spans="1:18" ht="15" x14ac:dyDescent="0.2">
      <c r="A13" s="10" t="s">
        <v>114</v>
      </c>
      <c r="B13" s="20"/>
      <c r="C13" s="20"/>
      <c r="D13" s="20"/>
      <c r="E13" s="52" t="e">
        <f>#REF!</f>
        <v>#REF!</v>
      </c>
      <c r="F13" s="52">
        <v>4293</v>
      </c>
      <c r="G13" s="52">
        <v>4362</v>
      </c>
      <c r="H13" s="52">
        <v>4431</v>
      </c>
      <c r="I13" s="52">
        <v>4136</v>
      </c>
      <c r="J13" s="52">
        <v>3841</v>
      </c>
      <c r="K13" s="145">
        <v>4653</v>
      </c>
      <c r="L13" s="52">
        <v>4530</v>
      </c>
      <c r="M13" s="52">
        <v>4607</v>
      </c>
      <c r="N13" s="52">
        <v>4362.6000000000004</v>
      </c>
      <c r="O13" s="254">
        <v>4275</v>
      </c>
      <c r="P13" s="254">
        <v>4205</v>
      </c>
      <c r="Q13" s="172"/>
      <c r="R13" s="143"/>
    </row>
    <row r="14" spans="1:18" ht="15" x14ac:dyDescent="0.2">
      <c r="A14" s="10" t="s">
        <v>110</v>
      </c>
      <c r="B14" s="20"/>
      <c r="C14" s="20"/>
      <c r="D14" s="20"/>
      <c r="E14" s="52" t="e">
        <f>#REF!</f>
        <v>#REF!</v>
      </c>
      <c r="F14" s="52">
        <v>4153</v>
      </c>
      <c r="G14" s="52">
        <v>4181.5</v>
      </c>
      <c r="H14" s="52">
        <v>4210</v>
      </c>
      <c r="I14" s="52">
        <v>4047</v>
      </c>
      <c r="J14" s="52">
        <v>3884</v>
      </c>
      <c r="K14" s="145">
        <v>3813</v>
      </c>
      <c r="L14" s="52">
        <v>3811</v>
      </c>
      <c r="M14" s="52">
        <v>3997</v>
      </c>
      <c r="N14" s="52">
        <v>3418.28</v>
      </c>
      <c r="O14" s="254">
        <v>3732</v>
      </c>
      <c r="P14" s="254">
        <v>3507</v>
      </c>
      <c r="Q14" s="172"/>
      <c r="R14" s="143"/>
    </row>
    <row r="15" spans="1:18" ht="15" x14ac:dyDescent="0.2">
      <c r="A15" s="10" t="s">
        <v>118</v>
      </c>
      <c r="B15" s="20"/>
      <c r="C15" s="20"/>
      <c r="D15" s="20"/>
      <c r="E15" s="52" t="e">
        <f>SUM(#REF!)</f>
        <v>#REF!</v>
      </c>
      <c r="F15" s="52">
        <v>43574.5</v>
      </c>
      <c r="G15" s="52">
        <v>42911.5</v>
      </c>
      <c r="H15" s="52">
        <v>41398</v>
      </c>
      <c r="I15" s="52">
        <v>39930.5</v>
      </c>
      <c r="J15" s="52">
        <v>33769.75</v>
      </c>
      <c r="K15" s="145">
        <v>27609</v>
      </c>
      <c r="L15" s="52">
        <v>28999</v>
      </c>
      <c r="M15" s="52">
        <v>29510</v>
      </c>
      <c r="N15" s="52">
        <v>27610.94</v>
      </c>
      <c r="O15" s="254">
        <v>29027</v>
      </c>
      <c r="P15" s="254">
        <v>29224</v>
      </c>
      <c r="Q15" s="172"/>
      <c r="R15" s="143"/>
    </row>
    <row r="16" spans="1:18" ht="15" x14ac:dyDescent="0.2">
      <c r="A16" s="10"/>
      <c r="B16" s="20"/>
      <c r="C16" s="20"/>
      <c r="D16" s="20"/>
      <c r="E16" s="52"/>
      <c r="F16" s="52"/>
      <c r="G16" s="52"/>
      <c r="H16" s="52"/>
      <c r="I16" s="52"/>
      <c r="J16" s="52"/>
      <c r="K16" s="145"/>
      <c r="L16" s="52"/>
      <c r="M16" s="52"/>
      <c r="N16" s="52"/>
      <c r="O16" s="254"/>
      <c r="P16" s="254"/>
      <c r="Q16" s="172"/>
      <c r="R16" s="143"/>
    </row>
    <row r="17" spans="1:20" ht="15" x14ac:dyDescent="0.2">
      <c r="A17" s="10" t="s">
        <v>115</v>
      </c>
      <c r="B17" s="20"/>
      <c r="C17" s="20"/>
      <c r="D17" s="44"/>
      <c r="E17" s="52" t="e">
        <f>SUM(#REF!)</f>
        <v>#REF!</v>
      </c>
      <c r="F17" s="52">
        <v>57712.5</v>
      </c>
      <c r="G17" s="52">
        <v>57612</v>
      </c>
      <c r="H17" s="52">
        <v>56472</v>
      </c>
      <c r="I17" s="52">
        <v>54969.5</v>
      </c>
      <c r="J17" s="52">
        <v>47672.75</v>
      </c>
      <c r="K17" s="145">
        <v>40376</v>
      </c>
      <c r="L17" s="52">
        <v>40453</v>
      </c>
      <c r="M17" s="52">
        <v>42138</v>
      </c>
      <c r="N17" s="52">
        <v>40021.279999999999</v>
      </c>
      <c r="O17" s="254">
        <v>41218</v>
      </c>
      <c r="P17" s="254">
        <v>41277</v>
      </c>
      <c r="Q17" s="172"/>
      <c r="R17" s="143"/>
    </row>
    <row r="18" spans="1:20" ht="15" x14ac:dyDescent="0.2">
      <c r="A18" s="10" t="s">
        <v>111</v>
      </c>
      <c r="B18" s="20"/>
      <c r="C18" s="20"/>
      <c r="D18" s="20"/>
      <c r="E18" s="43" t="e">
        <f>#REF!</f>
        <v>#REF!</v>
      </c>
      <c r="F18" s="43">
        <v>4365</v>
      </c>
      <c r="G18" s="43">
        <v>4253.5</v>
      </c>
      <c r="H18" s="43">
        <v>4142</v>
      </c>
      <c r="I18" s="43">
        <v>4012</v>
      </c>
      <c r="J18" s="43">
        <v>3882</v>
      </c>
      <c r="K18" s="146">
        <v>3391</v>
      </c>
      <c r="L18" s="43">
        <v>3434</v>
      </c>
      <c r="M18" s="43">
        <v>3705</v>
      </c>
      <c r="N18" s="43">
        <v>3304.97</v>
      </c>
      <c r="O18" s="256">
        <v>3420</v>
      </c>
      <c r="P18" s="256">
        <v>3267</v>
      </c>
      <c r="Q18" s="172"/>
      <c r="R18" s="143"/>
    </row>
    <row r="19" spans="1:20" ht="15" x14ac:dyDescent="0.2">
      <c r="A19" s="166" t="s">
        <v>108</v>
      </c>
      <c r="B19" s="20"/>
      <c r="C19" s="20"/>
      <c r="D19" s="44"/>
      <c r="E19" s="52" t="e">
        <f>#REF!</f>
        <v>#REF!</v>
      </c>
      <c r="F19" s="52">
        <v>876.5</v>
      </c>
      <c r="G19" s="52">
        <v>910</v>
      </c>
      <c r="H19" s="52">
        <v>993.5</v>
      </c>
      <c r="I19" s="52">
        <v>1077</v>
      </c>
      <c r="J19" s="52">
        <v>1129</v>
      </c>
      <c r="K19" s="145">
        <v>1181</v>
      </c>
      <c r="L19" s="52">
        <v>1134</v>
      </c>
      <c r="M19" s="52">
        <v>1191</v>
      </c>
      <c r="N19" s="52">
        <v>1201.22</v>
      </c>
      <c r="O19" s="254">
        <v>1252</v>
      </c>
      <c r="P19" s="254">
        <v>1313</v>
      </c>
      <c r="Q19" s="172"/>
      <c r="R19" s="143"/>
    </row>
    <row r="20" spans="1:20" ht="15" x14ac:dyDescent="0.2">
      <c r="A20" s="10" t="s">
        <v>121</v>
      </c>
      <c r="B20" s="20"/>
      <c r="C20" s="20"/>
      <c r="D20" s="20"/>
      <c r="E20" s="52" t="e">
        <f>#REF!</f>
        <v>#REF!</v>
      </c>
      <c r="F20" s="52">
        <v>3794</v>
      </c>
      <c r="G20" s="52">
        <v>3758.5</v>
      </c>
      <c r="H20" s="52">
        <v>3723</v>
      </c>
      <c r="I20" s="52">
        <v>3651.5</v>
      </c>
      <c r="J20" s="52">
        <v>3580</v>
      </c>
      <c r="K20" s="145">
        <v>4372</v>
      </c>
      <c r="L20" s="52">
        <v>4404</v>
      </c>
      <c r="M20" s="52">
        <v>4478</v>
      </c>
      <c r="N20" s="52">
        <v>4536.46</v>
      </c>
      <c r="O20" s="254">
        <v>4362</v>
      </c>
      <c r="P20" s="254">
        <v>4607</v>
      </c>
      <c r="Q20" s="172"/>
      <c r="R20" s="143"/>
    </row>
    <row r="21" spans="1:20" ht="15" x14ac:dyDescent="0.2">
      <c r="A21" s="10" t="s">
        <v>112</v>
      </c>
      <c r="B21" s="20"/>
      <c r="C21" s="20"/>
      <c r="D21" s="20"/>
      <c r="E21" s="52" t="e">
        <f>#REF!</f>
        <v>#REF!</v>
      </c>
      <c r="F21" s="52">
        <v>3192</v>
      </c>
      <c r="G21" s="52">
        <v>3107.5</v>
      </c>
      <c r="H21" s="52">
        <v>3023</v>
      </c>
      <c r="I21" s="52">
        <v>2895</v>
      </c>
      <c r="J21" s="52">
        <v>2767</v>
      </c>
      <c r="K21" s="145">
        <v>3367</v>
      </c>
      <c r="L21" s="52">
        <v>3533</v>
      </c>
      <c r="M21" s="52">
        <v>3728</v>
      </c>
      <c r="N21" s="52">
        <v>3401.21</v>
      </c>
      <c r="O21" s="254">
        <v>3597</v>
      </c>
      <c r="P21" s="254">
        <v>3523</v>
      </c>
      <c r="Q21" s="172"/>
      <c r="R21" s="143"/>
    </row>
    <row r="22" spans="1:20" ht="15" x14ac:dyDescent="0.2">
      <c r="A22" s="10"/>
      <c r="B22" s="20"/>
      <c r="C22" s="20"/>
      <c r="D22" s="20"/>
      <c r="E22" s="52"/>
      <c r="F22" s="52"/>
      <c r="G22" s="52"/>
      <c r="H22" s="52"/>
      <c r="I22" s="52"/>
      <c r="J22" s="52"/>
      <c r="K22" s="145"/>
      <c r="L22" s="52"/>
      <c r="M22" s="52"/>
      <c r="N22" s="52"/>
      <c r="O22" s="254"/>
      <c r="P22" s="254"/>
      <c r="Q22" s="172"/>
      <c r="R22" s="143"/>
    </row>
    <row r="23" spans="1:20" ht="15" x14ac:dyDescent="0.2">
      <c r="A23" s="10" t="s">
        <v>125</v>
      </c>
      <c r="B23" s="20"/>
      <c r="C23" s="20"/>
      <c r="D23" s="20"/>
      <c r="E23" s="147" t="s">
        <v>72</v>
      </c>
      <c r="F23" s="147" t="s">
        <v>72</v>
      </c>
      <c r="G23" s="147" t="s">
        <v>72</v>
      </c>
      <c r="H23" s="147" t="s">
        <v>72</v>
      </c>
      <c r="I23" s="147" t="s">
        <v>72</v>
      </c>
      <c r="J23" s="147" t="s">
        <v>72</v>
      </c>
      <c r="K23" s="145">
        <v>987</v>
      </c>
      <c r="L23" s="52">
        <v>956</v>
      </c>
      <c r="M23" s="52">
        <v>942</v>
      </c>
      <c r="N23" s="52">
        <v>911.14305909999996</v>
      </c>
      <c r="O23" s="254">
        <v>873</v>
      </c>
      <c r="P23" s="254">
        <v>882</v>
      </c>
      <c r="Q23" s="172"/>
      <c r="R23" s="143"/>
    </row>
    <row r="24" spans="1:20" ht="15" x14ac:dyDescent="0.2">
      <c r="A24" s="166" t="s">
        <v>109</v>
      </c>
      <c r="B24" s="20"/>
      <c r="C24" s="20"/>
      <c r="D24" s="44"/>
      <c r="E24" s="52" t="e">
        <f>#REF!</f>
        <v>#REF!</v>
      </c>
      <c r="F24" s="52">
        <v>2403</v>
      </c>
      <c r="G24" s="52">
        <v>2491</v>
      </c>
      <c r="H24" s="52">
        <v>2411</v>
      </c>
      <c r="I24" s="52">
        <v>2331</v>
      </c>
      <c r="J24" s="52">
        <v>2574.5</v>
      </c>
      <c r="K24" s="145">
        <v>2818</v>
      </c>
      <c r="L24" s="52">
        <v>3229</v>
      </c>
      <c r="M24" s="52">
        <v>3215</v>
      </c>
      <c r="N24" s="52">
        <v>3338.05</v>
      </c>
      <c r="O24" s="254">
        <v>3394</v>
      </c>
      <c r="P24" s="254">
        <v>3522</v>
      </c>
      <c r="Q24" s="172"/>
      <c r="R24" s="143"/>
    </row>
    <row r="25" spans="1:20" ht="15" x14ac:dyDescent="0.2">
      <c r="A25" s="10" t="s">
        <v>113</v>
      </c>
      <c r="B25" s="20"/>
      <c r="C25" s="20"/>
      <c r="D25" s="20"/>
      <c r="E25" s="52" t="e">
        <f>#REF!</f>
        <v>#REF!</v>
      </c>
      <c r="F25" s="52">
        <v>5436</v>
      </c>
      <c r="G25" s="52">
        <v>5298</v>
      </c>
      <c r="H25" s="52">
        <v>5160</v>
      </c>
      <c r="I25" s="52">
        <v>5076.5</v>
      </c>
      <c r="J25" s="52">
        <v>4993</v>
      </c>
      <c r="K25" s="145">
        <v>5636</v>
      </c>
      <c r="L25" s="52">
        <v>5921</v>
      </c>
      <c r="M25" s="52">
        <v>5700</v>
      </c>
      <c r="N25" s="52">
        <v>6148.58</v>
      </c>
      <c r="O25" s="254">
        <v>5587</v>
      </c>
      <c r="P25" s="254">
        <v>5715</v>
      </c>
      <c r="Q25" s="172"/>
      <c r="R25" s="143"/>
    </row>
    <row r="26" spans="1:20" s="3" customFormat="1" ht="15.75" customHeight="1" x14ac:dyDescent="0.25">
      <c r="A26" s="26"/>
      <c r="B26" s="10"/>
      <c r="C26" s="10"/>
      <c r="D26" s="10"/>
      <c r="E26" s="46"/>
      <c r="F26" s="46"/>
      <c r="G26" s="46"/>
      <c r="H26" s="46"/>
      <c r="I26" s="46"/>
      <c r="J26" s="46"/>
      <c r="K26" s="132"/>
      <c r="L26" s="50"/>
      <c r="M26" s="50"/>
      <c r="N26" s="50"/>
      <c r="O26" s="50"/>
      <c r="P26" s="50"/>
    </row>
    <row r="27" spans="1:20" s="3" customFormat="1" ht="18" x14ac:dyDescent="0.2">
      <c r="A27" s="59" t="s">
        <v>130</v>
      </c>
      <c r="B27" s="10"/>
      <c r="C27" s="10"/>
      <c r="D27" s="10"/>
      <c r="E27" s="43">
        <v>26740</v>
      </c>
      <c r="F27" s="43">
        <v>26545</v>
      </c>
      <c r="G27" s="43">
        <v>23943</v>
      </c>
      <c r="H27" s="43">
        <v>24373</v>
      </c>
      <c r="I27" s="43">
        <v>24693</v>
      </c>
      <c r="J27" s="43">
        <v>21807</v>
      </c>
      <c r="K27" s="146">
        <v>23323</v>
      </c>
      <c r="L27" s="43">
        <v>23240</v>
      </c>
      <c r="M27" s="43">
        <f>'Table 6 - Tractors &amp; Transport'!I27</f>
        <v>26267</v>
      </c>
      <c r="N27" s="71">
        <v>24699</v>
      </c>
      <c r="O27" s="84">
        <v>24515</v>
      </c>
      <c r="P27" s="84">
        <v>24677</v>
      </c>
      <c r="S27" s="11"/>
      <c r="T27" s="117"/>
    </row>
    <row r="28" spans="1:20" s="3" customFormat="1" ht="18" x14ac:dyDescent="0.2">
      <c r="A28" s="59" t="s">
        <v>131</v>
      </c>
      <c r="B28" s="10"/>
      <c r="C28" s="10"/>
      <c r="D28" s="10"/>
      <c r="E28" s="52">
        <v>5318079.6399999997</v>
      </c>
      <c r="F28" s="52">
        <v>5344807.67</v>
      </c>
      <c r="G28" s="52">
        <v>5326947.9800000004</v>
      </c>
      <c r="H28" s="52">
        <v>5273854.8499999996</v>
      </c>
      <c r="I28" s="52">
        <v>5326792.3600000003</v>
      </c>
      <c r="J28" s="52">
        <v>5246086.43</v>
      </c>
      <c r="K28" s="145">
        <v>5227446.37</v>
      </c>
      <c r="L28" s="52">
        <v>5226033.03</v>
      </c>
      <c r="M28" s="43">
        <f>'Table 6 - Tractors &amp; Transport'!I28</f>
        <v>5391964</v>
      </c>
      <c r="N28" s="71">
        <v>5443014.8499999996</v>
      </c>
      <c r="O28" s="71">
        <v>5761734.2599999998</v>
      </c>
      <c r="P28" s="258">
        <v>5318466.7</v>
      </c>
      <c r="S28" s="11"/>
      <c r="T28" s="117"/>
    </row>
    <row r="29" spans="1:20" ht="15" x14ac:dyDescent="0.2">
      <c r="A29" s="219"/>
      <c r="B29" s="219"/>
      <c r="C29" s="242"/>
      <c r="D29" s="242"/>
      <c r="E29" s="242"/>
      <c r="F29" s="242"/>
      <c r="G29" s="242"/>
      <c r="H29" s="242"/>
      <c r="I29" s="242"/>
      <c r="J29" s="242"/>
      <c r="K29" s="243"/>
      <c r="L29" s="242"/>
      <c r="M29" s="242"/>
      <c r="N29" s="242"/>
      <c r="O29" s="242"/>
      <c r="P29" s="242"/>
    </row>
    <row r="30" spans="1:20" ht="14.25" x14ac:dyDescent="0.2">
      <c r="A30" s="118" t="s">
        <v>129</v>
      </c>
      <c r="I30" s="114"/>
      <c r="J30" s="114"/>
      <c r="K30" s="114"/>
      <c r="L30" s="114"/>
      <c r="M30" s="114"/>
      <c r="N30" s="114"/>
      <c r="O30" s="114"/>
      <c r="P30" s="114"/>
    </row>
    <row r="31" spans="1:20" ht="14.25" x14ac:dyDescent="0.2">
      <c r="A31" s="118" t="s">
        <v>135</v>
      </c>
    </row>
    <row r="32" spans="1:20" ht="14.25" x14ac:dyDescent="0.2">
      <c r="A32" s="63" t="s">
        <v>136</v>
      </c>
    </row>
    <row r="33" spans="6:16" x14ac:dyDescent="0.2"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</row>
  </sheetData>
  <phoneticPr fontId="16" type="noConversion"/>
  <pageMargins left="0.75" right="0.75" top="0.35" bottom="0.52" header="0.22" footer="0.27"/>
  <pageSetup paperSize="9" scale="5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="90" zoomScaleNormal="90" workbookViewId="0">
      <selection activeCell="A2" sqref="A2"/>
    </sheetView>
  </sheetViews>
  <sheetFormatPr defaultRowHeight="12.75" x14ac:dyDescent="0.2"/>
  <cols>
    <col min="1" max="8" width="10.7109375" style="187" customWidth="1"/>
    <col min="9" max="16384" width="9.140625" style="187"/>
  </cols>
  <sheetData>
    <row r="1" spans="1:10" s="182" customFormat="1" x14ac:dyDescent="0.2">
      <c r="A1" s="181"/>
      <c r="B1" s="181"/>
      <c r="C1" s="181"/>
      <c r="D1" s="181"/>
      <c r="E1" s="181"/>
      <c r="F1" s="181"/>
      <c r="G1" s="181"/>
      <c r="H1" s="181"/>
      <c r="I1" s="181"/>
      <c r="J1" s="181"/>
    </row>
    <row r="2" spans="1:10" s="182" customFormat="1" ht="15.75" x14ac:dyDescent="0.25">
      <c r="A2" s="183" t="s">
        <v>205</v>
      </c>
      <c r="B2" s="181"/>
      <c r="C2" s="181"/>
      <c r="D2" s="181"/>
      <c r="E2" s="181"/>
      <c r="F2" s="181"/>
      <c r="G2" s="181"/>
      <c r="H2" s="181"/>
      <c r="I2" s="181"/>
      <c r="J2" s="181"/>
    </row>
    <row r="3" spans="1:10" s="182" customFormat="1" ht="15.75" x14ac:dyDescent="0.25">
      <c r="A3" s="183"/>
      <c r="B3" s="181"/>
      <c r="C3" s="181"/>
      <c r="D3" s="181"/>
      <c r="E3" s="181"/>
      <c r="F3" s="181"/>
      <c r="G3" s="181"/>
      <c r="H3" s="181"/>
      <c r="I3" s="181"/>
      <c r="J3" s="181"/>
    </row>
    <row r="4" spans="1:10" s="182" customFormat="1" ht="15.75" x14ac:dyDescent="0.25">
      <c r="A4" s="191" t="s">
        <v>214</v>
      </c>
      <c r="B4" s="185"/>
      <c r="C4" s="185"/>
      <c r="D4" s="185"/>
      <c r="E4" s="185"/>
      <c r="F4" s="185"/>
      <c r="G4" s="181"/>
      <c r="H4" s="181"/>
      <c r="I4" s="181"/>
      <c r="J4" s="181"/>
    </row>
    <row r="5" spans="1:10" x14ac:dyDescent="0.2">
      <c r="A5" s="186"/>
      <c r="B5" s="186"/>
      <c r="C5" s="186"/>
      <c r="D5" s="186"/>
      <c r="E5" s="186"/>
      <c r="F5" s="186"/>
      <c r="G5" s="186"/>
      <c r="H5" s="186"/>
    </row>
    <row r="6" spans="1:10" ht="15" x14ac:dyDescent="0.2">
      <c r="A6" s="233"/>
      <c r="B6" s="233"/>
      <c r="C6" s="233"/>
      <c r="D6" s="233"/>
      <c r="E6" s="233"/>
      <c r="F6" s="233"/>
      <c r="G6" s="233"/>
      <c r="H6" s="233"/>
    </row>
    <row r="7" spans="1:10" ht="18.75" x14ac:dyDescent="0.25">
      <c r="A7" s="236"/>
      <c r="B7" s="244"/>
      <c r="C7" s="244" t="s">
        <v>188</v>
      </c>
      <c r="D7" s="244"/>
      <c r="E7" s="244"/>
      <c r="F7" s="244"/>
      <c r="G7" s="244" t="s">
        <v>216</v>
      </c>
      <c r="H7" s="244"/>
    </row>
    <row r="8" spans="1:10" ht="15.75" x14ac:dyDescent="0.25">
      <c r="A8" s="239"/>
      <c r="B8" s="245" t="s">
        <v>186</v>
      </c>
      <c r="C8" s="245" t="s">
        <v>187</v>
      </c>
      <c r="D8" s="245" t="s">
        <v>12</v>
      </c>
      <c r="E8" s="245"/>
      <c r="F8" s="245" t="s">
        <v>186</v>
      </c>
      <c r="G8" s="245" t="s">
        <v>187</v>
      </c>
      <c r="H8" s="245" t="s">
        <v>12</v>
      </c>
    </row>
    <row r="9" spans="1:10" ht="15.75" x14ac:dyDescent="0.25">
      <c r="A9" s="202">
        <v>2001</v>
      </c>
      <c r="B9" s="194">
        <v>18.050373432789748</v>
      </c>
      <c r="C9" s="194">
        <v>102.23929713568241</v>
      </c>
      <c r="D9" s="194">
        <v>29.541765033286833</v>
      </c>
      <c r="E9" s="190"/>
      <c r="F9" s="194">
        <v>28.053713149747633</v>
      </c>
      <c r="G9" s="194">
        <v>158.89931170432078</v>
      </c>
      <c r="H9" s="194">
        <v>45.913521139434202</v>
      </c>
    </row>
    <row r="10" spans="1:10" ht="15.75" x14ac:dyDescent="0.25">
      <c r="A10" s="202">
        <v>2002</v>
      </c>
      <c r="B10" s="194">
        <v>13.785338247081016</v>
      </c>
      <c r="C10" s="194">
        <v>105.13172917553845</v>
      </c>
      <c r="D10" s="194">
        <v>26.144879360536223</v>
      </c>
      <c r="E10" s="190"/>
      <c r="F10" s="194">
        <v>20.983653963035955</v>
      </c>
      <c r="G10" s="194">
        <v>160.02855976509906</v>
      </c>
      <c r="H10" s="194">
        <v>39.796999650913875</v>
      </c>
    </row>
    <row r="11" spans="1:10" ht="15.75" x14ac:dyDescent="0.25">
      <c r="A11" s="202">
        <v>2003</v>
      </c>
      <c r="B11" s="194">
        <v>16.353263298465205</v>
      </c>
      <c r="C11" s="194">
        <v>109.54574274753517</v>
      </c>
      <c r="D11" s="194">
        <v>28.884495818199582</v>
      </c>
      <c r="E11" s="190"/>
      <c r="F11" s="194">
        <v>24.317116800633077</v>
      </c>
      <c r="G11" s="194">
        <v>162.89327535342287</v>
      </c>
      <c r="H11" s="194">
        <v>42.9509172401375</v>
      </c>
    </row>
    <row r="12" spans="1:10" ht="15.75" x14ac:dyDescent="0.25">
      <c r="A12" s="202">
        <v>2004</v>
      </c>
      <c r="B12" s="194">
        <v>17.244440884740985</v>
      </c>
      <c r="C12" s="194">
        <v>106.50591079087064</v>
      </c>
      <c r="D12" s="194">
        <v>29.16475011408906</v>
      </c>
      <c r="E12" s="190"/>
      <c r="F12" s="194">
        <v>25.007551130340815</v>
      </c>
      <c r="G12" s="194">
        <v>154.45279018254587</v>
      </c>
      <c r="H12" s="194">
        <v>42.294150593601579</v>
      </c>
    </row>
    <row r="13" spans="1:10" ht="15.75" x14ac:dyDescent="0.25">
      <c r="A13" s="202">
        <v>2005</v>
      </c>
      <c r="B13" s="194">
        <v>16.414640308294022</v>
      </c>
      <c r="C13" s="194">
        <v>107.68985836870398</v>
      </c>
      <c r="D13" s="194">
        <v>28.339039318820817</v>
      </c>
      <c r="E13" s="190"/>
      <c r="F13" s="194">
        <v>23.17970799561143</v>
      </c>
      <c r="G13" s="194">
        <v>152.0727487287075</v>
      </c>
      <c r="H13" s="194">
        <v>40.018583651479872</v>
      </c>
    </row>
    <row r="14" spans="1:10" ht="15.75" x14ac:dyDescent="0.25">
      <c r="A14" s="202">
        <v>2006</v>
      </c>
      <c r="B14" s="194">
        <v>15.793531408123226</v>
      </c>
      <c r="C14" s="194">
        <v>103.48303067290711</v>
      </c>
      <c r="D14" s="194">
        <v>26.897510429159123</v>
      </c>
      <c r="E14" s="190"/>
      <c r="F14" s="194">
        <v>21.692041684964451</v>
      </c>
      <c r="G14" s="194">
        <v>142.13149402980196</v>
      </c>
      <c r="H14" s="194">
        <v>36.94309412972634</v>
      </c>
    </row>
    <row r="15" spans="1:10" ht="15.75" x14ac:dyDescent="0.25">
      <c r="A15" s="202">
        <v>2007</v>
      </c>
      <c r="B15" s="194">
        <v>17.963280498237889</v>
      </c>
      <c r="C15" s="194">
        <v>103.95918475033704</v>
      </c>
      <c r="D15" s="194">
        <v>28.590389349634599</v>
      </c>
      <c r="E15" s="190"/>
      <c r="F15" s="194">
        <v>24.0243705132768</v>
      </c>
      <c r="G15" s="194">
        <v>139.03662935872379</v>
      </c>
      <c r="H15" s="194">
        <v>38.237231051524404</v>
      </c>
    </row>
    <row r="16" spans="1:10" ht="15.75" x14ac:dyDescent="0.25">
      <c r="A16" s="202">
        <v>2008</v>
      </c>
      <c r="B16" s="194">
        <v>16.382681971887354</v>
      </c>
      <c r="C16" s="194">
        <v>107.57897558072032</v>
      </c>
      <c r="D16" s="194">
        <v>27.499932938365639</v>
      </c>
      <c r="E16" s="190"/>
      <c r="F16" s="194">
        <v>21.25148567379734</v>
      </c>
      <c r="G16" s="194">
        <v>139.55059753211398</v>
      </c>
      <c r="H16" s="194">
        <v>35.672695830445761</v>
      </c>
    </row>
    <row r="17" spans="1:9" ht="15.75" x14ac:dyDescent="0.25">
      <c r="A17" s="202">
        <v>2009</v>
      </c>
      <c r="B17" s="194">
        <v>17.381307670650596</v>
      </c>
      <c r="C17" s="194">
        <v>116.63011780038646</v>
      </c>
      <c r="D17" s="194">
        <v>29.588840003385858</v>
      </c>
      <c r="E17" s="190"/>
      <c r="F17" s="194">
        <v>22.1913952805116</v>
      </c>
      <c r="G17" s="194">
        <v>148.90623276241277</v>
      </c>
      <c r="H17" s="194">
        <v>37.777229242405561</v>
      </c>
    </row>
    <row r="18" spans="1:9" ht="15.75" x14ac:dyDescent="0.25">
      <c r="A18" s="202">
        <v>2010</v>
      </c>
      <c r="B18" s="194">
        <v>19.115151492394954</v>
      </c>
      <c r="C18" s="194">
        <v>120.37074610612565</v>
      </c>
      <c r="D18" s="194">
        <v>31.458995716236007</v>
      </c>
      <c r="E18" s="190"/>
      <c r="F18" s="194">
        <v>24.019598052459671</v>
      </c>
      <c r="G18" s="194">
        <v>151.25472272056606</v>
      </c>
      <c r="H18" s="194">
        <v>39.530548975176636</v>
      </c>
    </row>
    <row r="19" spans="1:9" ht="15.75" x14ac:dyDescent="0.25">
      <c r="A19" s="202">
        <v>2011</v>
      </c>
      <c r="B19" s="194">
        <v>19.064180789201025</v>
      </c>
      <c r="C19" s="194">
        <v>124.29039945579559</v>
      </c>
      <c r="D19" s="194">
        <v>32.10649042230235</v>
      </c>
      <c r="E19" s="190"/>
      <c r="F19" s="194">
        <v>23.470001057382767</v>
      </c>
      <c r="G19" s="194">
        <v>153.01448506523022</v>
      </c>
      <c r="H19" s="194">
        <v>39.526448709882722</v>
      </c>
    </row>
    <row r="20" spans="1:9" ht="15.75" x14ac:dyDescent="0.25">
      <c r="A20" s="202">
        <v>2012</v>
      </c>
      <c r="B20" s="194">
        <v>19.756294331444749</v>
      </c>
      <c r="C20" s="194">
        <v>122.48265169846658</v>
      </c>
      <c r="D20" s="194">
        <v>32.921363004148169</v>
      </c>
      <c r="E20" s="190"/>
      <c r="F20" s="194">
        <v>23.926571728808849</v>
      </c>
      <c r="G20" s="194">
        <v>148.33702627793164</v>
      </c>
      <c r="H20" s="194">
        <v>39.870602255362435</v>
      </c>
    </row>
    <row r="21" spans="1:9" ht="15.75" x14ac:dyDescent="0.25">
      <c r="A21" s="202">
        <v>2013</v>
      </c>
      <c r="B21" s="194">
        <v>22.800772931362854</v>
      </c>
      <c r="C21" s="194">
        <v>123.23243568331361</v>
      </c>
      <c r="D21" s="194">
        <v>35.556299517841268</v>
      </c>
      <c r="E21" s="190"/>
      <c r="F21" s="194">
        <v>27.131504845320052</v>
      </c>
      <c r="G21" s="194">
        <v>146.63895105254957</v>
      </c>
      <c r="H21" s="194">
        <v>42.309789916069271</v>
      </c>
    </row>
    <row r="22" spans="1:9" ht="15.75" x14ac:dyDescent="0.25">
      <c r="A22" s="202">
        <v>2014</v>
      </c>
      <c r="B22" s="194">
        <v>24.949409179574186</v>
      </c>
      <c r="C22" s="194">
        <v>124.37653879294621</v>
      </c>
      <c r="D22" s="194">
        <v>37.624494057596429</v>
      </c>
      <c r="E22" s="190"/>
      <c r="F22" s="194">
        <v>29.181569788877976</v>
      </c>
      <c r="G22" s="194">
        <v>145.47449283315629</v>
      </c>
      <c r="H22" s="194">
        <v>44.006725418245495</v>
      </c>
    </row>
    <row r="23" spans="1:9" ht="15.75" x14ac:dyDescent="0.25">
      <c r="A23" s="202">
        <v>2015</v>
      </c>
      <c r="B23" s="195">
        <v>25.558826882156136</v>
      </c>
      <c r="C23" s="195">
        <v>129.96893168817172</v>
      </c>
      <c r="D23" s="196">
        <v>38.652723129460476</v>
      </c>
      <c r="E23" s="190"/>
      <c r="F23" s="194">
        <v>29.697562588368026</v>
      </c>
      <c r="G23" s="194">
        <v>151.01477470577865</v>
      </c>
      <c r="H23" s="194">
        <v>44.911750826459567</v>
      </c>
    </row>
    <row r="24" spans="1:9" ht="15.75" x14ac:dyDescent="0.25">
      <c r="A24" s="191">
        <v>2016</v>
      </c>
      <c r="B24" s="195">
        <v>24.934214915386772</v>
      </c>
      <c r="C24" s="195">
        <v>131.83478467428986</v>
      </c>
      <c r="D24" s="196">
        <v>38.3563847455274</v>
      </c>
      <c r="E24" s="193"/>
      <c r="F24" s="194">
        <v>28.362657475035533</v>
      </c>
      <c r="G24" s="194">
        <v>149.96200416579055</v>
      </c>
      <c r="H24" s="194">
        <v>43.630369201909026</v>
      </c>
    </row>
    <row r="25" spans="1:9" ht="15.75" x14ac:dyDescent="0.25">
      <c r="A25" s="191">
        <v>2017</v>
      </c>
      <c r="B25" s="195">
        <v>25.451140350019845</v>
      </c>
      <c r="C25" s="195">
        <v>132.50945396111547</v>
      </c>
      <c r="D25" s="196">
        <v>38.336405687711022</v>
      </c>
      <c r="E25" s="193"/>
      <c r="F25" s="194">
        <v>28.399815553778225</v>
      </c>
      <c r="G25" s="194">
        <v>147.86151032421665</v>
      </c>
      <c r="H25" s="194">
        <v>42.777920185606085</v>
      </c>
    </row>
    <row r="26" spans="1:9" ht="15.75" x14ac:dyDescent="0.25">
      <c r="A26" s="191">
        <v>2018</v>
      </c>
      <c r="B26" s="195">
        <v>27.359506603932989</v>
      </c>
      <c r="C26" s="195">
        <v>133.328166917305</v>
      </c>
      <c r="D26" s="196">
        <v>40.170388004171905</v>
      </c>
      <c r="E26" s="190"/>
      <c r="F26" s="253">
        <v>29.857705415242595</v>
      </c>
      <c r="G26" s="253">
        <v>145.50237286804457</v>
      </c>
      <c r="H26" s="253">
        <v>43.838349455912478</v>
      </c>
      <c r="I26" s="252"/>
    </row>
    <row r="27" spans="1:9" ht="15.75" x14ac:dyDescent="0.25">
      <c r="A27" s="191">
        <v>2019</v>
      </c>
      <c r="B27" s="195">
        <v>27.448502710005705</v>
      </c>
      <c r="C27" s="195">
        <v>133.5497463292555</v>
      </c>
      <c r="D27" s="196">
        <v>39.922420291083967</v>
      </c>
      <c r="E27" s="190"/>
      <c r="F27" s="195">
        <v>29.334343460837648</v>
      </c>
      <c r="G27" s="195">
        <v>142.72523967225564</v>
      </c>
      <c r="H27" s="196">
        <v>42.665277628410493</v>
      </c>
    </row>
    <row r="28" spans="1:9" ht="15.75" x14ac:dyDescent="0.25">
      <c r="A28" s="191">
        <v>2020</v>
      </c>
      <c r="B28" s="195">
        <v>28.150096492203932</v>
      </c>
      <c r="C28" s="195">
        <v>142.95134963087673</v>
      </c>
      <c r="D28" s="196">
        <v>41.687891301106738</v>
      </c>
      <c r="E28" s="190"/>
      <c r="F28" s="195">
        <v>28.150096492203932</v>
      </c>
      <c r="G28" s="195">
        <v>142.95134963087673</v>
      </c>
      <c r="H28" s="196">
        <v>41.687891301106738</v>
      </c>
    </row>
    <row r="29" spans="1:9" ht="15" x14ac:dyDescent="0.2">
      <c r="A29" s="219"/>
      <c r="B29" s="219"/>
      <c r="C29" s="219"/>
      <c r="D29" s="219"/>
      <c r="E29" s="219"/>
      <c r="F29" s="219"/>
      <c r="G29" s="219"/>
      <c r="H29" s="219"/>
    </row>
    <row r="30" spans="1:9" x14ac:dyDescent="0.2">
      <c r="A30" s="275" t="s">
        <v>217</v>
      </c>
    </row>
  </sheetData>
  <pageMargins left="0.7" right="0.7" top="0.75" bottom="0.75" header="0.3" footer="0.3"/>
  <pageSetup paperSize="9" orientation="portrait" r:id="rId1"/>
</worksheet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.xml" Id="Rd3c4172d526e4b2384ade4b889302c76" /></Relationships>
</file>

<file path=customXML/item2.xml><?xml version="1.0" encoding="utf-8"?>
<metadata xmlns="http://www.objective.com/ecm/document/metadata/53D26341A57B383EE0540010E0463CCA" version="1.0.0">
  <systemFields>
    <field name="Objective-Id">
      <value order="0">A32450683</value>
    </field>
    <field name="Objective-Title">
      <value order="0">Agricultural Statistics - December 2020 - Publication - Tables  for web publication</value>
    </field>
    <field name="Objective-Description">
      <value order="0"/>
    </field>
    <field name="Objective-CreationStamp">
      <value order="0">2021-03-12T14:05:10Z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2021-03-19T16:28:26Z</value>
    </field>
    <field name="Objective-Owner">
      <value order="0">Cruickshank, David D (u205219)</value>
    </field>
    <field name="Objective-Path">
      <value order="0">Objective Global Folder:SG File Plan:People, communities and living:Rural communities:General:Research and analysis: Rural communities - general:Statistical: Agricultural and Horticultural - December survey - Research and analysis: Farming (2020): 2020-2025</value>
    </field>
    <field name="Objective-Parent">
      <value order="0">Statistical: Agricultural and Horticultural - December survey - Research and analysis: Farming (2020): 2020-2025</value>
    </field>
    <field name="Objective-State">
      <value order="0">Being Drafted</value>
    </field>
    <field name="Objective-VersionId">
      <value order="0">vA47509969</value>
    </field>
    <field name="Objective-Version">
      <value order="0">0.9</value>
    </field>
    <field name="Objective-VersionNumber">
      <value order="0">9</value>
    </field>
    <field name="Objective-VersionComment">
      <value order="0"/>
    </field>
    <field name="Objective-FileNumber">
      <value order="0">PROCRES/2066</value>
    </field>
    <field name="Objective-Classification">
      <value order="0">OFFICIAL-SENSITIVE-PERSONAL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2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28</vt:i4>
      </vt:variant>
    </vt:vector>
  </HeadingPairs>
  <TitlesOfParts>
    <vt:vector size="38" baseType="lpstr">
      <vt:lpstr>Contents</vt:lpstr>
      <vt:lpstr>Table 1 - crops and grass</vt:lpstr>
      <vt:lpstr>Table 2 - cattle</vt:lpstr>
      <vt:lpstr>Table 3 - sheep</vt:lpstr>
      <vt:lpstr>Table 4 - pigs</vt:lpstr>
      <vt:lpstr>Table 5 - poultry</vt:lpstr>
      <vt:lpstr>Table 6 - Tractors &amp; Transport</vt:lpstr>
      <vt:lpstr>Table 7- Machinery</vt:lpstr>
      <vt:lpstr>Table 8 - Rent by LFA</vt:lpstr>
      <vt:lpstr>Table 9  - Rent by region type</vt:lpstr>
      <vt:lpstr>'Table 1 - crops and grass'!_ftn1</vt:lpstr>
      <vt:lpstr>'Table 1 - crops and grass'!_ftn2</vt:lpstr>
      <vt:lpstr>'Table 1 - crops and grass'!_ftn3</vt:lpstr>
      <vt:lpstr>'Table 1 - crops and grass'!_ftnref1</vt:lpstr>
      <vt:lpstr>'Table 1 - crops and grass'!_ftnref4</vt:lpstr>
      <vt:lpstr>'Table 1 - crops and grass'!_Toc508345229</vt:lpstr>
      <vt:lpstr>'Table 1 - crops and grass'!_Toc508345230</vt:lpstr>
      <vt:lpstr>'Table 1 - crops and grass'!_Toc508345231</vt:lpstr>
      <vt:lpstr>'Table 1 - crops and grass'!_Toc508345232</vt:lpstr>
      <vt:lpstr>'Table 1 - crops and grass'!_Toc508345233</vt:lpstr>
      <vt:lpstr>'Table 1 - crops and grass'!_Toc508345234</vt:lpstr>
      <vt:lpstr>'Table 1 - crops and grass'!_Toc508345235</vt:lpstr>
      <vt:lpstr>'Table 1 - crops and grass'!_Toc508345236</vt:lpstr>
      <vt:lpstr>'Table 1 - crops and grass'!_Toc508345237</vt:lpstr>
      <vt:lpstr>'Table 1 - crops and grass'!_Toc508345238</vt:lpstr>
      <vt:lpstr>'Table 1 - crops and grass'!_Toc508345239</vt:lpstr>
      <vt:lpstr>'Table 1 - crops and grass'!_Toc508345240</vt:lpstr>
      <vt:lpstr>'Table 1 - crops and grass'!Print_Area</vt:lpstr>
      <vt:lpstr>'Table 2 - cattle'!Print_Area</vt:lpstr>
      <vt:lpstr>'Table 4 - pigs'!Print_Area</vt:lpstr>
      <vt:lpstr>'Table 5 - poultry'!Print_Area</vt:lpstr>
      <vt:lpstr>'Table 6 - Tractors &amp; Transport'!Print_Area</vt:lpstr>
      <vt:lpstr>'Table 7- Machinery'!Print_Area</vt:lpstr>
      <vt:lpstr>Table_7___machinery</vt:lpstr>
      <vt:lpstr>Table_8___rent_by_LFA</vt:lpstr>
      <vt:lpstr>Table_8__rent_by_lfa</vt:lpstr>
      <vt:lpstr>Table_8_rent_by_LFA</vt:lpstr>
      <vt:lpstr>Table_9___rent_by_region__farm_type__rental_type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u205680</dc:creator>
  <cp:lastModifiedBy>u205219</cp:lastModifiedBy>
  <cp:lastPrinted>2017-02-24T16:24:02Z</cp:lastPrinted>
  <dcterms:created xsi:type="dcterms:W3CDTF">2013-02-01T15:35:58Z</dcterms:created>
  <dcterms:modified xsi:type="dcterms:W3CDTF">2021-03-19T16:28:18Z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A32450683</vt:lpwstr>
  </property>
  <property fmtid="{D5CDD505-2E9C-101B-9397-08002B2CF9AE}" pid="3" name="Objective-Title">
    <vt:lpwstr>Agricultural Statistics - December 2020 - Publication - Tables  for web publication</vt:lpwstr>
  </property>
  <property fmtid="{D5CDD505-2E9C-101B-9397-08002B2CF9AE}" pid="4" name="Objective-Comment">
    <vt:lpwstr/>
  </property>
  <property fmtid="{D5CDD505-2E9C-101B-9397-08002B2CF9AE}" pid="5" name="Objective-CreationStamp">
    <vt:filetime>2021-03-12T14:38:16Z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/>
  </property>
  <property fmtid="{D5CDD505-2E9C-101B-9397-08002B2CF9AE}" pid="9" name="Objective-ModificationStamp">
    <vt:filetime>2021-03-19T16:28:26Z</vt:filetime>
  </property>
  <property fmtid="{D5CDD505-2E9C-101B-9397-08002B2CF9AE}" pid="10" name="Objective-Owner">
    <vt:lpwstr>Cruickshank, David D (u205219)</vt:lpwstr>
  </property>
  <property fmtid="{D5CDD505-2E9C-101B-9397-08002B2CF9AE}" pid="11" name="Objective-Path">
    <vt:lpwstr>Objective Global Folder:SG File Plan:People, communities and living:Rural communities:General:Research and analysis: Rural communities - general:Statistical: Agricultural and Horticultural - December survey - Research and analysis: Farming (2020): 2020-2025:</vt:lpwstr>
  </property>
  <property fmtid="{D5CDD505-2E9C-101B-9397-08002B2CF9AE}" pid="12" name="Objective-Parent">
    <vt:lpwstr>Statistical: Agricultural and Horticultural - December survey - Research and analysis: Farming (2020): 2020-2025</vt:lpwstr>
  </property>
  <property fmtid="{D5CDD505-2E9C-101B-9397-08002B2CF9AE}" pid="13" name="Objective-State">
    <vt:lpwstr>Being Drafted</vt:lpwstr>
  </property>
  <property fmtid="{D5CDD505-2E9C-101B-9397-08002B2CF9AE}" pid="14" name="Objective-Version">
    <vt:lpwstr>0.9</vt:lpwstr>
  </property>
  <property fmtid="{D5CDD505-2E9C-101B-9397-08002B2CF9AE}" pid="15" name="Objective-VersionNumber">
    <vt:r8>9</vt:r8>
  </property>
  <property fmtid="{D5CDD505-2E9C-101B-9397-08002B2CF9AE}" pid="16" name="Objective-VersionComment">
    <vt:lpwstr/>
  </property>
  <property fmtid="{D5CDD505-2E9C-101B-9397-08002B2CF9AE}" pid="17" name="Objective-FileNumber">
    <vt:lpwstr/>
  </property>
  <property fmtid="{D5CDD505-2E9C-101B-9397-08002B2CF9AE}" pid="18" name="Objective-Classification">
    <vt:lpwstr>[Inherited - OFFICIAL-SENSITIVE-PERSONAL]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Connect Creator [system]">
    <vt:lpwstr/>
  </property>
  <property fmtid="{D5CDD505-2E9C-101B-9397-08002B2CF9AE}" pid="25" name="Objective-Description">
    <vt:lpwstr/>
  </property>
  <property fmtid="{D5CDD505-2E9C-101B-9397-08002B2CF9AE}" pid="26" name="Objective-VersionId">
    <vt:lpwstr>vA47509969</vt:lpwstr>
  </property>
  <property fmtid="{D5CDD505-2E9C-101B-9397-08002B2CF9AE}" pid="27" name="Objective-Connect Creator">
    <vt:lpwstr/>
  </property>
  <property fmtid="{D5CDD505-2E9C-101B-9397-08002B2CF9AE}" pid="28" name="Objective-Date Received">
    <vt:lpwstr/>
  </property>
  <property fmtid="{D5CDD505-2E9C-101B-9397-08002B2CF9AE}" pid="29" name="Objective-Date of Original">
    <vt:lpwstr/>
  </property>
  <property fmtid="{D5CDD505-2E9C-101B-9397-08002B2CF9AE}" pid="30" name="Objective-SG Web Publication - Category">
    <vt:lpwstr/>
  </property>
  <property fmtid="{D5CDD505-2E9C-101B-9397-08002B2CF9AE}" pid="31" name="Objective-SG Web Publication - Category 2 Classification">
    <vt:lpwstr/>
  </property>
  <property fmtid="{D5CDD505-2E9C-101B-9397-08002B2CF9AE}" pid="32" name="Objective-Required Redaction">
    <vt:lpwstr/>
  </property>
</Properties>
</file>