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60" windowHeight="0" tabRatio="618"/>
  </bookViews>
  <sheets>
    <sheet name="Contents" sheetId="13" r:id="rId1"/>
    <sheet name="HL3 Data Quality" sheetId="21" r:id="rId2"/>
    <sheet name="Data over time" sheetId="30" r:id="rId3"/>
    <sheet name="Table 1" sheetId="2" r:id="rId4"/>
    <sheet name="Table 2" sheetId="32" r:id="rId5"/>
    <sheet name="Table 3" sheetId="33" r:id="rId6"/>
    <sheet name="Table 4" sheetId="3" r:id="rId7"/>
    <sheet name="Table 5" sheetId="4" r:id="rId8"/>
    <sheet name="Table 6" sheetId="34" r:id="rId9"/>
    <sheet name="Table 7" sheetId="23" r:id="rId10"/>
    <sheet name="Table 8" sheetId="22" r:id="rId11"/>
    <sheet name="Table 9" sheetId="28" r:id="rId12"/>
    <sheet name="Table 10" sheetId="35" r:id="rId13"/>
    <sheet name="Table 11" sheetId="40" r:id="rId14"/>
    <sheet name="Table 12" sheetId="41" r:id="rId15"/>
    <sheet name="Table 13" sheetId="42" r:id="rId16"/>
    <sheet name="Table 14" sheetId="7" r:id="rId17"/>
    <sheet name="Table 15" sheetId="43" r:id="rId18"/>
    <sheet name="Table 16" sheetId="44" r:id="rId19"/>
    <sheet name="Table 17" sheetId="6" r:id="rId20"/>
    <sheet name="Table 18" sheetId="8" r:id="rId21"/>
    <sheet name="Table 19" sheetId="45" r:id="rId22"/>
    <sheet name="Table 20" sheetId="14" r:id="rId23"/>
    <sheet name="Table 21" sheetId="47" r:id="rId24"/>
    <sheet name="Table 22" sheetId="19" r:id="rId25"/>
    <sheet name="Table 23" sheetId="20" r:id="rId26"/>
    <sheet name="Table 24" sheetId="25" r:id="rId27"/>
    <sheet name="Table 25" sheetId="24" r:id="rId28"/>
    <sheet name="Table 26" sheetId="54" r:id="rId29"/>
    <sheet name="Table 27" sheetId="27" r:id="rId30"/>
    <sheet name="Table 28" sheetId="31" r:id="rId31"/>
    <sheet name="Table 29" sheetId="49" r:id="rId32"/>
    <sheet name="Table 31" sheetId="51" r:id="rId33"/>
    <sheet name="Table 30" sheetId="50" r:id="rId34"/>
    <sheet name="Table 32" sheetId="52" r:id="rId35"/>
    <sheet name="Table 33" sheetId="55" r:id="rId36"/>
  </sheets>
  <calcPr calcId="162913"/>
  <extLst>
    <ext uri="{140A7094-0E35-4892-8432-C4D2E57EDEB5}">
      <x15:workbookPr chartTrackingRefBase="1"/>
    </ext>
  </extLst>
</workbook>
</file>

<file path=xl/calcChain.xml><?xml version="1.0" encoding="utf-8"?>
<calcChain xmlns="http://schemas.openxmlformats.org/spreadsheetml/2006/main">
  <c r="O9" i="34" l="1"/>
  <c r="N6" i="34"/>
  <c r="E39" i="4"/>
  <c r="B17" i="4"/>
  <c r="U17" i="3"/>
  <c r="V14" i="3"/>
  <c r="V7" i="3"/>
  <c r="T5" i="3"/>
  <c r="S5" i="3"/>
  <c r="Q17" i="3"/>
  <c r="P7" i="3"/>
  <c r="O12" i="3"/>
  <c r="N9" i="3"/>
  <c r="N5" i="3"/>
  <c r="T7" i="33"/>
  <c r="S7" i="33"/>
  <c r="O7" i="33"/>
  <c r="N7" i="33"/>
  <c r="N8" i="33"/>
  <c r="J8" i="32"/>
  <c r="T8" i="32"/>
  <c r="S8" i="32"/>
  <c r="O8" i="32"/>
  <c r="N8" i="32"/>
  <c r="Q7" i="32"/>
  <c r="P7" i="32"/>
  <c r="O7" i="32"/>
  <c r="N7" i="32"/>
  <c r="V36" i="2"/>
  <c r="U34" i="2"/>
  <c r="T31" i="2"/>
  <c r="S28" i="2"/>
  <c r="Q18" i="2"/>
  <c r="P13" i="2"/>
  <c r="N10" i="2"/>
  <c r="O6" i="2"/>
  <c r="Q7" i="42"/>
  <c r="N25" i="42"/>
  <c r="N24" i="42"/>
  <c r="K24" i="42"/>
  <c r="K6" i="42"/>
  <c r="O38" i="41"/>
  <c r="W22" i="41"/>
  <c r="R24" i="41"/>
  <c r="Q22" i="41"/>
  <c r="Q12" i="41"/>
  <c r="O5" i="41"/>
  <c r="P5" i="41"/>
  <c r="L33" i="40"/>
  <c r="F31" i="40"/>
  <c r="D29" i="40"/>
  <c r="C26" i="40"/>
  <c r="B25" i="40"/>
  <c r="B24" i="40"/>
  <c r="B23" i="40"/>
  <c r="Q13" i="40"/>
  <c r="P15" i="40"/>
  <c r="N15" i="40"/>
  <c r="B16" i="40"/>
  <c r="C9" i="40"/>
  <c r="B6" i="40"/>
  <c r="O50" i="35"/>
  <c r="N39" i="35"/>
  <c r="O19" i="35"/>
  <c r="N6" i="35"/>
  <c r="V9" i="35"/>
  <c r="U6" i="35"/>
  <c r="Q7" i="35"/>
  <c r="P6" i="35"/>
  <c r="F51" i="28"/>
  <c r="O6" i="28"/>
  <c r="N6" i="28"/>
  <c r="M6" i="28"/>
  <c r="V36" i="22"/>
  <c r="U32" i="22"/>
  <c r="T27" i="22"/>
  <c r="S14" i="22"/>
  <c r="Q17" i="22"/>
  <c r="P14" i="22"/>
  <c r="O10" i="22"/>
  <c r="N6" i="22"/>
  <c r="C35" i="23"/>
  <c r="B34" i="23"/>
  <c r="B33" i="23"/>
  <c r="V12" i="23"/>
  <c r="T17" i="23"/>
  <c r="S16" i="23"/>
  <c r="Q11" i="23"/>
  <c r="P9" i="23"/>
  <c r="O8" i="23"/>
  <c r="N5" i="23"/>
  <c r="I17" i="23"/>
  <c r="J16" i="23"/>
  <c r="K15" i="23"/>
  <c r="Q7" i="20"/>
  <c r="P7" i="20"/>
  <c r="T7" i="20"/>
  <c r="S7" i="20"/>
  <c r="O7" i="20"/>
  <c r="N7" i="20"/>
  <c r="V7" i="19"/>
  <c r="T7" i="19"/>
  <c r="S7" i="19"/>
  <c r="Q7" i="19"/>
  <c r="O7" i="19"/>
  <c r="N7" i="19"/>
  <c r="V6" i="47"/>
  <c r="U6" i="47"/>
  <c r="T6" i="47"/>
  <c r="S6" i="47"/>
  <c r="Q6" i="47"/>
  <c r="P6" i="47"/>
  <c r="O6" i="47"/>
  <c r="N6" i="47"/>
  <c r="F7" i="14"/>
  <c r="E7" i="14"/>
  <c r="O8" i="45"/>
  <c r="J26" i="8"/>
  <c r="J24" i="8"/>
  <c r="O9" i="8"/>
  <c r="C25" i="6"/>
  <c r="B22" i="6"/>
  <c r="O11" i="6"/>
  <c r="N8" i="6"/>
  <c r="K66" i="44"/>
  <c r="O7" i="44"/>
  <c r="N5" i="44"/>
  <c r="L62" i="43"/>
  <c r="O9" i="43"/>
  <c r="N8" i="43"/>
  <c r="O5" i="7"/>
  <c r="N5" i="7"/>
  <c r="U7" i="20"/>
  <c r="V7" i="20" s="1"/>
  <c r="N5" i="31"/>
  <c r="M5" i="31"/>
  <c r="L5" i="31"/>
  <c r="K5" i="31"/>
  <c r="M4" i="27"/>
  <c r="L4" i="27"/>
  <c r="N39" i="54"/>
  <c r="N37" i="54"/>
  <c r="C30" i="54"/>
  <c r="B30" i="54"/>
  <c r="B22" i="54"/>
  <c r="S14" i="54"/>
  <c r="V12" i="54"/>
  <c r="U10" i="54"/>
  <c r="T7" i="54"/>
  <c r="S5" i="54"/>
  <c r="Q10" i="54"/>
  <c r="P8" i="54"/>
  <c r="O5" i="54"/>
  <c r="D14" i="54"/>
  <c r="B44" i="24"/>
  <c r="B14" i="24"/>
  <c r="B37" i="24"/>
  <c r="B23" i="24"/>
  <c r="B22" i="24"/>
  <c r="N15" i="25"/>
  <c r="O15" i="25"/>
  <c r="N18" i="25"/>
  <c r="Q17" i="25"/>
  <c r="Q16" i="25"/>
  <c r="P16" i="25"/>
  <c r="T18" i="25"/>
  <c r="V17" i="25"/>
  <c r="U17" i="25"/>
  <c r="T16" i="25"/>
  <c r="S15" i="25"/>
  <c r="V6" i="25"/>
  <c r="U8" i="25"/>
  <c r="T7" i="25"/>
  <c r="S7" i="25"/>
  <c r="N9" i="25"/>
  <c r="Q8" i="25"/>
  <c r="P7" i="25"/>
  <c r="N6" i="25"/>
  <c r="O6" i="25"/>
  <c r="B6" i="42" l="1"/>
  <c r="C6" i="42"/>
  <c r="D6" i="42"/>
  <c r="E6" i="42"/>
  <c r="F6" i="42"/>
  <c r="G6" i="42"/>
  <c r="H6" i="42"/>
  <c r="I6" i="42"/>
  <c r="J6" i="42"/>
  <c r="L6" i="42"/>
  <c r="B51" i="13" l="1"/>
  <c r="B50" i="13"/>
  <c r="B49" i="13"/>
  <c r="B48" i="13"/>
  <c r="B47" i="13"/>
  <c r="B8" i="13"/>
  <c r="B44" i="13"/>
  <c r="B37" i="13"/>
  <c r="B36" i="13"/>
  <c r="B35" i="13"/>
  <c r="D34" i="23" l="1"/>
  <c r="H34" i="23"/>
  <c r="J35" i="23"/>
  <c r="B32" i="23"/>
  <c r="B31" i="23"/>
  <c r="B30" i="23"/>
  <c r="B29" i="23"/>
  <c r="B28" i="23"/>
  <c r="B27" i="23"/>
  <c r="B26" i="23"/>
  <c r="B25" i="23"/>
  <c r="B24" i="23"/>
  <c r="B23" i="23"/>
  <c r="C15" i="23"/>
  <c r="C33" i="23" s="1"/>
  <c r="D15" i="23"/>
  <c r="D33" i="23" s="1"/>
  <c r="E15" i="23"/>
  <c r="E33" i="23" s="1"/>
  <c r="F15" i="23"/>
  <c r="F33" i="23" s="1"/>
  <c r="G15" i="23"/>
  <c r="G33" i="23" s="1"/>
  <c r="H15" i="23"/>
  <c r="H33" i="23" s="1"/>
  <c r="I15" i="23"/>
  <c r="I33" i="23" s="1"/>
  <c r="J15" i="23"/>
  <c r="J33" i="23" s="1"/>
  <c r="K33" i="23"/>
  <c r="L15" i="23"/>
  <c r="L33" i="23" s="1"/>
  <c r="C16" i="23"/>
  <c r="C34" i="23" s="1"/>
  <c r="D16" i="23"/>
  <c r="E16" i="23"/>
  <c r="E34" i="23" s="1"/>
  <c r="F16" i="23"/>
  <c r="F34" i="23" s="1"/>
  <c r="G16" i="23"/>
  <c r="G34" i="23" s="1"/>
  <c r="H16" i="23"/>
  <c r="I16" i="23"/>
  <c r="I34" i="23" s="1"/>
  <c r="J34" i="23"/>
  <c r="K16" i="23"/>
  <c r="K34" i="23" s="1"/>
  <c r="L16" i="23"/>
  <c r="L34" i="23" s="1"/>
  <c r="C17" i="23"/>
  <c r="D17" i="23"/>
  <c r="D35" i="23" s="1"/>
  <c r="E17" i="23"/>
  <c r="E35" i="23" s="1"/>
  <c r="F17" i="23"/>
  <c r="F35" i="23" s="1"/>
  <c r="G17" i="23"/>
  <c r="G35" i="23" s="1"/>
  <c r="H17" i="23"/>
  <c r="H35" i="23" s="1"/>
  <c r="I35" i="23"/>
  <c r="J17" i="23"/>
  <c r="K17" i="23"/>
  <c r="K35" i="23" s="1"/>
  <c r="L17" i="23"/>
  <c r="L35" i="23" s="1"/>
  <c r="B17" i="23"/>
  <c r="B35" i="23" s="1"/>
  <c r="B16" i="23"/>
  <c r="B15" i="23"/>
  <c r="P7" i="19" l="1"/>
  <c r="B13" i="13"/>
  <c r="B12" i="13"/>
  <c r="U7" i="19" l="1"/>
  <c r="L35" i="42" l="1"/>
  <c r="K35" i="42"/>
  <c r="J35" i="42"/>
  <c r="I35" i="42"/>
  <c r="H35" i="42"/>
  <c r="G35" i="42"/>
  <c r="F35" i="42"/>
  <c r="E35" i="42"/>
  <c r="D35" i="42"/>
  <c r="C35" i="42"/>
  <c r="L34" i="42"/>
  <c r="K34" i="42"/>
  <c r="J34" i="42"/>
  <c r="I34" i="42"/>
  <c r="H34" i="42"/>
  <c r="G34" i="42"/>
  <c r="F34" i="42"/>
  <c r="E34" i="42"/>
  <c r="D34" i="42"/>
  <c r="C34" i="42"/>
  <c r="L33" i="42"/>
  <c r="K33" i="42"/>
  <c r="J33" i="42"/>
  <c r="I33" i="42"/>
  <c r="H33" i="42"/>
  <c r="G33" i="42"/>
  <c r="F33" i="42"/>
  <c r="E33" i="42"/>
  <c r="D33" i="42"/>
  <c r="C33" i="42"/>
  <c r="L32" i="42"/>
  <c r="K32" i="42"/>
  <c r="J32" i="42"/>
  <c r="I32" i="42"/>
  <c r="H32" i="42"/>
  <c r="G32" i="42"/>
  <c r="F32" i="42"/>
  <c r="E32" i="42"/>
  <c r="D32" i="42"/>
  <c r="C32" i="42"/>
  <c r="L31" i="42"/>
  <c r="K31" i="42"/>
  <c r="J31" i="42"/>
  <c r="I31" i="42"/>
  <c r="H31" i="42"/>
  <c r="G31" i="42"/>
  <c r="F31" i="42"/>
  <c r="E31" i="42"/>
  <c r="D31" i="42"/>
  <c r="C31" i="42"/>
  <c r="L30" i="42"/>
  <c r="K30" i="42"/>
  <c r="J30" i="42"/>
  <c r="I30" i="42"/>
  <c r="H30" i="42"/>
  <c r="G30" i="42"/>
  <c r="F30" i="42"/>
  <c r="E30" i="42"/>
  <c r="D30" i="42"/>
  <c r="C30" i="42"/>
  <c r="L29" i="42"/>
  <c r="K29" i="42"/>
  <c r="J29" i="42"/>
  <c r="I29" i="42"/>
  <c r="H29" i="42"/>
  <c r="G29" i="42"/>
  <c r="F29" i="42"/>
  <c r="E29" i="42"/>
  <c r="D29" i="42"/>
  <c r="C29" i="42"/>
  <c r="L28" i="42"/>
  <c r="K28" i="42"/>
  <c r="J28" i="42"/>
  <c r="I28" i="42"/>
  <c r="H28" i="42"/>
  <c r="G28" i="42"/>
  <c r="F28" i="42"/>
  <c r="E28" i="42"/>
  <c r="D28" i="42"/>
  <c r="C28" i="42"/>
  <c r="L27" i="42"/>
  <c r="K27" i="42"/>
  <c r="J27" i="42"/>
  <c r="I27" i="42"/>
  <c r="H27" i="42"/>
  <c r="G27" i="42"/>
  <c r="F27" i="42"/>
  <c r="E27" i="42"/>
  <c r="D27" i="42"/>
  <c r="C27" i="42"/>
  <c r="L26" i="42"/>
  <c r="K26" i="42"/>
  <c r="J26" i="42"/>
  <c r="I26" i="42"/>
  <c r="H26" i="42"/>
  <c r="G26" i="42"/>
  <c r="F26" i="42"/>
  <c r="E26" i="42"/>
  <c r="D26" i="42"/>
  <c r="C26" i="42"/>
  <c r="L25" i="42"/>
  <c r="K25" i="42"/>
  <c r="J25" i="42"/>
  <c r="I25" i="42"/>
  <c r="H25" i="42"/>
  <c r="G25" i="42"/>
  <c r="F25" i="42"/>
  <c r="E25" i="42"/>
  <c r="D25" i="42"/>
  <c r="C25" i="42"/>
  <c r="G24" i="42"/>
  <c r="C24" i="42"/>
  <c r="L23" i="42"/>
  <c r="K23" i="42"/>
  <c r="J23" i="42"/>
  <c r="I23" i="42"/>
  <c r="H23" i="42"/>
  <c r="G23" i="42"/>
  <c r="F23" i="42"/>
  <c r="E23" i="42"/>
  <c r="D23" i="42"/>
  <c r="C23" i="42"/>
  <c r="B35" i="42"/>
  <c r="B34" i="42"/>
  <c r="B33" i="42"/>
  <c r="B32" i="42"/>
  <c r="B31" i="42"/>
  <c r="B30" i="42"/>
  <c r="B29" i="42"/>
  <c r="B28" i="42"/>
  <c r="B27" i="42"/>
  <c r="B26" i="42"/>
  <c r="B25" i="42"/>
  <c r="B23" i="42"/>
  <c r="N6" i="42"/>
  <c r="L24" i="42"/>
  <c r="O6" i="42"/>
  <c r="J24" i="42"/>
  <c r="T6" i="42"/>
  <c r="U6" i="42" s="1"/>
  <c r="V6" i="42" s="1"/>
  <c r="H24" i="42"/>
  <c r="F24" i="42"/>
  <c r="S6" i="42"/>
  <c r="D24" i="42"/>
  <c r="B24" i="42"/>
  <c r="L62" i="35"/>
  <c r="K62" i="35"/>
  <c r="J62" i="35"/>
  <c r="I62" i="35"/>
  <c r="H62" i="35"/>
  <c r="G62" i="35"/>
  <c r="F62" i="35"/>
  <c r="E62" i="35"/>
  <c r="D62" i="35"/>
  <c r="C62" i="35"/>
  <c r="B62" i="35"/>
  <c r="L61" i="35"/>
  <c r="K61" i="35"/>
  <c r="J61" i="35"/>
  <c r="I61" i="35"/>
  <c r="H61" i="35"/>
  <c r="G61" i="35"/>
  <c r="F61" i="35"/>
  <c r="E61" i="35"/>
  <c r="D61" i="35"/>
  <c r="C61" i="35"/>
  <c r="B61" i="35"/>
  <c r="L60" i="35"/>
  <c r="K60" i="35"/>
  <c r="J60" i="35"/>
  <c r="I60" i="35"/>
  <c r="H60" i="35"/>
  <c r="G60" i="35"/>
  <c r="F60" i="35"/>
  <c r="E60" i="35"/>
  <c r="D60" i="35"/>
  <c r="C60" i="35"/>
  <c r="B60" i="35"/>
  <c r="L59" i="35"/>
  <c r="K59" i="35"/>
  <c r="J59" i="35"/>
  <c r="I59" i="35"/>
  <c r="H59" i="35"/>
  <c r="G59" i="35"/>
  <c r="F59" i="35"/>
  <c r="E59" i="35"/>
  <c r="D59" i="35"/>
  <c r="C59" i="35"/>
  <c r="B59" i="35"/>
  <c r="L58" i="35"/>
  <c r="K58" i="35"/>
  <c r="J58" i="35"/>
  <c r="I58" i="35"/>
  <c r="H58" i="35"/>
  <c r="G58" i="35"/>
  <c r="F58" i="35"/>
  <c r="E58" i="35"/>
  <c r="D58" i="35"/>
  <c r="C58" i="35"/>
  <c r="B58" i="35"/>
  <c r="L57" i="35"/>
  <c r="K57" i="35"/>
  <c r="J57" i="35"/>
  <c r="I57" i="35"/>
  <c r="H57" i="35"/>
  <c r="G57" i="35"/>
  <c r="F57" i="35"/>
  <c r="E57" i="35"/>
  <c r="D57" i="35"/>
  <c r="C57" i="35"/>
  <c r="B57" i="35"/>
  <c r="L56" i="35"/>
  <c r="K56" i="35"/>
  <c r="J56" i="35"/>
  <c r="I56" i="35"/>
  <c r="H56" i="35"/>
  <c r="G56" i="35"/>
  <c r="F56" i="35"/>
  <c r="E56" i="35"/>
  <c r="D56" i="35"/>
  <c r="C56" i="35"/>
  <c r="B56" i="35"/>
  <c r="L55" i="35"/>
  <c r="K55" i="35"/>
  <c r="J55" i="35"/>
  <c r="I55" i="35"/>
  <c r="H55" i="35"/>
  <c r="G55" i="35"/>
  <c r="F55" i="35"/>
  <c r="E55" i="35"/>
  <c r="D55" i="35"/>
  <c r="C55" i="35"/>
  <c r="B55" i="35"/>
  <c r="L54" i="35"/>
  <c r="K54" i="35"/>
  <c r="J54" i="35"/>
  <c r="I54" i="35"/>
  <c r="H54" i="35"/>
  <c r="G54" i="35"/>
  <c r="F54" i="35"/>
  <c r="E54" i="35"/>
  <c r="D54" i="35"/>
  <c r="C54" i="35"/>
  <c r="B54" i="35"/>
  <c r="L53" i="35"/>
  <c r="K53" i="35"/>
  <c r="J53" i="35"/>
  <c r="I53" i="35"/>
  <c r="H53" i="35"/>
  <c r="G53" i="35"/>
  <c r="F53" i="35"/>
  <c r="E53" i="35"/>
  <c r="D53" i="35"/>
  <c r="C53" i="35"/>
  <c r="B53" i="35"/>
  <c r="L52" i="35"/>
  <c r="K52" i="35"/>
  <c r="J52" i="35"/>
  <c r="I52" i="35"/>
  <c r="H52" i="35"/>
  <c r="G52" i="35"/>
  <c r="F52" i="35"/>
  <c r="E52" i="35"/>
  <c r="D52" i="35"/>
  <c r="C52" i="35"/>
  <c r="B52" i="35"/>
  <c r="L51" i="35"/>
  <c r="K51" i="35"/>
  <c r="J51" i="35"/>
  <c r="I51" i="35"/>
  <c r="H51" i="35"/>
  <c r="G51" i="35"/>
  <c r="F51" i="35"/>
  <c r="E51" i="35"/>
  <c r="D51" i="35"/>
  <c r="C51" i="35"/>
  <c r="B51" i="35"/>
  <c r="L50" i="35"/>
  <c r="K50" i="35"/>
  <c r="J50" i="35"/>
  <c r="I50" i="35"/>
  <c r="H50" i="35"/>
  <c r="G50" i="35"/>
  <c r="F50" i="35"/>
  <c r="E50" i="35"/>
  <c r="D50" i="35"/>
  <c r="C50" i="35"/>
  <c r="B50" i="35"/>
  <c r="L49" i="35"/>
  <c r="K49" i="35"/>
  <c r="J49" i="35"/>
  <c r="I49" i="35"/>
  <c r="H49" i="35"/>
  <c r="G49" i="35"/>
  <c r="F49" i="35"/>
  <c r="E49" i="35"/>
  <c r="D49" i="35"/>
  <c r="C49" i="35"/>
  <c r="B49" i="35"/>
  <c r="L48" i="35"/>
  <c r="K48" i="35"/>
  <c r="J48" i="35"/>
  <c r="I48" i="35"/>
  <c r="H48" i="35"/>
  <c r="G48" i="35"/>
  <c r="F48" i="35"/>
  <c r="E48" i="35"/>
  <c r="D48" i="35"/>
  <c r="C48" i="35"/>
  <c r="B48" i="35"/>
  <c r="L47" i="35"/>
  <c r="K47" i="35"/>
  <c r="J47" i="35"/>
  <c r="I47" i="35"/>
  <c r="H47" i="35"/>
  <c r="G47" i="35"/>
  <c r="F47" i="35"/>
  <c r="E47" i="35"/>
  <c r="D47" i="35"/>
  <c r="C47" i="35"/>
  <c r="B47" i="35"/>
  <c r="L46" i="35"/>
  <c r="K46" i="35"/>
  <c r="J46" i="35"/>
  <c r="I46" i="35"/>
  <c r="H46" i="35"/>
  <c r="G46" i="35"/>
  <c r="F46" i="35"/>
  <c r="E46" i="35"/>
  <c r="D46" i="35"/>
  <c r="C46" i="35"/>
  <c r="B46" i="35"/>
  <c r="L45" i="35"/>
  <c r="K45" i="35"/>
  <c r="J45" i="35"/>
  <c r="I45" i="35"/>
  <c r="H45" i="35"/>
  <c r="G45" i="35"/>
  <c r="F45" i="35"/>
  <c r="E45" i="35"/>
  <c r="D45" i="35"/>
  <c r="C45" i="35"/>
  <c r="B45" i="35"/>
  <c r="L44" i="35"/>
  <c r="K44" i="35"/>
  <c r="J44" i="35"/>
  <c r="I44" i="35"/>
  <c r="H44" i="35"/>
  <c r="G44" i="35"/>
  <c r="F44" i="35"/>
  <c r="E44" i="35"/>
  <c r="D44" i="35"/>
  <c r="C44" i="35"/>
  <c r="B44" i="35"/>
  <c r="L43" i="35"/>
  <c r="K43" i="35"/>
  <c r="J43" i="35"/>
  <c r="I43" i="35"/>
  <c r="H43" i="35"/>
  <c r="G43" i="35"/>
  <c r="F43" i="35"/>
  <c r="E43" i="35"/>
  <c r="D43" i="35"/>
  <c r="C43" i="35"/>
  <c r="B43" i="35"/>
  <c r="L42" i="35"/>
  <c r="K42" i="35"/>
  <c r="J42" i="35"/>
  <c r="I42" i="35"/>
  <c r="H42" i="35"/>
  <c r="G42" i="35"/>
  <c r="F42" i="35"/>
  <c r="E42" i="35"/>
  <c r="D42" i="35"/>
  <c r="C42" i="35"/>
  <c r="B42" i="35"/>
  <c r="L41" i="35"/>
  <c r="K41" i="35"/>
  <c r="J41" i="35"/>
  <c r="I41" i="35"/>
  <c r="H41" i="35"/>
  <c r="G41" i="35"/>
  <c r="F41" i="35"/>
  <c r="E41" i="35"/>
  <c r="D41" i="35"/>
  <c r="C41" i="35"/>
  <c r="B41" i="35"/>
  <c r="L40" i="35"/>
  <c r="K40" i="35"/>
  <c r="J40" i="35"/>
  <c r="I40" i="35"/>
  <c r="H40" i="35"/>
  <c r="G40" i="35"/>
  <c r="F40" i="35"/>
  <c r="E40" i="35"/>
  <c r="D40" i="35"/>
  <c r="C40" i="35"/>
  <c r="B40" i="35"/>
  <c r="L39" i="35"/>
  <c r="K39" i="35"/>
  <c r="J39" i="35"/>
  <c r="I39" i="35"/>
  <c r="H39" i="35"/>
  <c r="G39" i="35"/>
  <c r="F39" i="35"/>
  <c r="E39" i="35"/>
  <c r="D39" i="35"/>
  <c r="C39" i="35"/>
  <c r="B39" i="35"/>
  <c r="L38" i="35"/>
  <c r="K38" i="35"/>
  <c r="J38" i="35"/>
  <c r="I38" i="35"/>
  <c r="H38" i="35"/>
  <c r="G38" i="35"/>
  <c r="F38" i="35"/>
  <c r="E38" i="35"/>
  <c r="D38" i="35"/>
  <c r="C38" i="35"/>
  <c r="B38" i="35"/>
  <c r="K78" i="28"/>
  <c r="J78" i="28"/>
  <c r="I78" i="28"/>
  <c r="H78" i="28"/>
  <c r="G78" i="28"/>
  <c r="F78" i="28"/>
  <c r="E78" i="28"/>
  <c r="D78" i="28"/>
  <c r="C78" i="28"/>
  <c r="B78" i="28"/>
  <c r="K77" i="28"/>
  <c r="J77" i="28"/>
  <c r="I77" i="28"/>
  <c r="H77" i="28"/>
  <c r="G77" i="28"/>
  <c r="F77" i="28"/>
  <c r="E77" i="28"/>
  <c r="D77" i="28"/>
  <c r="C77" i="28"/>
  <c r="B77" i="28"/>
  <c r="K76" i="28"/>
  <c r="J76" i="28"/>
  <c r="I76" i="28"/>
  <c r="H76" i="28"/>
  <c r="G76" i="28"/>
  <c r="F76" i="28"/>
  <c r="E76" i="28"/>
  <c r="D76" i="28"/>
  <c r="C76" i="28"/>
  <c r="B76" i="28"/>
  <c r="K75" i="28"/>
  <c r="J75" i="28"/>
  <c r="I75" i="28"/>
  <c r="H75" i="28"/>
  <c r="G75" i="28"/>
  <c r="F75" i="28"/>
  <c r="E75" i="28"/>
  <c r="D75" i="28"/>
  <c r="C75" i="28"/>
  <c r="B75" i="28"/>
  <c r="K74" i="28"/>
  <c r="J74" i="28"/>
  <c r="I74" i="28"/>
  <c r="H74" i="28"/>
  <c r="G74" i="28"/>
  <c r="F74" i="28"/>
  <c r="E74" i="28"/>
  <c r="D74" i="28"/>
  <c r="C74" i="28"/>
  <c r="B74" i="28"/>
  <c r="K73" i="28"/>
  <c r="J73" i="28"/>
  <c r="I73" i="28"/>
  <c r="H73" i="28"/>
  <c r="G73" i="28"/>
  <c r="F73" i="28"/>
  <c r="E73" i="28"/>
  <c r="D73" i="28"/>
  <c r="C73" i="28"/>
  <c r="B73" i="28"/>
  <c r="K72" i="28"/>
  <c r="J72" i="28"/>
  <c r="I72" i="28"/>
  <c r="H72" i="28"/>
  <c r="G72" i="28"/>
  <c r="F72" i="28"/>
  <c r="E72" i="28"/>
  <c r="D72" i="28"/>
  <c r="C72" i="28"/>
  <c r="B72" i="28"/>
  <c r="K71" i="28"/>
  <c r="J71" i="28"/>
  <c r="I71" i="28"/>
  <c r="H71" i="28"/>
  <c r="G71" i="28"/>
  <c r="F71" i="28"/>
  <c r="E71" i="28"/>
  <c r="D71" i="28"/>
  <c r="C71" i="28"/>
  <c r="B71" i="28"/>
  <c r="K70" i="28"/>
  <c r="J70" i="28"/>
  <c r="I70" i="28"/>
  <c r="H70" i="28"/>
  <c r="G70" i="28"/>
  <c r="F70" i="28"/>
  <c r="E70" i="28"/>
  <c r="D70" i="28"/>
  <c r="C70" i="28"/>
  <c r="B70" i="28"/>
  <c r="K69" i="28"/>
  <c r="J69" i="28"/>
  <c r="I69" i="28"/>
  <c r="H69" i="28"/>
  <c r="G69" i="28"/>
  <c r="F69" i="28"/>
  <c r="E69" i="28"/>
  <c r="D69" i="28"/>
  <c r="C69" i="28"/>
  <c r="B69" i="28"/>
  <c r="K68" i="28"/>
  <c r="J68" i="28"/>
  <c r="I68" i="28"/>
  <c r="H68" i="28"/>
  <c r="G68" i="28"/>
  <c r="F68" i="28"/>
  <c r="E68" i="28"/>
  <c r="D68" i="28"/>
  <c r="C68" i="28"/>
  <c r="B68" i="28"/>
  <c r="K67" i="28"/>
  <c r="J67" i="28"/>
  <c r="I67" i="28"/>
  <c r="H67" i="28"/>
  <c r="G67" i="28"/>
  <c r="F67" i="28"/>
  <c r="E67" i="28"/>
  <c r="D67" i="28"/>
  <c r="C67" i="28"/>
  <c r="B67" i="28"/>
  <c r="K66" i="28"/>
  <c r="J66" i="28"/>
  <c r="I66" i="28"/>
  <c r="H66" i="28"/>
  <c r="G66" i="28"/>
  <c r="F66" i="28"/>
  <c r="E66" i="28"/>
  <c r="D66" i="28"/>
  <c r="C66" i="28"/>
  <c r="B66" i="28"/>
  <c r="K65" i="28"/>
  <c r="J65" i="28"/>
  <c r="I65" i="28"/>
  <c r="H65" i="28"/>
  <c r="G65" i="28"/>
  <c r="F65" i="28"/>
  <c r="E65" i="28"/>
  <c r="D65" i="28"/>
  <c r="C65" i="28"/>
  <c r="B65" i="28"/>
  <c r="K64" i="28"/>
  <c r="J64" i="28"/>
  <c r="I64" i="28"/>
  <c r="H64" i="28"/>
  <c r="G64" i="28"/>
  <c r="F64" i="28"/>
  <c r="E64" i="28"/>
  <c r="D64" i="28"/>
  <c r="C64" i="28"/>
  <c r="B64" i="28"/>
  <c r="K63" i="28"/>
  <c r="J63" i="28"/>
  <c r="I63" i="28"/>
  <c r="H63" i="28"/>
  <c r="G63" i="28"/>
  <c r="F63" i="28"/>
  <c r="E63" i="28"/>
  <c r="D63" i="28"/>
  <c r="C63" i="28"/>
  <c r="B63" i="28"/>
  <c r="K62" i="28"/>
  <c r="J62" i="28"/>
  <c r="I62" i="28"/>
  <c r="H62" i="28"/>
  <c r="G62" i="28"/>
  <c r="F62" i="28"/>
  <c r="E62" i="28"/>
  <c r="D62" i="28"/>
  <c r="C62" i="28"/>
  <c r="B62" i="28"/>
  <c r="K61" i="28"/>
  <c r="J61" i="28"/>
  <c r="I61" i="28"/>
  <c r="H61" i="28"/>
  <c r="G61" i="28"/>
  <c r="F61" i="28"/>
  <c r="E61" i="28"/>
  <c r="D61" i="28"/>
  <c r="C61" i="28"/>
  <c r="B61" i="28"/>
  <c r="K60" i="28"/>
  <c r="J60" i="28"/>
  <c r="I60" i="28"/>
  <c r="H60" i="28"/>
  <c r="G60" i="28"/>
  <c r="F60" i="28"/>
  <c r="E60" i="28"/>
  <c r="D60" i="28"/>
  <c r="C60" i="28"/>
  <c r="B60" i="28"/>
  <c r="K59" i="28"/>
  <c r="J59" i="28"/>
  <c r="I59" i="28"/>
  <c r="H59" i="28"/>
  <c r="G59" i="28"/>
  <c r="F59" i="28"/>
  <c r="E59" i="28"/>
  <c r="D59" i="28"/>
  <c r="C59" i="28"/>
  <c r="B59" i="28"/>
  <c r="K58" i="28"/>
  <c r="J58" i="28"/>
  <c r="I58" i="28"/>
  <c r="H58" i="28"/>
  <c r="G58" i="28"/>
  <c r="F58" i="28"/>
  <c r="E58" i="28"/>
  <c r="D58" i="28"/>
  <c r="C58" i="28"/>
  <c r="B58" i="28"/>
  <c r="K57" i="28"/>
  <c r="J57" i="28"/>
  <c r="I57" i="28"/>
  <c r="H57" i="28"/>
  <c r="G57" i="28"/>
  <c r="F57" i="28"/>
  <c r="E57" i="28"/>
  <c r="D57" i="28"/>
  <c r="C57" i="28"/>
  <c r="B57" i="28"/>
  <c r="K56" i="28"/>
  <c r="J56" i="28"/>
  <c r="I56" i="28"/>
  <c r="H56" i="28"/>
  <c r="G56" i="28"/>
  <c r="F56" i="28"/>
  <c r="E56" i="28"/>
  <c r="D56" i="28"/>
  <c r="C56" i="28"/>
  <c r="B56" i="28"/>
  <c r="K55" i="28"/>
  <c r="J55" i="28"/>
  <c r="I55" i="28"/>
  <c r="H55" i="28"/>
  <c r="G55" i="28"/>
  <c r="F55" i="28"/>
  <c r="E55" i="28"/>
  <c r="D55" i="28"/>
  <c r="C55" i="28"/>
  <c r="B55" i="28"/>
  <c r="K54" i="28"/>
  <c r="J54" i="28"/>
  <c r="I54" i="28"/>
  <c r="H54" i="28"/>
  <c r="G54" i="28"/>
  <c r="F54" i="28"/>
  <c r="E54" i="28"/>
  <c r="D54" i="28"/>
  <c r="C54" i="28"/>
  <c r="B54" i="28"/>
  <c r="K53" i="28"/>
  <c r="J53" i="28"/>
  <c r="I53" i="28"/>
  <c r="H53" i="28"/>
  <c r="G53" i="28"/>
  <c r="F53" i="28"/>
  <c r="E53" i="28"/>
  <c r="D53" i="28"/>
  <c r="C53" i="28"/>
  <c r="B53" i="28"/>
  <c r="K52" i="28"/>
  <c r="J52" i="28"/>
  <c r="I52" i="28"/>
  <c r="H52" i="28"/>
  <c r="G52" i="28"/>
  <c r="F52" i="28"/>
  <c r="E52" i="28"/>
  <c r="D52" i="28"/>
  <c r="C52" i="28"/>
  <c r="B52" i="28"/>
  <c r="K51" i="28"/>
  <c r="J51" i="28"/>
  <c r="I51" i="28"/>
  <c r="H51" i="28"/>
  <c r="G51" i="28"/>
  <c r="E51" i="28"/>
  <c r="D51" i="28"/>
  <c r="C51" i="28"/>
  <c r="B51" i="28"/>
  <c r="K50" i="28"/>
  <c r="J50" i="28"/>
  <c r="I50" i="28"/>
  <c r="H50" i="28"/>
  <c r="G50" i="28"/>
  <c r="F50" i="28"/>
  <c r="E50" i="28"/>
  <c r="D50" i="28"/>
  <c r="C50" i="28"/>
  <c r="B50" i="28"/>
  <c r="K49" i="28"/>
  <c r="J49" i="28"/>
  <c r="I49" i="28"/>
  <c r="H49" i="28"/>
  <c r="G49" i="28"/>
  <c r="F49" i="28"/>
  <c r="E49" i="28"/>
  <c r="D49" i="28"/>
  <c r="C49" i="28"/>
  <c r="B49" i="28"/>
  <c r="K48" i="28"/>
  <c r="J48" i="28"/>
  <c r="I48" i="28"/>
  <c r="H48" i="28"/>
  <c r="G48" i="28"/>
  <c r="F48" i="28"/>
  <c r="E48" i="28"/>
  <c r="D48" i="28"/>
  <c r="C48" i="28"/>
  <c r="B48" i="28"/>
  <c r="K47" i="28"/>
  <c r="J47" i="28"/>
  <c r="I47" i="28"/>
  <c r="H47" i="28"/>
  <c r="G47" i="28"/>
  <c r="F47" i="28"/>
  <c r="E47" i="28"/>
  <c r="D47" i="28"/>
  <c r="C47" i="28"/>
  <c r="B47" i="28"/>
  <c r="K46" i="28"/>
  <c r="J46" i="28"/>
  <c r="I46" i="28"/>
  <c r="H46" i="28"/>
  <c r="G46" i="28"/>
  <c r="F46" i="28"/>
  <c r="E46" i="28"/>
  <c r="D46" i="28"/>
  <c r="C46" i="28"/>
  <c r="P6" i="42" l="1"/>
  <c r="Q6" i="42" s="1"/>
  <c r="E24" i="42"/>
  <c r="I24" i="42"/>
  <c r="C39" i="4"/>
  <c r="D39" i="4"/>
  <c r="F39" i="4"/>
  <c r="G39" i="4"/>
  <c r="H39" i="4"/>
  <c r="I39" i="4"/>
  <c r="J39" i="4"/>
  <c r="K39" i="4"/>
  <c r="L39" i="4"/>
  <c r="C40" i="4"/>
  <c r="D40" i="4"/>
  <c r="E40" i="4"/>
  <c r="F40" i="4"/>
  <c r="G40" i="4"/>
  <c r="H40" i="4"/>
  <c r="I40" i="4"/>
  <c r="J40" i="4"/>
  <c r="K40" i="4"/>
  <c r="L40" i="4"/>
  <c r="C41" i="4"/>
  <c r="D41" i="4"/>
  <c r="E41" i="4"/>
  <c r="F41" i="4"/>
  <c r="G41" i="4"/>
  <c r="H41" i="4"/>
  <c r="I41" i="4"/>
  <c r="J41" i="4"/>
  <c r="K41" i="4"/>
  <c r="L41" i="4"/>
  <c r="C42" i="4"/>
  <c r="D42" i="4"/>
  <c r="E42" i="4"/>
  <c r="F42" i="4"/>
  <c r="G42" i="4"/>
  <c r="H42" i="4"/>
  <c r="I42" i="4"/>
  <c r="J42" i="4"/>
  <c r="K42" i="4"/>
  <c r="L42" i="4"/>
  <c r="C43" i="4"/>
  <c r="D43" i="4"/>
  <c r="E43" i="4"/>
  <c r="F43" i="4"/>
  <c r="G43" i="4"/>
  <c r="H43" i="4"/>
  <c r="I43" i="4"/>
  <c r="J43" i="4"/>
  <c r="K43" i="4"/>
  <c r="L43" i="4"/>
  <c r="C44" i="4"/>
  <c r="D44" i="4"/>
  <c r="E44" i="4"/>
  <c r="F44" i="4"/>
  <c r="G44" i="4"/>
  <c r="H44" i="4"/>
  <c r="I44" i="4"/>
  <c r="J44" i="4"/>
  <c r="K44" i="4"/>
  <c r="L44" i="4"/>
  <c r="C45" i="4"/>
  <c r="D45" i="4"/>
  <c r="E45" i="4"/>
  <c r="F45" i="4"/>
  <c r="G45" i="4"/>
  <c r="H45" i="4"/>
  <c r="I45" i="4"/>
  <c r="J45" i="4"/>
  <c r="K45" i="4"/>
  <c r="L45" i="4"/>
  <c r="C46" i="4"/>
  <c r="D46" i="4"/>
  <c r="E46" i="4"/>
  <c r="F46" i="4"/>
  <c r="G46" i="4"/>
  <c r="H46" i="4"/>
  <c r="I46" i="4"/>
  <c r="J46" i="4"/>
  <c r="K46" i="4"/>
  <c r="L46" i="4"/>
  <c r="C47" i="4"/>
  <c r="D47" i="4"/>
  <c r="E47" i="4"/>
  <c r="F47" i="4"/>
  <c r="G47" i="4"/>
  <c r="H47" i="4"/>
  <c r="I47" i="4"/>
  <c r="J47" i="4"/>
  <c r="K47" i="4"/>
  <c r="L47" i="4"/>
  <c r="C48" i="4"/>
  <c r="D48" i="4"/>
  <c r="E48" i="4"/>
  <c r="F48" i="4"/>
  <c r="G48" i="4"/>
  <c r="H48" i="4"/>
  <c r="I48" i="4"/>
  <c r="J48" i="4"/>
  <c r="K48" i="4"/>
  <c r="L48" i="4"/>
  <c r="B48" i="4"/>
  <c r="B47" i="4"/>
  <c r="B46" i="4"/>
  <c r="B45" i="4"/>
  <c r="B44" i="4"/>
  <c r="B43" i="4"/>
  <c r="B42" i="4"/>
  <c r="B41" i="4"/>
  <c r="B40" i="4"/>
  <c r="B39" i="4"/>
  <c r="L32" i="4"/>
  <c r="K32" i="4"/>
  <c r="J32" i="4"/>
  <c r="I32" i="4"/>
  <c r="H32" i="4"/>
  <c r="G32" i="4"/>
  <c r="F32" i="4"/>
  <c r="E32" i="4"/>
  <c r="D32" i="4"/>
  <c r="C32" i="4"/>
  <c r="L31" i="4"/>
  <c r="K31" i="4"/>
  <c r="J31" i="4"/>
  <c r="I31" i="4"/>
  <c r="H31" i="4"/>
  <c r="G31" i="4"/>
  <c r="F31" i="4"/>
  <c r="E31" i="4"/>
  <c r="D31" i="4"/>
  <c r="C31" i="4"/>
  <c r="L30" i="4"/>
  <c r="K30" i="4"/>
  <c r="J30" i="4"/>
  <c r="I30" i="4"/>
  <c r="H30" i="4"/>
  <c r="G30" i="4"/>
  <c r="F30" i="4"/>
  <c r="E30" i="4"/>
  <c r="D30" i="4"/>
  <c r="C30" i="4"/>
  <c r="L29" i="4"/>
  <c r="K29" i="4"/>
  <c r="J29" i="4"/>
  <c r="I29" i="4"/>
  <c r="H29" i="4"/>
  <c r="G29" i="4"/>
  <c r="F29" i="4"/>
  <c r="E29" i="4"/>
  <c r="D29" i="4"/>
  <c r="C29" i="4"/>
  <c r="L28" i="4"/>
  <c r="K28" i="4"/>
  <c r="J28" i="4"/>
  <c r="I28" i="4"/>
  <c r="H28" i="4"/>
  <c r="G28" i="4"/>
  <c r="F28" i="4"/>
  <c r="E28" i="4"/>
  <c r="D28" i="4"/>
  <c r="C28" i="4"/>
  <c r="L27" i="4"/>
  <c r="K27" i="4"/>
  <c r="J27" i="4"/>
  <c r="I27" i="4"/>
  <c r="H27" i="4"/>
  <c r="G27" i="4"/>
  <c r="F27" i="4"/>
  <c r="E27" i="4"/>
  <c r="D27" i="4"/>
  <c r="C27" i="4"/>
  <c r="L26" i="4"/>
  <c r="K26" i="4"/>
  <c r="J26" i="4"/>
  <c r="I26" i="4"/>
  <c r="H26" i="4"/>
  <c r="G26" i="4"/>
  <c r="F26" i="4"/>
  <c r="E26" i="4"/>
  <c r="D26" i="4"/>
  <c r="C26" i="4"/>
  <c r="L25" i="4"/>
  <c r="K25" i="4"/>
  <c r="J25" i="4"/>
  <c r="I25" i="4"/>
  <c r="H25" i="4"/>
  <c r="G25" i="4"/>
  <c r="F25" i="4"/>
  <c r="E25" i="4"/>
  <c r="D25" i="4"/>
  <c r="C25" i="4"/>
  <c r="L24" i="4"/>
  <c r="K24" i="4"/>
  <c r="J24" i="4"/>
  <c r="I24" i="4"/>
  <c r="H24" i="4"/>
  <c r="G24" i="4"/>
  <c r="F24" i="4"/>
  <c r="E24" i="4"/>
  <c r="D24" i="4"/>
  <c r="C24" i="4"/>
  <c r="L23" i="4"/>
  <c r="K23" i="4"/>
  <c r="J23" i="4"/>
  <c r="I23" i="4"/>
  <c r="H23" i="4"/>
  <c r="G23" i="4"/>
  <c r="F23" i="4"/>
  <c r="E23" i="4"/>
  <c r="D23" i="4"/>
  <c r="C23" i="4"/>
  <c r="B32" i="4"/>
  <c r="B31" i="4"/>
  <c r="B30" i="4"/>
  <c r="B29" i="4"/>
  <c r="B28" i="4"/>
  <c r="B27" i="4"/>
  <c r="B26" i="4"/>
  <c r="B25" i="4"/>
  <c r="B24" i="4"/>
  <c r="B23" i="4"/>
  <c r="E39" i="14" l="1"/>
  <c r="E38" i="14"/>
  <c r="E37" i="14"/>
  <c r="E36" i="14"/>
  <c r="E35" i="14"/>
  <c r="E34" i="14"/>
  <c r="E33" i="14"/>
  <c r="E32" i="14"/>
  <c r="E31" i="14"/>
  <c r="E30" i="14"/>
  <c r="E29" i="14"/>
  <c r="E28" i="14"/>
  <c r="E27" i="14"/>
  <c r="E26" i="14"/>
  <c r="E25" i="14"/>
  <c r="E24" i="14"/>
  <c r="E23" i="14"/>
  <c r="E22" i="14"/>
  <c r="E21" i="14"/>
  <c r="E20" i="14"/>
  <c r="E19" i="14"/>
  <c r="E18" i="14"/>
  <c r="E17" i="14"/>
  <c r="E16" i="14"/>
  <c r="E15" i="14"/>
  <c r="E14" i="14"/>
  <c r="E13" i="14"/>
  <c r="E12" i="14"/>
  <c r="E11" i="14"/>
  <c r="E10" i="14"/>
  <c r="E9" i="14"/>
  <c r="E8" i="14"/>
  <c r="L32" i="40" l="1"/>
  <c r="K32" i="40"/>
  <c r="J32" i="40"/>
  <c r="I32" i="40"/>
  <c r="H32" i="40"/>
  <c r="G32" i="40"/>
  <c r="F32" i="40"/>
  <c r="E32" i="40"/>
  <c r="D32" i="40"/>
  <c r="C32" i="40"/>
  <c r="L31" i="40"/>
  <c r="K31" i="40"/>
  <c r="J31" i="40"/>
  <c r="I31" i="40"/>
  <c r="H31" i="40"/>
  <c r="G31" i="40"/>
  <c r="E31" i="40"/>
  <c r="D31" i="40"/>
  <c r="C31" i="40"/>
  <c r="L30" i="40"/>
  <c r="K30" i="40"/>
  <c r="J30" i="40"/>
  <c r="I30" i="40"/>
  <c r="H30" i="40"/>
  <c r="G30" i="40"/>
  <c r="F30" i="40"/>
  <c r="E30" i="40"/>
  <c r="D30" i="40"/>
  <c r="C30" i="40"/>
  <c r="L29" i="40"/>
  <c r="K29" i="40"/>
  <c r="J29" i="40"/>
  <c r="I29" i="40"/>
  <c r="H29" i="40"/>
  <c r="G29" i="40"/>
  <c r="F29" i="40"/>
  <c r="E29" i="40"/>
  <c r="C29" i="40"/>
  <c r="L28" i="40"/>
  <c r="K28" i="40"/>
  <c r="J28" i="40"/>
  <c r="I28" i="40"/>
  <c r="H28" i="40"/>
  <c r="G28" i="40"/>
  <c r="F28" i="40"/>
  <c r="E28" i="40"/>
  <c r="D28" i="40"/>
  <c r="C28" i="40"/>
  <c r="L27" i="40"/>
  <c r="K27" i="40"/>
  <c r="J27" i="40"/>
  <c r="I27" i="40"/>
  <c r="H27" i="40"/>
  <c r="G27" i="40"/>
  <c r="F27" i="40"/>
  <c r="E27" i="40"/>
  <c r="D27" i="40"/>
  <c r="C27" i="40"/>
  <c r="L26" i="40"/>
  <c r="K26" i="40"/>
  <c r="H26" i="40"/>
  <c r="G26" i="40"/>
  <c r="L25" i="40"/>
  <c r="K25" i="40"/>
  <c r="J25" i="40"/>
  <c r="I25" i="40"/>
  <c r="H25" i="40"/>
  <c r="G25" i="40"/>
  <c r="F25" i="40"/>
  <c r="E25" i="40"/>
  <c r="D25" i="40"/>
  <c r="C25" i="40"/>
  <c r="L24" i="40"/>
  <c r="K24" i="40"/>
  <c r="J24" i="40"/>
  <c r="I24" i="40"/>
  <c r="H24" i="40"/>
  <c r="G24" i="40"/>
  <c r="F24" i="40"/>
  <c r="E24" i="40"/>
  <c r="D24" i="40"/>
  <c r="C24" i="40"/>
  <c r="J23" i="40"/>
  <c r="F23" i="40"/>
  <c r="L22" i="40"/>
  <c r="K22" i="40"/>
  <c r="J22" i="40"/>
  <c r="I22" i="40"/>
  <c r="H22" i="40"/>
  <c r="G22" i="40"/>
  <c r="F22" i="40"/>
  <c r="E22" i="40"/>
  <c r="D22" i="40"/>
  <c r="C22" i="40"/>
  <c r="B32" i="40"/>
  <c r="B31" i="40"/>
  <c r="B30" i="40"/>
  <c r="B29" i="40"/>
  <c r="B28" i="40"/>
  <c r="B27" i="40"/>
  <c r="C16" i="40"/>
  <c r="C33" i="40" s="1"/>
  <c r="D16" i="40"/>
  <c r="D33" i="40" s="1"/>
  <c r="G16" i="40"/>
  <c r="G33" i="40" s="1"/>
  <c r="H16" i="40"/>
  <c r="H33" i="40" s="1"/>
  <c r="K16" i="40"/>
  <c r="K33" i="40" s="1"/>
  <c r="L16" i="40"/>
  <c r="D9" i="40"/>
  <c r="D26" i="40" s="1"/>
  <c r="E9" i="40"/>
  <c r="S9" i="40" s="1"/>
  <c r="F9" i="40"/>
  <c r="F26" i="40" s="1"/>
  <c r="G9" i="40"/>
  <c r="H9" i="40"/>
  <c r="I9" i="40"/>
  <c r="T9" i="40" s="1"/>
  <c r="U9" i="40" s="1"/>
  <c r="V9" i="40" s="1"/>
  <c r="J9" i="40"/>
  <c r="J26" i="40" s="1"/>
  <c r="K9" i="40"/>
  <c r="L9" i="40"/>
  <c r="B9" i="40"/>
  <c r="B33" i="40" s="1"/>
  <c r="C6" i="40"/>
  <c r="C23" i="40" s="1"/>
  <c r="D6" i="40"/>
  <c r="D23" i="40" s="1"/>
  <c r="E6" i="40"/>
  <c r="S6" i="40" s="1"/>
  <c r="F6" i="40"/>
  <c r="G6" i="40"/>
  <c r="H6" i="40"/>
  <c r="H23" i="40" s="1"/>
  <c r="I6" i="40"/>
  <c r="T6" i="40" s="1"/>
  <c r="U6" i="40" s="1"/>
  <c r="V6" i="40" s="1"/>
  <c r="J6" i="40"/>
  <c r="K6" i="40"/>
  <c r="L6" i="40"/>
  <c r="L23" i="40" s="1"/>
  <c r="N37" i="31"/>
  <c r="M37" i="31"/>
  <c r="L37" i="31"/>
  <c r="K37" i="31"/>
  <c r="N36" i="31"/>
  <c r="M36" i="31"/>
  <c r="L36" i="31"/>
  <c r="K36" i="31"/>
  <c r="N35" i="31"/>
  <c r="M35" i="31"/>
  <c r="L35" i="31"/>
  <c r="K35" i="31"/>
  <c r="N34" i="31"/>
  <c r="M34" i="31"/>
  <c r="L34" i="31"/>
  <c r="K34" i="31"/>
  <c r="N33" i="31"/>
  <c r="M33" i="31"/>
  <c r="L33" i="31"/>
  <c r="K33" i="31"/>
  <c r="N32" i="31"/>
  <c r="M32" i="31"/>
  <c r="L32" i="31"/>
  <c r="K32" i="31"/>
  <c r="N31" i="31"/>
  <c r="M31" i="31"/>
  <c r="L31" i="31"/>
  <c r="K31" i="31"/>
  <c r="N30" i="31"/>
  <c r="M30" i="31"/>
  <c r="L30" i="31"/>
  <c r="K30" i="31"/>
  <c r="N29" i="31"/>
  <c r="M29" i="31"/>
  <c r="L29" i="31"/>
  <c r="K29" i="31"/>
  <c r="N28" i="31"/>
  <c r="M28" i="31"/>
  <c r="L28" i="31"/>
  <c r="K28" i="31"/>
  <c r="N27" i="31"/>
  <c r="M27" i="31"/>
  <c r="L27" i="31"/>
  <c r="K27" i="31"/>
  <c r="N26" i="31"/>
  <c r="M26" i="31"/>
  <c r="L26" i="31"/>
  <c r="K26" i="31"/>
  <c r="N25" i="31"/>
  <c r="M25" i="31"/>
  <c r="L25" i="31"/>
  <c r="K25" i="31"/>
  <c r="N24" i="31"/>
  <c r="M24" i="31"/>
  <c r="L24" i="31"/>
  <c r="K24" i="31"/>
  <c r="N23" i="31"/>
  <c r="L23" i="31"/>
  <c r="K23" i="31"/>
  <c r="N22" i="31"/>
  <c r="M22" i="31"/>
  <c r="L22" i="31"/>
  <c r="K22" i="31"/>
  <c r="N21" i="31"/>
  <c r="M21" i="31"/>
  <c r="L21" i="31"/>
  <c r="K21" i="31"/>
  <c r="N20" i="31"/>
  <c r="M20" i="31"/>
  <c r="L20" i="31"/>
  <c r="K20" i="31"/>
  <c r="N19" i="31"/>
  <c r="M19" i="31"/>
  <c r="L19" i="31"/>
  <c r="K19" i="31"/>
  <c r="N18" i="31"/>
  <c r="M18" i="31"/>
  <c r="L18" i="31"/>
  <c r="K18" i="31"/>
  <c r="N17" i="31"/>
  <c r="M17" i="31"/>
  <c r="L17" i="31"/>
  <c r="K17" i="31"/>
  <c r="N16" i="31"/>
  <c r="M16" i="31"/>
  <c r="L16" i="31"/>
  <c r="K16" i="31"/>
  <c r="N15" i="31"/>
  <c r="M15" i="31"/>
  <c r="L15" i="31"/>
  <c r="K15" i="31"/>
  <c r="N14" i="31"/>
  <c r="M14" i="31"/>
  <c r="L14" i="31"/>
  <c r="K14" i="31"/>
  <c r="N13" i="31"/>
  <c r="M13" i="31"/>
  <c r="L13" i="31"/>
  <c r="K13" i="31"/>
  <c r="N12" i="31"/>
  <c r="M12" i="31"/>
  <c r="L12" i="31"/>
  <c r="K12" i="31"/>
  <c r="N11" i="31"/>
  <c r="M11" i="31"/>
  <c r="L11" i="31"/>
  <c r="K11" i="31"/>
  <c r="N10" i="31"/>
  <c r="M10" i="31"/>
  <c r="L10" i="31"/>
  <c r="K10" i="31"/>
  <c r="N9" i="31"/>
  <c r="M9" i="31"/>
  <c r="L9" i="31"/>
  <c r="K9" i="31"/>
  <c r="N8" i="31"/>
  <c r="M8" i="31"/>
  <c r="L8" i="31"/>
  <c r="K8" i="31"/>
  <c r="N7" i="31"/>
  <c r="M7" i="31"/>
  <c r="L7" i="31"/>
  <c r="K7" i="31"/>
  <c r="N6" i="31"/>
  <c r="M6" i="31"/>
  <c r="L6" i="31"/>
  <c r="K6" i="31"/>
  <c r="L44" i="54"/>
  <c r="K44" i="54"/>
  <c r="J44" i="54"/>
  <c r="I44" i="54"/>
  <c r="H44" i="54"/>
  <c r="G44" i="54"/>
  <c r="F44" i="54"/>
  <c r="E44" i="54"/>
  <c r="D44" i="54"/>
  <c r="C44" i="54"/>
  <c r="B44" i="54"/>
  <c r="L43" i="54"/>
  <c r="K43" i="54"/>
  <c r="J43" i="54"/>
  <c r="I43" i="54"/>
  <c r="H43" i="54"/>
  <c r="G43" i="54"/>
  <c r="F43" i="54"/>
  <c r="E43" i="54"/>
  <c r="D43" i="54"/>
  <c r="C43" i="54"/>
  <c r="B43" i="54"/>
  <c r="L42" i="54"/>
  <c r="K42" i="54"/>
  <c r="J42" i="54"/>
  <c r="I42" i="54"/>
  <c r="H42" i="54"/>
  <c r="G42" i="54"/>
  <c r="F42" i="54"/>
  <c r="E42" i="54"/>
  <c r="D42" i="54"/>
  <c r="C42" i="54"/>
  <c r="B42" i="54"/>
  <c r="L41" i="54"/>
  <c r="K41" i="54"/>
  <c r="J41" i="54"/>
  <c r="I41" i="54"/>
  <c r="H41" i="54"/>
  <c r="G41" i="54"/>
  <c r="F41" i="54"/>
  <c r="E41" i="54"/>
  <c r="D41" i="54"/>
  <c r="C41" i="54"/>
  <c r="B41" i="54"/>
  <c r="L40" i="54"/>
  <c r="K40" i="54"/>
  <c r="J40" i="54"/>
  <c r="I40" i="54"/>
  <c r="H40" i="54"/>
  <c r="G40" i="54"/>
  <c r="F40" i="54"/>
  <c r="E40" i="54"/>
  <c r="D40" i="54"/>
  <c r="C40" i="54"/>
  <c r="B40" i="54"/>
  <c r="L39" i="54"/>
  <c r="K39" i="54"/>
  <c r="J39" i="54"/>
  <c r="I39" i="54"/>
  <c r="H39" i="54"/>
  <c r="G39" i="54"/>
  <c r="F39" i="54"/>
  <c r="E39" i="54"/>
  <c r="D39" i="54"/>
  <c r="C39" i="54"/>
  <c r="B39" i="54"/>
  <c r="L38" i="54"/>
  <c r="K38" i="54"/>
  <c r="J38" i="54"/>
  <c r="I38" i="54"/>
  <c r="H38" i="54"/>
  <c r="G38" i="54"/>
  <c r="F38" i="54"/>
  <c r="E38" i="54"/>
  <c r="D38" i="54"/>
  <c r="C38" i="54"/>
  <c r="B38" i="54"/>
  <c r="L37" i="54"/>
  <c r="K37" i="54"/>
  <c r="J37" i="54"/>
  <c r="I37" i="54"/>
  <c r="H37" i="54"/>
  <c r="G37" i="54"/>
  <c r="F37" i="54"/>
  <c r="E37" i="54"/>
  <c r="D37" i="54"/>
  <c r="C37" i="54"/>
  <c r="B37" i="54"/>
  <c r="L36" i="54"/>
  <c r="K36" i="54"/>
  <c r="J36" i="54"/>
  <c r="I36" i="54"/>
  <c r="H36" i="54"/>
  <c r="G36" i="54"/>
  <c r="F36" i="54"/>
  <c r="E36" i="54"/>
  <c r="D36" i="54"/>
  <c r="C36" i="54"/>
  <c r="B36" i="54"/>
  <c r="L30" i="54"/>
  <c r="L29" i="54"/>
  <c r="K29" i="54"/>
  <c r="J29" i="54"/>
  <c r="I29" i="54"/>
  <c r="H29" i="54"/>
  <c r="G29" i="54"/>
  <c r="F29" i="54"/>
  <c r="E29" i="54"/>
  <c r="D29" i="54"/>
  <c r="C29" i="54"/>
  <c r="B29" i="54"/>
  <c r="L28" i="54"/>
  <c r="K28" i="54"/>
  <c r="J28" i="54"/>
  <c r="I28" i="54"/>
  <c r="H28" i="54"/>
  <c r="G28" i="54"/>
  <c r="F28" i="54"/>
  <c r="E28" i="54"/>
  <c r="D28" i="54"/>
  <c r="C28" i="54"/>
  <c r="B28" i="54"/>
  <c r="L27" i="54"/>
  <c r="K27" i="54"/>
  <c r="J27" i="54"/>
  <c r="I27" i="54"/>
  <c r="H27" i="54"/>
  <c r="G27" i="54"/>
  <c r="F27" i="54"/>
  <c r="E27" i="54"/>
  <c r="D27" i="54"/>
  <c r="C27" i="54"/>
  <c r="B27" i="54"/>
  <c r="L26" i="54"/>
  <c r="K26" i="54"/>
  <c r="J26" i="54"/>
  <c r="I26" i="54"/>
  <c r="H26" i="54"/>
  <c r="G26" i="54"/>
  <c r="F26" i="54"/>
  <c r="E26" i="54"/>
  <c r="D26" i="54"/>
  <c r="C26" i="54"/>
  <c r="B26" i="54"/>
  <c r="L25" i="54"/>
  <c r="K25" i="54"/>
  <c r="J25" i="54"/>
  <c r="I25" i="54"/>
  <c r="H25" i="54"/>
  <c r="G25" i="54"/>
  <c r="F25" i="54"/>
  <c r="E25" i="54"/>
  <c r="D25" i="54"/>
  <c r="C25" i="54"/>
  <c r="B25" i="54"/>
  <c r="L24" i="54"/>
  <c r="K24" i="54"/>
  <c r="J24" i="54"/>
  <c r="I24" i="54"/>
  <c r="H24" i="54"/>
  <c r="G24" i="54"/>
  <c r="F24" i="54"/>
  <c r="E24" i="54"/>
  <c r="D24" i="54"/>
  <c r="C24" i="54"/>
  <c r="B24" i="54"/>
  <c r="L23" i="54"/>
  <c r="K23" i="54"/>
  <c r="J23" i="54"/>
  <c r="I23" i="54"/>
  <c r="H23" i="54"/>
  <c r="G23" i="54"/>
  <c r="F23" i="54"/>
  <c r="E23" i="54"/>
  <c r="D23" i="54"/>
  <c r="C23" i="54"/>
  <c r="B23" i="54"/>
  <c r="L22" i="54"/>
  <c r="K22" i="54"/>
  <c r="J22" i="54"/>
  <c r="I22" i="54"/>
  <c r="H22" i="54"/>
  <c r="G22" i="54"/>
  <c r="F22" i="54"/>
  <c r="E22" i="54"/>
  <c r="D22" i="54"/>
  <c r="C22" i="54"/>
  <c r="T13" i="54"/>
  <c r="S13" i="54"/>
  <c r="O13" i="54"/>
  <c r="N13" i="54"/>
  <c r="T12" i="54"/>
  <c r="S12" i="54"/>
  <c r="O12" i="54"/>
  <c r="N12" i="54"/>
  <c r="T11" i="54"/>
  <c r="S11" i="54"/>
  <c r="O11" i="54"/>
  <c r="N11" i="54"/>
  <c r="T10" i="54"/>
  <c r="S10" i="54"/>
  <c r="O10" i="54"/>
  <c r="N10" i="54"/>
  <c r="T9" i="54"/>
  <c r="S9" i="54"/>
  <c r="O9" i="54"/>
  <c r="N9" i="54"/>
  <c r="T8" i="54"/>
  <c r="S8" i="54"/>
  <c r="O8" i="54"/>
  <c r="N8" i="54"/>
  <c r="S7" i="54"/>
  <c r="O7" i="54"/>
  <c r="N7" i="54"/>
  <c r="T6" i="54"/>
  <c r="S6" i="54"/>
  <c r="O6" i="54"/>
  <c r="N6" i="54"/>
  <c r="T5" i="54"/>
  <c r="T36" i="54" s="1"/>
  <c r="S36" i="54"/>
  <c r="N5" i="54"/>
  <c r="N36" i="54" s="1"/>
  <c r="L14" i="54"/>
  <c r="K14" i="54"/>
  <c r="K30" i="54" s="1"/>
  <c r="J14" i="54"/>
  <c r="J30" i="54" s="1"/>
  <c r="I14" i="54"/>
  <c r="I30" i="54" s="1"/>
  <c r="H14" i="54"/>
  <c r="H30" i="54" s="1"/>
  <c r="G14" i="54"/>
  <c r="G30" i="54" s="1"/>
  <c r="F14" i="54"/>
  <c r="F30" i="54" s="1"/>
  <c r="E14" i="54"/>
  <c r="E30" i="54" s="1"/>
  <c r="D30" i="54"/>
  <c r="C14" i="54"/>
  <c r="B14" i="54"/>
  <c r="L44" i="24"/>
  <c r="K44" i="24"/>
  <c r="J44" i="24"/>
  <c r="I44" i="24"/>
  <c r="H44" i="24"/>
  <c r="G44" i="24"/>
  <c r="F44" i="24"/>
  <c r="E44" i="24"/>
  <c r="D44" i="24"/>
  <c r="C44" i="24"/>
  <c r="L43" i="24"/>
  <c r="K43" i="24"/>
  <c r="J43" i="24"/>
  <c r="I43" i="24"/>
  <c r="H43" i="24"/>
  <c r="G43" i="24"/>
  <c r="F43" i="24"/>
  <c r="E43" i="24"/>
  <c r="D43" i="24"/>
  <c r="C43" i="24"/>
  <c r="B43" i="24"/>
  <c r="L42" i="24"/>
  <c r="K42" i="24"/>
  <c r="J42" i="24"/>
  <c r="I42" i="24"/>
  <c r="H42" i="24"/>
  <c r="G42" i="24"/>
  <c r="F42" i="24"/>
  <c r="E42" i="24"/>
  <c r="D42" i="24"/>
  <c r="C42" i="24"/>
  <c r="B42" i="24"/>
  <c r="L41" i="24"/>
  <c r="K41" i="24"/>
  <c r="J41" i="24"/>
  <c r="I41" i="24"/>
  <c r="H41" i="24"/>
  <c r="G41" i="24"/>
  <c r="F41" i="24"/>
  <c r="E41" i="24"/>
  <c r="D41" i="24"/>
  <c r="C41" i="24"/>
  <c r="B41" i="24"/>
  <c r="L40" i="24"/>
  <c r="K40" i="24"/>
  <c r="J40" i="24"/>
  <c r="I40" i="24"/>
  <c r="H40" i="24"/>
  <c r="G40" i="24"/>
  <c r="F40" i="24"/>
  <c r="E40" i="24"/>
  <c r="D40" i="24"/>
  <c r="C40" i="24"/>
  <c r="B40" i="24"/>
  <c r="L39" i="24"/>
  <c r="K39" i="24"/>
  <c r="J39" i="24"/>
  <c r="I39" i="24"/>
  <c r="H39" i="24"/>
  <c r="G39" i="24"/>
  <c r="F39" i="24"/>
  <c r="E39" i="24"/>
  <c r="D39" i="24"/>
  <c r="C39" i="24"/>
  <c r="B39" i="24"/>
  <c r="L38" i="24"/>
  <c r="K38" i="24"/>
  <c r="J38" i="24"/>
  <c r="I38" i="24"/>
  <c r="H38" i="24"/>
  <c r="G38" i="24"/>
  <c r="F38" i="24"/>
  <c r="E38" i="24"/>
  <c r="D38" i="24"/>
  <c r="C38" i="24"/>
  <c r="B38" i="24"/>
  <c r="L37" i="24"/>
  <c r="K37" i="24"/>
  <c r="J37" i="24"/>
  <c r="I37" i="24"/>
  <c r="H37" i="24"/>
  <c r="G37" i="24"/>
  <c r="F37" i="24"/>
  <c r="E37" i="24"/>
  <c r="D37" i="24"/>
  <c r="C37" i="24"/>
  <c r="L36" i="24"/>
  <c r="K36" i="24"/>
  <c r="J36" i="24"/>
  <c r="I36" i="24"/>
  <c r="H36" i="24"/>
  <c r="G36" i="24"/>
  <c r="F36" i="24"/>
  <c r="E36" i="24"/>
  <c r="D36" i="24"/>
  <c r="C36" i="24"/>
  <c r="B36" i="24"/>
  <c r="C22" i="24"/>
  <c r="D22" i="24"/>
  <c r="E22" i="24"/>
  <c r="F22" i="24"/>
  <c r="G22" i="24"/>
  <c r="H22" i="24"/>
  <c r="I22" i="24"/>
  <c r="J22" i="24"/>
  <c r="K22" i="24"/>
  <c r="L22" i="24"/>
  <c r="C23" i="24"/>
  <c r="D23" i="24"/>
  <c r="E23" i="24"/>
  <c r="F23" i="24"/>
  <c r="G23" i="24"/>
  <c r="H23" i="24"/>
  <c r="I23" i="24"/>
  <c r="J23" i="24"/>
  <c r="K23" i="24"/>
  <c r="L23" i="24"/>
  <c r="C24" i="24"/>
  <c r="D24" i="24"/>
  <c r="E24" i="24"/>
  <c r="F24" i="24"/>
  <c r="G24" i="24"/>
  <c r="H24" i="24"/>
  <c r="I24" i="24"/>
  <c r="J24" i="24"/>
  <c r="K24" i="24"/>
  <c r="L24" i="24"/>
  <c r="C25" i="24"/>
  <c r="D25" i="24"/>
  <c r="E25" i="24"/>
  <c r="F25" i="24"/>
  <c r="G25" i="24"/>
  <c r="H25" i="24"/>
  <c r="I25" i="24"/>
  <c r="J25" i="24"/>
  <c r="K25" i="24"/>
  <c r="L25" i="24"/>
  <c r="C26" i="24"/>
  <c r="D26" i="24"/>
  <c r="E26" i="24"/>
  <c r="F26" i="24"/>
  <c r="G26" i="24"/>
  <c r="H26" i="24"/>
  <c r="I26" i="24"/>
  <c r="J26" i="24"/>
  <c r="K26" i="24"/>
  <c r="L26" i="24"/>
  <c r="C27" i="24"/>
  <c r="D27" i="24"/>
  <c r="E27" i="24"/>
  <c r="F27" i="24"/>
  <c r="G27" i="24"/>
  <c r="H27" i="24"/>
  <c r="I27" i="24"/>
  <c r="J27" i="24"/>
  <c r="K27" i="24"/>
  <c r="L27" i="24"/>
  <c r="C28" i="24"/>
  <c r="D28" i="24"/>
  <c r="E28" i="24"/>
  <c r="F28" i="24"/>
  <c r="G28" i="24"/>
  <c r="H28" i="24"/>
  <c r="I28" i="24"/>
  <c r="J28" i="24"/>
  <c r="K28" i="24"/>
  <c r="L28" i="24"/>
  <c r="C29" i="24"/>
  <c r="D29" i="24"/>
  <c r="E29" i="24"/>
  <c r="F29" i="24"/>
  <c r="G29" i="24"/>
  <c r="H29" i="24"/>
  <c r="I29" i="24"/>
  <c r="J29" i="24"/>
  <c r="K29" i="24"/>
  <c r="L29" i="24"/>
  <c r="H30" i="24"/>
  <c r="B29" i="24"/>
  <c r="B28" i="24"/>
  <c r="B27" i="24"/>
  <c r="B26" i="24"/>
  <c r="B25" i="24"/>
  <c r="B24" i="24"/>
  <c r="B30" i="24"/>
  <c r="C14" i="24"/>
  <c r="C30" i="24" s="1"/>
  <c r="E14" i="24"/>
  <c r="E30" i="24" s="1"/>
  <c r="F14" i="24"/>
  <c r="F30" i="24" s="1"/>
  <c r="G14" i="24"/>
  <c r="G30" i="24" s="1"/>
  <c r="H14" i="24"/>
  <c r="I14" i="24"/>
  <c r="I30" i="24" s="1"/>
  <c r="J14" i="24"/>
  <c r="J30" i="24" s="1"/>
  <c r="K14" i="24"/>
  <c r="K30" i="24" s="1"/>
  <c r="L14" i="24"/>
  <c r="L30" i="24" s="1"/>
  <c r="D14" i="24"/>
  <c r="D30" i="24" s="1"/>
  <c r="N38" i="34"/>
  <c r="O38" i="34" s="1"/>
  <c r="N37" i="34"/>
  <c r="O37" i="34" s="1"/>
  <c r="N36" i="34"/>
  <c r="O36" i="34" s="1"/>
  <c r="N35" i="34"/>
  <c r="O35" i="34" s="1"/>
  <c r="N34" i="34"/>
  <c r="O34" i="34" s="1"/>
  <c r="N33" i="34"/>
  <c r="O33" i="34" s="1"/>
  <c r="N32" i="34"/>
  <c r="O32" i="34" s="1"/>
  <c r="N31" i="34"/>
  <c r="O31" i="34" s="1"/>
  <c r="N30" i="34"/>
  <c r="O30" i="34" s="1"/>
  <c r="N29" i="34"/>
  <c r="O29" i="34" s="1"/>
  <c r="N28" i="34"/>
  <c r="O28" i="34" s="1"/>
  <c r="N27" i="34"/>
  <c r="O27" i="34" s="1"/>
  <c r="N26" i="34"/>
  <c r="O26" i="34" s="1"/>
  <c r="N25" i="34"/>
  <c r="O25" i="34" s="1"/>
  <c r="N24" i="34"/>
  <c r="O24" i="34" s="1"/>
  <c r="N23" i="34"/>
  <c r="O23" i="34" s="1"/>
  <c r="N22" i="34"/>
  <c r="O22" i="34" s="1"/>
  <c r="N21" i="34"/>
  <c r="O21" i="34" s="1"/>
  <c r="N20" i="34"/>
  <c r="O20" i="34" s="1"/>
  <c r="N19" i="34"/>
  <c r="O19" i="34" s="1"/>
  <c r="N18" i="34"/>
  <c r="O18" i="34" s="1"/>
  <c r="N17" i="34"/>
  <c r="O17" i="34" s="1"/>
  <c r="N16" i="34"/>
  <c r="O16" i="34" s="1"/>
  <c r="N15" i="34"/>
  <c r="O15" i="34" s="1"/>
  <c r="N14" i="34"/>
  <c r="O14" i="34" s="1"/>
  <c r="N13" i="34"/>
  <c r="O13" i="34" s="1"/>
  <c r="N12" i="34"/>
  <c r="O12" i="34" s="1"/>
  <c r="N11" i="34"/>
  <c r="O11" i="34" s="1"/>
  <c r="N10" i="34"/>
  <c r="O10" i="34" s="1"/>
  <c r="N9" i="34"/>
  <c r="N8" i="34"/>
  <c r="O8" i="34" s="1"/>
  <c r="N7" i="34"/>
  <c r="O7" i="34" s="1"/>
  <c r="O6" i="34"/>
  <c r="S8" i="2"/>
  <c r="T8" i="2"/>
  <c r="U8" i="2" s="1"/>
  <c r="V8" i="2" s="1"/>
  <c r="S9" i="2"/>
  <c r="T9" i="2"/>
  <c r="U9" i="2" s="1"/>
  <c r="V9" i="2" s="1"/>
  <c r="S10" i="2"/>
  <c r="T10" i="2"/>
  <c r="U10" i="2" s="1"/>
  <c r="V10" i="2" s="1"/>
  <c r="S11" i="2"/>
  <c r="T11" i="2"/>
  <c r="U11" i="2" s="1"/>
  <c r="V11" i="2" s="1"/>
  <c r="S12" i="2"/>
  <c r="T12" i="2"/>
  <c r="U12" i="2" s="1"/>
  <c r="V12" i="2" s="1"/>
  <c r="S13" i="2"/>
  <c r="T13" i="2"/>
  <c r="U13" i="2" s="1"/>
  <c r="V13" i="2" s="1"/>
  <c r="S14" i="2"/>
  <c r="T14" i="2"/>
  <c r="U14" i="2" s="1"/>
  <c r="V14" i="2" s="1"/>
  <c r="S15" i="2"/>
  <c r="T15" i="2"/>
  <c r="U15" i="2" s="1"/>
  <c r="V15" i="2" s="1"/>
  <c r="S16" i="2"/>
  <c r="T16" i="2"/>
  <c r="U16" i="2" s="1"/>
  <c r="V16" i="2" s="1"/>
  <c r="S17" i="2"/>
  <c r="T17" i="2"/>
  <c r="U17" i="2" s="1"/>
  <c r="V17" i="2" s="1"/>
  <c r="S18" i="2"/>
  <c r="T18" i="2"/>
  <c r="U18" i="2" s="1"/>
  <c r="V18" i="2" s="1"/>
  <c r="S19" i="2"/>
  <c r="T19" i="2"/>
  <c r="U19" i="2" s="1"/>
  <c r="V19" i="2" s="1"/>
  <c r="S20" i="2"/>
  <c r="T20" i="2"/>
  <c r="U20" i="2" s="1"/>
  <c r="V20" i="2" s="1"/>
  <c r="S21" i="2"/>
  <c r="T21" i="2"/>
  <c r="U21" i="2" s="1"/>
  <c r="V21" i="2" s="1"/>
  <c r="S22" i="2"/>
  <c r="T22" i="2"/>
  <c r="U22" i="2" s="1"/>
  <c r="V22" i="2" s="1"/>
  <c r="S23" i="2"/>
  <c r="T23" i="2"/>
  <c r="U23" i="2" s="1"/>
  <c r="V23" i="2" s="1"/>
  <c r="S24" i="2"/>
  <c r="T24" i="2"/>
  <c r="U24" i="2" s="1"/>
  <c r="V24" i="2" s="1"/>
  <c r="S25" i="2"/>
  <c r="T25" i="2"/>
  <c r="U25" i="2" s="1"/>
  <c r="V25" i="2" s="1"/>
  <c r="S26" i="2"/>
  <c r="T26" i="2"/>
  <c r="U26" i="2" s="1"/>
  <c r="V26" i="2" s="1"/>
  <c r="S27" i="2"/>
  <c r="T27" i="2"/>
  <c r="U27" i="2" s="1"/>
  <c r="V27" i="2" s="1"/>
  <c r="T28" i="2"/>
  <c r="U28" i="2" s="1"/>
  <c r="V28" i="2" s="1"/>
  <c r="S29" i="2"/>
  <c r="T29" i="2"/>
  <c r="U29" i="2" s="1"/>
  <c r="V29" i="2" s="1"/>
  <c r="S30" i="2"/>
  <c r="T30" i="2"/>
  <c r="U30" i="2" s="1"/>
  <c r="V30" i="2" s="1"/>
  <c r="S31" i="2"/>
  <c r="U31" i="2"/>
  <c r="V31" i="2" s="1"/>
  <c r="S32" i="2"/>
  <c r="T32" i="2"/>
  <c r="U32" i="2" s="1"/>
  <c r="V32" i="2" s="1"/>
  <c r="S33" i="2"/>
  <c r="T33" i="2"/>
  <c r="U33" i="2" s="1"/>
  <c r="V33" i="2" s="1"/>
  <c r="S34" i="2"/>
  <c r="T34" i="2"/>
  <c r="V34" i="2" s="1"/>
  <c r="S35" i="2"/>
  <c r="T35" i="2"/>
  <c r="U35" i="2" s="1"/>
  <c r="V35" i="2" s="1"/>
  <c r="S36" i="2"/>
  <c r="T36" i="2"/>
  <c r="U36" i="2" s="1"/>
  <c r="S37" i="2"/>
  <c r="T37" i="2"/>
  <c r="U37" i="2" s="1"/>
  <c r="V37" i="2" s="1"/>
  <c r="N7" i="2"/>
  <c r="O7" i="2"/>
  <c r="P7" i="2" s="1"/>
  <c r="Q7" i="2" s="1"/>
  <c r="N8" i="2"/>
  <c r="O8" i="2"/>
  <c r="P8" i="2" s="1"/>
  <c r="Q8" i="2" s="1"/>
  <c r="N9" i="2"/>
  <c r="O9" i="2"/>
  <c r="P9" i="2" s="1"/>
  <c r="Q9" i="2" s="1"/>
  <c r="O10" i="2"/>
  <c r="P10" i="2" s="1"/>
  <c r="Q10" i="2" s="1"/>
  <c r="N11" i="2"/>
  <c r="O11" i="2"/>
  <c r="P11" i="2" s="1"/>
  <c r="Q11" i="2" s="1"/>
  <c r="N12" i="2"/>
  <c r="O12" i="2"/>
  <c r="P12" i="2" s="1"/>
  <c r="Q12" i="2" s="1"/>
  <c r="N13" i="2"/>
  <c r="O13" i="2"/>
  <c r="Q13" i="2" s="1"/>
  <c r="N14" i="2"/>
  <c r="O14" i="2"/>
  <c r="P14" i="2" s="1"/>
  <c r="Q14" i="2" s="1"/>
  <c r="N15" i="2"/>
  <c r="O15" i="2"/>
  <c r="P15" i="2" s="1"/>
  <c r="Q15" i="2" s="1"/>
  <c r="N16" i="2"/>
  <c r="O16" i="2"/>
  <c r="P16" i="2" s="1"/>
  <c r="Q16" i="2" s="1"/>
  <c r="N17" i="2"/>
  <c r="O17" i="2"/>
  <c r="P17" i="2" s="1"/>
  <c r="Q17" i="2" s="1"/>
  <c r="N18" i="2"/>
  <c r="O18" i="2"/>
  <c r="P18" i="2" s="1"/>
  <c r="N19" i="2"/>
  <c r="O19" i="2"/>
  <c r="P19" i="2" s="1"/>
  <c r="Q19" i="2" s="1"/>
  <c r="N20" i="2"/>
  <c r="O20" i="2"/>
  <c r="P20" i="2" s="1"/>
  <c r="Q20" i="2" s="1"/>
  <c r="N21" i="2"/>
  <c r="O21" i="2"/>
  <c r="P21" i="2" s="1"/>
  <c r="Q21" i="2" s="1"/>
  <c r="N22" i="2"/>
  <c r="O22" i="2"/>
  <c r="P22" i="2" s="1"/>
  <c r="Q22" i="2" s="1"/>
  <c r="N23" i="2"/>
  <c r="O23" i="2"/>
  <c r="P23" i="2" s="1"/>
  <c r="Q23" i="2" s="1"/>
  <c r="N24" i="2"/>
  <c r="O24" i="2"/>
  <c r="P24" i="2" s="1"/>
  <c r="Q24" i="2" s="1"/>
  <c r="N25" i="2"/>
  <c r="O25" i="2"/>
  <c r="P25" i="2" s="1"/>
  <c r="Q25" i="2" s="1"/>
  <c r="N26" i="2"/>
  <c r="O26" i="2"/>
  <c r="P26" i="2" s="1"/>
  <c r="Q26" i="2" s="1"/>
  <c r="N27" i="2"/>
  <c r="O27" i="2"/>
  <c r="P27" i="2" s="1"/>
  <c r="Q27" i="2" s="1"/>
  <c r="N28" i="2"/>
  <c r="O28" i="2"/>
  <c r="P28" i="2" s="1"/>
  <c r="Q28" i="2" s="1"/>
  <c r="N29" i="2"/>
  <c r="O29" i="2"/>
  <c r="P29" i="2" s="1"/>
  <c r="Q29" i="2" s="1"/>
  <c r="N30" i="2"/>
  <c r="O30" i="2"/>
  <c r="P30" i="2" s="1"/>
  <c r="Q30" i="2" s="1"/>
  <c r="N31" i="2"/>
  <c r="O31" i="2"/>
  <c r="P31" i="2" s="1"/>
  <c r="Q31" i="2" s="1"/>
  <c r="N32" i="2"/>
  <c r="O32" i="2"/>
  <c r="P32" i="2" s="1"/>
  <c r="Q32" i="2" s="1"/>
  <c r="N33" i="2"/>
  <c r="O33" i="2"/>
  <c r="P33" i="2" s="1"/>
  <c r="Q33" i="2" s="1"/>
  <c r="N34" i="2"/>
  <c r="O34" i="2"/>
  <c r="P34" i="2" s="1"/>
  <c r="Q34" i="2" s="1"/>
  <c r="N35" i="2"/>
  <c r="O35" i="2"/>
  <c r="P35" i="2" s="1"/>
  <c r="Q35" i="2" s="1"/>
  <c r="N36" i="2"/>
  <c r="O36" i="2"/>
  <c r="P36" i="2" s="1"/>
  <c r="Q36" i="2" s="1"/>
  <c r="N37" i="2"/>
  <c r="O37" i="2"/>
  <c r="P37" i="2" s="1"/>
  <c r="Q37" i="2" s="1"/>
  <c r="T17" i="25"/>
  <c r="S17" i="25"/>
  <c r="S16" i="25"/>
  <c r="S18" i="25" s="1"/>
  <c r="T15" i="25"/>
  <c r="U15" i="25" s="1"/>
  <c r="V15" i="25" s="1"/>
  <c r="T8" i="25"/>
  <c r="T6" i="25"/>
  <c r="U6" i="25" s="1"/>
  <c r="S8" i="25"/>
  <c r="S6" i="25"/>
  <c r="V8" i="25"/>
  <c r="O17" i="25"/>
  <c r="P17" i="25" s="1"/>
  <c r="N17" i="25"/>
  <c r="O16" i="25"/>
  <c r="N16" i="25"/>
  <c r="P15" i="25"/>
  <c r="Q15" i="25" s="1"/>
  <c r="N8" i="25"/>
  <c r="O8" i="25"/>
  <c r="P8" i="25" s="1"/>
  <c r="O7" i="25"/>
  <c r="O9" i="25" s="1"/>
  <c r="N7" i="25"/>
  <c r="S9" i="42"/>
  <c r="T9" i="42"/>
  <c r="U9" i="42" s="1"/>
  <c r="V9" i="42" s="1"/>
  <c r="S10" i="42"/>
  <c r="T10" i="42"/>
  <c r="S12" i="42"/>
  <c r="T12" i="42"/>
  <c r="U12" i="42" s="1"/>
  <c r="V12" i="42" s="1"/>
  <c r="S13" i="42"/>
  <c r="T13" i="42"/>
  <c r="S14" i="42"/>
  <c r="T14" i="42"/>
  <c r="S15" i="42"/>
  <c r="T15" i="42"/>
  <c r="S16" i="42"/>
  <c r="T16" i="42"/>
  <c r="S17" i="42"/>
  <c r="T17" i="42"/>
  <c r="S11" i="42"/>
  <c r="T11" i="42"/>
  <c r="T8" i="42"/>
  <c r="S8" i="42"/>
  <c r="T7" i="42"/>
  <c r="S7" i="42"/>
  <c r="T5" i="42"/>
  <c r="S5" i="42"/>
  <c r="N7" i="42"/>
  <c r="O7" i="42"/>
  <c r="N8" i="42"/>
  <c r="O8" i="42"/>
  <c r="N9" i="42"/>
  <c r="O9" i="42"/>
  <c r="N10" i="42"/>
  <c r="O10" i="42"/>
  <c r="N12" i="42"/>
  <c r="O12" i="42"/>
  <c r="N13" i="42"/>
  <c r="O13" i="42"/>
  <c r="N14" i="42"/>
  <c r="P14" i="42" s="1"/>
  <c r="Q14" i="42" s="1"/>
  <c r="O14" i="42"/>
  <c r="N15" i="42"/>
  <c r="O15" i="42"/>
  <c r="N16" i="42"/>
  <c r="P16" i="42" s="1"/>
  <c r="Q16" i="42" s="1"/>
  <c r="O16" i="42"/>
  <c r="N17" i="42"/>
  <c r="O17" i="42"/>
  <c r="N11" i="42"/>
  <c r="P11" i="42" s="1"/>
  <c r="Q11" i="42" s="1"/>
  <c r="O11" i="42"/>
  <c r="O5" i="42"/>
  <c r="N5" i="42"/>
  <c r="L31" i="45"/>
  <c r="K31" i="45"/>
  <c r="J31" i="45"/>
  <c r="I31" i="45"/>
  <c r="H31" i="45"/>
  <c r="G31" i="45"/>
  <c r="F31" i="45"/>
  <c r="E31" i="45"/>
  <c r="D31" i="45"/>
  <c r="C31" i="45"/>
  <c r="B31" i="45"/>
  <c r="L30" i="45"/>
  <c r="K30" i="45"/>
  <c r="J30" i="45"/>
  <c r="I30" i="45"/>
  <c r="H30" i="45"/>
  <c r="G30" i="45"/>
  <c r="F30" i="45"/>
  <c r="E30" i="45"/>
  <c r="D30" i="45"/>
  <c r="C30" i="45"/>
  <c r="B30" i="45"/>
  <c r="L29" i="45"/>
  <c r="K29" i="45"/>
  <c r="J29" i="45"/>
  <c r="I29" i="45"/>
  <c r="H29" i="45"/>
  <c r="G29" i="45"/>
  <c r="F29" i="45"/>
  <c r="E29" i="45"/>
  <c r="D29" i="45"/>
  <c r="C29" i="45"/>
  <c r="B29" i="45"/>
  <c r="L28" i="45"/>
  <c r="K28" i="45"/>
  <c r="J28" i="45"/>
  <c r="I28" i="45"/>
  <c r="H28" i="45"/>
  <c r="G28" i="45"/>
  <c r="F28" i="45"/>
  <c r="E28" i="45"/>
  <c r="D28" i="45"/>
  <c r="C28" i="45"/>
  <c r="B28" i="45"/>
  <c r="L27" i="45"/>
  <c r="K27" i="45"/>
  <c r="J27" i="45"/>
  <c r="I27" i="45"/>
  <c r="H27" i="45"/>
  <c r="G27" i="45"/>
  <c r="F27" i="45"/>
  <c r="E27" i="45"/>
  <c r="D27" i="45"/>
  <c r="C27" i="45"/>
  <c r="B27" i="45"/>
  <c r="L26" i="45"/>
  <c r="K26" i="45"/>
  <c r="J26" i="45"/>
  <c r="I26" i="45"/>
  <c r="H26" i="45"/>
  <c r="G26" i="45"/>
  <c r="F26" i="45"/>
  <c r="E26" i="45"/>
  <c r="D26" i="45"/>
  <c r="C26" i="45"/>
  <c r="B26" i="45"/>
  <c r="L25" i="45"/>
  <c r="K25" i="45"/>
  <c r="J25" i="45"/>
  <c r="I25" i="45"/>
  <c r="H25" i="45"/>
  <c r="G25" i="45"/>
  <c r="F25" i="45"/>
  <c r="E25" i="45"/>
  <c r="D25" i="45"/>
  <c r="C25" i="45"/>
  <c r="B25" i="45"/>
  <c r="L24" i="45"/>
  <c r="K24" i="45"/>
  <c r="J24" i="45"/>
  <c r="I24" i="45"/>
  <c r="H24" i="45"/>
  <c r="G24" i="45"/>
  <c r="F24" i="45"/>
  <c r="E24" i="45"/>
  <c r="D24" i="45"/>
  <c r="C24" i="45"/>
  <c r="B24" i="45"/>
  <c r="L23" i="45"/>
  <c r="K23" i="45"/>
  <c r="J23" i="45"/>
  <c r="I23" i="45"/>
  <c r="H23" i="45"/>
  <c r="G23" i="45"/>
  <c r="F23" i="45"/>
  <c r="E23" i="45"/>
  <c r="D23" i="45"/>
  <c r="C23" i="45"/>
  <c r="B23" i="45"/>
  <c r="L31" i="8"/>
  <c r="K31" i="8"/>
  <c r="J31" i="8"/>
  <c r="I31" i="8"/>
  <c r="H31" i="8"/>
  <c r="G31" i="8"/>
  <c r="F31" i="8"/>
  <c r="E31" i="8"/>
  <c r="D31" i="8"/>
  <c r="C31" i="8"/>
  <c r="B31" i="8"/>
  <c r="L30" i="8"/>
  <c r="K30" i="8"/>
  <c r="J30" i="8"/>
  <c r="I30" i="8"/>
  <c r="H30" i="8"/>
  <c r="G30" i="8"/>
  <c r="F30" i="8"/>
  <c r="E30" i="8"/>
  <c r="D30" i="8"/>
  <c r="C30" i="8"/>
  <c r="B30" i="8"/>
  <c r="L29" i="8"/>
  <c r="K29" i="8"/>
  <c r="J29" i="8"/>
  <c r="I29" i="8"/>
  <c r="H29" i="8"/>
  <c r="G29" i="8"/>
  <c r="F29" i="8"/>
  <c r="E29" i="8"/>
  <c r="D29" i="8"/>
  <c r="C29" i="8"/>
  <c r="B29" i="8"/>
  <c r="L28" i="8"/>
  <c r="K28" i="8"/>
  <c r="J28" i="8"/>
  <c r="I28" i="8"/>
  <c r="H28" i="8"/>
  <c r="G28" i="8"/>
  <c r="F28" i="8"/>
  <c r="E28" i="8"/>
  <c r="D28" i="8"/>
  <c r="C28" i="8"/>
  <c r="B28" i="8"/>
  <c r="L27" i="8"/>
  <c r="K27" i="8"/>
  <c r="J27" i="8"/>
  <c r="I27" i="8"/>
  <c r="H27" i="8"/>
  <c r="G27" i="8"/>
  <c r="F27" i="8"/>
  <c r="E27" i="8"/>
  <c r="D27" i="8"/>
  <c r="C27" i="8"/>
  <c r="B27" i="8"/>
  <c r="L26" i="8"/>
  <c r="K26" i="8"/>
  <c r="I26" i="8"/>
  <c r="H26" i="8"/>
  <c r="G26" i="8"/>
  <c r="F26" i="8"/>
  <c r="E26" i="8"/>
  <c r="D26" i="8"/>
  <c r="C26" i="8"/>
  <c r="B26" i="8"/>
  <c r="L25" i="8"/>
  <c r="K25" i="8"/>
  <c r="J25" i="8"/>
  <c r="I25" i="8"/>
  <c r="H25" i="8"/>
  <c r="G25" i="8"/>
  <c r="F25" i="8"/>
  <c r="E25" i="8"/>
  <c r="D25" i="8"/>
  <c r="C25" i="8"/>
  <c r="B25" i="8"/>
  <c r="L24" i="8"/>
  <c r="K24" i="8"/>
  <c r="I24" i="8"/>
  <c r="H24" i="8"/>
  <c r="G24" i="8"/>
  <c r="F24" i="8"/>
  <c r="E24" i="8"/>
  <c r="D24" i="8"/>
  <c r="C24" i="8"/>
  <c r="B24" i="8"/>
  <c r="L23" i="8"/>
  <c r="K23" i="8"/>
  <c r="J23" i="8"/>
  <c r="I23" i="8"/>
  <c r="H23" i="8"/>
  <c r="G23" i="8"/>
  <c r="F23" i="8"/>
  <c r="E23" i="8"/>
  <c r="D23" i="8"/>
  <c r="C23" i="8"/>
  <c r="B23" i="8"/>
  <c r="L29" i="6"/>
  <c r="K29" i="6"/>
  <c r="J29" i="6"/>
  <c r="I29" i="6"/>
  <c r="H29" i="6"/>
  <c r="G29" i="6"/>
  <c r="F29" i="6"/>
  <c r="E29" i="6"/>
  <c r="D29" i="6"/>
  <c r="C29" i="6"/>
  <c r="B29" i="6"/>
  <c r="L28" i="6"/>
  <c r="K28" i="6"/>
  <c r="J28" i="6"/>
  <c r="I28" i="6"/>
  <c r="H28" i="6"/>
  <c r="G28" i="6"/>
  <c r="F28" i="6"/>
  <c r="E28" i="6"/>
  <c r="D28" i="6"/>
  <c r="C28" i="6"/>
  <c r="B28" i="6"/>
  <c r="L27" i="6"/>
  <c r="K27" i="6"/>
  <c r="J27" i="6"/>
  <c r="I27" i="6"/>
  <c r="H27" i="6"/>
  <c r="G27" i="6"/>
  <c r="F27" i="6"/>
  <c r="E27" i="6"/>
  <c r="D27" i="6"/>
  <c r="C27" i="6"/>
  <c r="B27" i="6"/>
  <c r="L26" i="6"/>
  <c r="K26" i="6"/>
  <c r="J26" i="6"/>
  <c r="I26" i="6"/>
  <c r="H26" i="6"/>
  <c r="G26" i="6"/>
  <c r="F26" i="6"/>
  <c r="E26" i="6"/>
  <c r="D26" i="6"/>
  <c r="C26" i="6"/>
  <c r="B26" i="6"/>
  <c r="L25" i="6"/>
  <c r="K25" i="6"/>
  <c r="J25" i="6"/>
  <c r="I25" i="6"/>
  <c r="H25" i="6"/>
  <c r="G25" i="6"/>
  <c r="F25" i="6"/>
  <c r="E25" i="6"/>
  <c r="D25" i="6"/>
  <c r="B25" i="6"/>
  <c r="L24" i="6"/>
  <c r="K24" i="6"/>
  <c r="J24" i="6"/>
  <c r="I24" i="6"/>
  <c r="H24" i="6"/>
  <c r="G24" i="6"/>
  <c r="F24" i="6"/>
  <c r="E24" i="6"/>
  <c r="D24" i="6"/>
  <c r="C24" i="6"/>
  <c r="B24" i="6"/>
  <c r="L23" i="6"/>
  <c r="K23" i="6"/>
  <c r="J23" i="6"/>
  <c r="I23" i="6"/>
  <c r="H23" i="6"/>
  <c r="G23" i="6"/>
  <c r="F23" i="6"/>
  <c r="E23" i="6"/>
  <c r="D23" i="6"/>
  <c r="C23" i="6"/>
  <c r="B23" i="6"/>
  <c r="L22" i="6"/>
  <c r="K22" i="6"/>
  <c r="J22" i="6"/>
  <c r="I22" i="6"/>
  <c r="H22" i="6"/>
  <c r="G22" i="6"/>
  <c r="F22" i="6"/>
  <c r="E22" i="6"/>
  <c r="D22" i="6"/>
  <c r="C22" i="6"/>
  <c r="L21" i="6"/>
  <c r="K21" i="6"/>
  <c r="J21" i="6"/>
  <c r="I21" i="6"/>
  <c r="H21" i="6"/>
  <c r="G21" i="6"/>
  <c r="F21" i="6"/>
  <c r="E21" i="6"/>
  <c r="D21" i="6"/>
  <c r="C21" i="6"/>
  <c r="B21" i="6"/>
  <c r="L77" i="44"/>
  <c r="K77" i="44"/>
  <c r="J77" i="44"/>
  <c r="I77" i="44"/>
  <c r="H77" i="44"/>
  <c r="G77" i="44"/>
  <c r="F77" i="44"/>
  <c r="E77" i="44"/>
  <c r="D77" i="44"/>
  <c r="C77" i="44"/>
  <c r="B77" i="44"/>
  <c r="L76" i="44"/>
  <c r="K76" i="44"/>
  <c r="J76" i="44"/>
  <c r="I76" i="44"/>
  <c r="H76" i="44"/>
  <c r="G76" i="44"/>
  <c r="F76" i="44"/>
  <c r="E76" i="44"/>
  <c r="D76" i="44"/>
  <c r="C76" i="44"/>
  <c r="B76" i="44"/>
  <c r="L75" i="44"/>
  <c r="K75" i="44"/>
  <c r="J75" i="44"/>
  <c r="I75" i="44"/>
  <c r="H75" i="44"/>
  <c r="G75" i="44"/>
  <c r="F75" i="44"/>
  <c r="E75" i="44"/>
  <c r="D75" i="44"/>
  <c r="C75" i="44"/>
  <c r="B75" i="44"/>
  <c r="L74" i="44"/>
  <c r="K74" i="44"/>
  <c r="J74" i="44"/>
  <c r="I74" i="44"/>
  <c r="H74" i="44"/>
  <c r="G74" i="44"/>
  <c r="F74" i="44"/>
  <c r="E74" i="44"/>
  <c r="D74" i="44"/>
  <c r="C74" i="44"/>
  <c r="B74" i="44"/>
  <c r="L73" i="44"/>
  <c r="K73" i="44"/>
  <c r="J73" i="44"/>
  <c r="I73" i="44"/>
  <c r="H73" i="44"/>
  <c r="G73" i="44"/>
  <c r="F73" i="44"/>
  <c r="E73" i="44"/>
  <c r="D73" i="44"/>
  <c r="C73" i="44"/>
  <c r="B73" i="44"/>
  <c r="L72" i="44"/>
  <c r="K72" i="44"/>
  <c r="J72" i="44"/>
  <c r="I72" i="44"/>
  <c r="H72" i="44"/>
  <c r="G72" i="44"/>
  <c r="F72" i="44"/>
  <c r="E72" i="44"/>
  <c r="D72" i="44"/>
  <c r="C72" i="44"/>
  <c r="B72" i="44"/>
  <c r="L71" i="44"/>
  <c r="K71" i="44"/>
  <c r="J71" i="44"/>
  <c r="I71" i="44"/>
  <c r="H71" i="44"/>
  <c r="G71" i="44"/>
  <c r="F71" i="44"/>
  <c r="E71" i="44"/>
  <c r="D71" i="44"/>
  <c r="C71" i="44"/>
  <c r="B71" i="44"/>
  <c r="L70" i="44"/>
  <c r="K70" i="44"/>
  <c r="J70" i="44"/>
  <c r="I70" i="44"/>
  <c r="H70" i="44"/>
  <c r="G70" i="44"/>
  <c r="F70" i="44"/>
  <c r="E70" i="44"/>
  <c r="D70" i="44"/>
  <c r="C70" i="44"/>
  <c r="B70" i="44"/>
  <c r="L69" i="44"/>
  <c r="K69" i="44"/>
  <c r="J69" i="44"/>
  <c r="I69" i="44"/>
  <c r="H69" i="44"/>
  <c r="G69" i="44"/>
  <c r="F69" i="44"/>
  <c r="E69" i="44"/>
  <c r="D69" i="44"/>
  <c r="C69" i="44"/>
  <c r="B69" i="44"/>
  <c r="L68" i="44"/>
  <c r="K68" i="44"/>
  <c r="J68" i="44"/>
  <c r="I68" i="44"/>
  <c r="H68" i="44"/>
  <c r="G68" i="44"/>
  <c r="F68" i="44"/>
  <c r="E68" i="44"/>
  <c r="D68" i="44"/>
  <c r="C68" i="44"/>
  <c r="B68" i="44"/>
  <c r="L67" i="44"/>
  <c r="K67" i="44"/>
  <c r="J67" i="44"/>
  <c r="I67" i="44"/>
  <c r="H67" i="44"/>
  <c r="G67" i="44"/>
  <c r="F67" i="44"/>
  <c r="E67" i="44"/>
  <c r="D67" i="44"/>
  <c r="C67" i="44"/>
  <c r="B67" i="44"/>
  <c r="L66" i="44"/>
  <c r="J66" i="44"/>
  <c r="I66" i="44"/>
  <c r="H66" i="44"/>
  <c r="G66" i="44"/>
  <c r="F66" i="44"/>
  <c r="E66" i="44"/>
  <c r="D66" i="44"/>
  <c r="C66" i="44"/>
  <c r="B66" i="44"/>
  <c r="L65" i="44"/>
  <c r="K65" i="44"/>
  <c r="J65" i="44"/>
  <c r="I65" i="44"/>
  <c r="H65" i="44"/>
  <c r="G65" i="44"/>
  <c r="F65" i="44"/>
  <c r="E65" i="44"/>
  <c r="D65" i="44"/>
  <c r="C65" i="44"/>
  <c r="B65" i="44"/>
  <c r="L64" i="44"/>
  <c r="K64" i="44"/>
  <c r="J64" i="44"/>
  <c r="I64" i="44"/>
  <c r="H64" i="44"/>
  <c r="G64" i="44"/>
  <c r="F64" i="44"/>
  <c r="E64" i="44"/>
  <c r="D64" i="44"/>
  <c r="C64" i="44"/>
  <c r="B64" i="44"/>
  <c r="L63" i="44"/>
  <c r="K63" i="44"/>
  <c r="J63" i="44"/>
  <c r="I63" i="44"/>
  <c r="H63" i="44"/>
  <c r="G63" i="44"/>
  <c r="F63" i="44"/>
  <c r="E63" i="44"/>
  <c r="D63" i="44"/>
  <c r="C63" i="44"/>
  <c r="B63" i="44"/>
  <c r="L62" i="44"/>
  <c r="K62" i="44"/>
  <c r="J62" i="44"/>
  <c r="I62" i="44"/>
  <c r="H62" i="44"/>
  <c r="G62" i="44"/>
  <c r="F62" i="44"/>
  <c r="E62" i="44"/>
  <c r="D62" i="44"/>
  <c r="C62" i="44"/>
  <c r="B62" i="44"/>
  <c r="L61" i="44"/>
  <c r="K61" i="44"/>
  <c r="J61" i="44"/>
  <c r="I61" i="44"/>
  <c r="H61" i="44"/>
  <c r="G61" i="44"/>
  <c r="F61" i="44"/>
  <c r="E61" i="44"/>
  <c r="D61" i="44"/>
  <c r="C61" i="44"/>
  <c r="B61" i="44"/>
  <c r="L60" i="44"/>
  <c r="K60" i="44"/>
  <c r="J60" i="44"/>
  <c r="I60" i="44"/>
  <c r="H60" i="44"/>
  <c r="G60" i="44"/>
  <c r="F60" i="44"/>
  <c r="E60" i="44"/>
  <c r="D60" i="44"/>
  <c r="C60" i="44"/>
  <c r="B60" i="44"/>
  <c r="L59" i="44"/>
  <c r="K59" i="44"/>
  <c r="J59" i="44"/>
  <c r="I59" i="44"/>
  <c r="H59" i="44"/>
  <c r="G59" i="44"/>
  <c r="F59" i="44"/>
  <c r="E59" i="44"/>
  <c r="D59" i="44"/>
  <c r="C59" i="44"/>
  <c r="B59" i="44"/>
  <c r="L58" i="44"/>
  <c r="K58" i="44"/>
  <c r="J58" i="44"/>
  <c r="I58" i="44"/>
  <c r="H58" i="44"/>
  <c r="G58" i="44"/>
  <c r="F58" i="44"/>
  <c r="E58" i="44"/>
  <c r="D58" i="44"/>
  <c r="C58" i="44"/>
  <c r="B58" i="44"/>
  <c r="L57" i="44"/>
  <c r="K57" i="44"/>
  <c r="J57" i="44"/>
  <c r="I57" i="44"/>
  <c r="H57" i="44"/>
  <c r="G57" i="44"/>
  <c r="F57" i="44"/>
  <c r="E57" i="44"/>
  <c r="D57" i="44"/>
  <c r="C57" i="44"/>
  <c r="B57" i="44"/>
  <c r="L56" i="44"/>
  <c r="K56" i="44"/>
  <c r="J56" i="44"/>
  <c r="I56" i="44"/>
  <c r="H56" i="44"/>
  <c r="G56" i="44"/>
  <c r="F56" i="44"/>
  <c r="E56" i="44"/>
  <c r="D56" i="44"/>
  <c r="C56" i="44"/>
  <c r="B56" i="44"/>
  <c r="L55" i="44"/>
  <c r="K55" i="44"/>
  <c r="J55" i="44"/>
  <c r="I55" i="44"/>
  <c r="H55" i="44"/>
  <c r="G55" i="44"/>
  <c r="F55" i="44"/>
  <c r="E55" i="44"/>
  <c r="D55" i="44"/>
  <c r="C55" i="44"/>
  <c r="B55" i="44"/>
  <c r="L54" i="44"/>
  <c r="K54" i="44"/>
  <c r="J54" i="44"/>
  <c r="I54" i="44"/>
  <c r="H54" i="44"/>
  <c r="G54" i="44"/>
  <c r="F54" i="44"/>
  <c r="E54" i="44"/>
  <c r="D54" i="44"/>
  <c r="C54" i="44"/>
  <c r="B54" i="44"/>
  <c r="L53" i="44"/>
  <c r="K53" i="44"/>
  <c r="J53" i="44"/>
  <c r="I53" i="44"/>
  <c r="H53" i="44"/>
  <c r="G53" i="44"/>
  <c r="F53" i="44"/>
  <c r="E53" i="44"/>
  <c r="D53" i="44"/>
  <c r="C53" i="44"/>
  <c r="B53" i="44"/>
  <c r="L52" i="44"/>
  <c r="K52" i="44"/>
  <c r="J52" i="44"/>
  <c r="I52" i="44"/>
  <c r="H52" i="44"/>
  <c r="G52" i="44"/>
  <c r="F52" i="44"/>
  <c r="E52" i="44"/>
  <c r="D52" i="44"/>
  <c r="C52" i="44"/>
  <c r="B52" i="44"/>
  <c r="L51" i="44"/>
  <c r="K51" i="44"/>
  <c r="J51" i="44"/>
  <c r="I51" i="44"/>
  <c r="H51" i="44"/>
  <c r="G51" i="44"/>
  <c r="F51" i="44"/>
  <c r="E51" i="44"/>
  <c r="D51" i="44"/>
  <c r="C51" i="44"/>
  <c r="B51" i="44"/>
  <c r="L50" i="44"/>
  <c r="K50" i="44"/>
  <c r="J50" i="44"/>
  <c r="I50" i="44"/>
  <c r="H50" i="44"/>
  <c r="G50" i="44"/>
  <c r="F50" i="44"/>
  <c r="E50" i="44"/>
  <c r="D50" i="44"/>
  <c r="C50" i="44"/>
  <c r="B50" i="44"/>
  <c r="L49" i="44"/>
  <c r="K49" i="44"/>
  <c r="J49" i="44"/>
  <c r="I49" i="44"/>
  <c r="H49" i="44"/>
  <c r="G49" i="44"/>
  <c r="F49" i="44"/>
  <c r="E49" i="44"/>
  <c r="D49" i="44"/>
  <c r="C49" i="44"/>
  <c r="B49" i="44"/>
  <c r="L48" i="44"/>
  <c r="K48" i="44"/>
  <c r="J48" i="44"/>
  <c r="I48" i="44"/>
  <c r="H48" i="44"/>
  <c r="G48" i="44"/>
  <c r="F48" i="44"/>
  <c r="E48" i="44"/>
  <c r="D48" i="44"/>
  <c r="C48" i="44"/>
  <c r="B48" i="44"/>
  <c r="L47" i="44"/>
  <c r="K47" i="44"/>
  <c r="J47" i="44"/>
  <c r="I47" i="44"/>
  <c r="H47" i="44"/>
  <c r="G47" i="44"/>
  <c r="F47" i="44"/>
  <c r="E47" i="44"/>
  <c r="D47" i="44"/>
  <c r="C47" i="44"/>
  <c r="B47" i="44"/>
  <c r="L46" i="44"/>
  <c r="K46" i="44"/>
  <c r="J46" i="44"/>
  <c r="I46" i="44"/>
  <c r="H46" i="44"/>
  <c r="G46" i="44"/>
  <c r="F46" i="44"/>
  <c r="E46" i="44"/>
  <c r="D46" i="44"/>
  <c r="C46" i="44"/>
  <c r="B46" i="44"/>
  <c r="L45" i="44"/>
  <c r="K45" i="44"/>
  <c r="J45" i="44"/>
  <c r="I45" i="44"/>
  <c r="H45" i="44"/>
  <c r="G45" i="44"/>
  <c r="F45" i="44"/>
  <c r="E45" i="44"/>
  <c r="D45" i="44"/>
  <c r="C45" i="44"/>
  <c r="B45" i="44"/>
  <c r="L78" i="43"/>
  <c r="K78" i="43"/>
  <c r="J78" i="43"/>
  <c r="I78" i="43"/>
  <c r="H78" i="43"/>
  <c r="G78" i="43"/>
  <c r="F78" i="43"/>
  <c r="E78" i="43"/>
  <c r="D78" i="43"/>
  <c r="C78" i="43"/>
  <c r="B78" i="43"/>
  <c r="L77" i="43"/>
  <c r="K77" i="43"/>
  <c r="J77" i="43"/>
  <c r="I77" i="43"/>
  <c r="H77" i="43"/>
  <c r="G77" i="43"/>
  <c r="F77" i="43"/>
  <c r="E77" i="43"/>
  <c r="D77" i="43"/>
  <c r="C77" i="43"/>
  <c r="B77" i="43"/>
  <c r="L76" i="43"/>
  <c r="K76" i="43"/>
  <c r="J76" i="43"/>
  <c r="I76" i="43"/>
  <c r="H76" i="43"/>
  <c r="G76" i="43"/>
  <c r="F76" i="43"/>
  <c r="E76" i="43"/>
  <c r="D76" i="43"/>
  <c r="C76" i="43"/>
  <c r="B76" i="43"/>
  <c r="L75" i="43"/>
  <c r="K75" i="43"/>
  <c r="J75" i="43"/>
  <c r="I75" i="43"/>
  <c r="H75" i="43"/>
  <c r="G75" i="43"/>
  <c r="F75" i="43"/>
  <c r="E75" i="43"/>
  <c r="D75" i="43"/>
  <c r="C75" i="43"/>
  <c r="B75" i="43"/>
  <c r="L74" i="43"/>
  <c r="K74" i="43"/>
  <c r="J74" i="43"/>
  <c r="I74" i="43"/>
  <c r="H74" i="43"/>
  <c r="G74" i="43"/>
  <c r="F74" i="43"/>
  <c r="E74" i="43"/>
  <c r="D74" i="43"/>
  <c r="C74" i="43"/>
  <c r="B74" i="43"/>
  <c r="L73" i="43"/>
  <c r="K73" i="43"/>
  <c r="J73" i="43"/>
  <c r="I73" i="43"/>
  <c r="H73" i="43"/>
  <c r="G73" i="43"/>
  <c r="F73" i="43"/>
  <c r="E73" i="43"/>
  <c r="D73" i="43"/>
  <c r="C73" i="43"/>
  <c r="B73" i="43"/>
  <c r="L72" i="43"/>
  <c r="K72" i="43"/>
  <c r="J72" i="43"/>
  <c r="I72" i="43"/>
  <c r="H72" i="43"/>
  <c r="G72" i="43"/>
  <c r="F72" i="43"/>
  <c r="E72" i="43"/>
  <c r="D72" i="43"/>
  <c r="C72" i="43"/>
  <c r="B72" i="43"/>
  <c r="L71" i="43"/>
  <c r="K71" i="43"/>
  <c r="J71" i="43"/>
  <c r="I71" i="43"/>
  <c r="H71" i="43"/>
  <c r="G71" i="43"/>
  <c r="F71" i="43"/>
  <c r="E71" i="43"/>
  <c r="D71" i="43"/>
  <c r="C71" i="43"/>
  <c r="B71" i="43"/>
  <c r="L70" i="43"/>
  <c r="K70" i="43"/>
  <c r="J70" i="43"/>
  <c r="I70" i="43"/>
  <c r="H70" i="43"/>
  <c r="G70" i="43"/>
  <c r="F70" i="43"/>
  <c r="E70" i="43"/>
  <c r="D70" i="43"/>
  <c r="C70" i="43"/>
  <c r="B70" i="43"/>
  <c r="L69" i="43"/>
  <c r="K69" i="43"/>
  <c r="J69" i="43"/>
  <c r="I69" i="43"/>
  <c r="H69" i="43"/>
  <c r="G69" i="43"/>
  <c r="F69" i="43"/>
  <c r="E69" i="43"/>
  <c r="D69" i="43"/>
  <c r="C69" i="43"/>
  <c r="B69" i="43"/>
  <c r="L68" i="43"/>
  <c r="K68" i="43"/>
  <c r="J68" i="43"/>
  <c r="I68" i="43"/>
  <c r="H68" i="43"/>
  <c r="G68" i="43"/>
  <c r="F68" i="43"/>
  <c r="E68" i="43"/>
  <c r="D68" i="43"/>
  <c r="C68" i="43"/>
  <c r="B68" i="43"/>
  <c r="L67" i="43"/>
  <c r="K67" i="43"/>
  <c r="J67" i="43"/>
  <c r="I67" i="43"/>
  <c r="H67" i="43"/>
  <c r="G67" i="43"/>
  <c r="F67" i="43"/>
  <c r="E67" i="43"/>
  <c r="D67" i="43"/>
  <c r="C67" i="43"/>
  <c r="B67" i="43"/>
  <c r="L66" i="43"/>
  <c r="K66" i="43"/>
  <c r="J66" i="43"/>
  <c r="I66" i="43"/>
  <c r="H66" i="43"/>
  <c r="G66" i="43"/>
  <c r="F66" i="43"/>
  <c r="E66" i="43"/>
  <c r="D66" i="43"/>
  <c r="C66" i="43"/>
  <c r="B66" i="43"/>
  <c r="L65" i="43"/>
  <c r="K65" i="43"/>
  <c r="J65" i="43"/>
  <c r="I65" i="43"/>
  <c r="H65" i="43"/>
  <c r="G65" i="43"/>
  <c r="F65" i="43"/>
  <c r="E65" i="43"/>
  <c r="D65" i="43"/>
  <c r="C65" i="43"/>
  <c r="B65" i="43"/>
  <c r="L64" i="43"/>
  <c r="K64" i="43"/>
  <c r="J64" i="43"/>
  <c r="I64" i="43"/>
  <c r="H64" i="43"/>
  <c r="G64" i="43"/>
  <c r="F64" i="43"/>
  <c r="E64" i="43"/>
  <c r="D64" i="43"/>
  <c r="C64" i="43"/>
  <c r="B64" i="43"/>
  <c r="L63" i="43"/>
  <c r="K63" i="43"/>
  <c r="J63" i="43"/>
  <c r="I63" i="43"/>
  <c r="H63" i="43"/>
  <c r="G63" i="43"/>
  <c r="F63" i="43"/>
  <c r="E63" i="43"/>
  <c r="D63" i="43"/>
  <c r="C63" i="43"/>
  <c r="B63" i="43"/>
  <c r="K62" i="43"/>
  <c r="J62" i="43"/>
  <c r="I62" i="43"/>
  <c r="H62" i="43"/>
  <c r="G62" i="43"/>
  <c r="F62" i="43"/>
  <c r="E62" i="43"/>
  <c r="D62" i="43"/>
  <c r="C62" i="43"/>
  <c r="B62" i="43"/>
  <c r="L61" i="43"/>
  <c r="K61" i="43"/>
  <c r="J61" i="43"/>
  <c r="I61" i="43"/>
  <c r="H61" i="43"/>
  <c r="G61" i="43"/>
  <c r="F61" i="43"/>
  <c r="E61" i="43"/>
  <c r="D61" i="43"/>
  <c r="C61" i="43"/>
  <c r="B61" i="43"/>
  <c r="L60" i="43"/>
  <c r="K60" i="43"/>
  <c r="J60" i="43"/>
  <c r="I60" i="43"/>
  <c r="H60" i="43"/>
  <c r="G60" i="43"/>
  <c r="F60" i="43"/>
  <c r="E60" i="43"/>
  <c r="D60" i="43"/>
  <c r="C60" i="43"/>
  <c r="B60" i="43"/>
  <c r="L59" i="43"/>
  <c r="K59" i="43"/>
  <c r="J59" i="43"/>
  <c r="I59" i="43"/>
  <c r="H59" i="43"/>
  <c r="G59" i="43"/>
  <c r="F59" i="43"/>
  <c r="E59" i="43"/>
  <c r="D59" i="43"/>
  <c r="C59" i="43"/>
  <c r="B59" i="43"/>
  <c r="L58" i="43"/>
  <c r="K58" i="43"/>
  <c r="J58" i="43"/>
  <c r="I58" i="43"/>
  <c r="H58" i="43"/>
  <c r="G58" i="43"/>
  <c r="F58" i="43"/>
  <c r="E58" i="43"/>
  <c r="D58" i="43"/>
  <c r="C58" i="43"/>
  <c r="B58" i="43"/>
  <c r="L57" i="43"/>
  <c r="K57" i="43"/>
  <c r="J57" i="43"/>
  <c r="I57" i="43"/>
  <c r="H57" i="43"/>
  <c r="G57" i="43"/>
  <c r="F57" i="43"/>
  <c r="E57" i="43"/>
  <c r="D57" i="43"/>
  <c r="C57" i="43"/>
  <c r="B57" i="43"/>
  <c r="L56" i="43"/>
  <c r="K56" i="43"/>
  <c r="J56" i="43"/>
  <c r="I56" i="43"/>
  <c r="H56" i="43"/>
  <c r="G56" i="43"/>
  <c r="F56" i="43"/>
  <c r="E56" i="43"/>
  <c r="D56" i="43"/>
  <c r="C56" i="43"/>
  <c r="B56" i="43"/>
  <c r="L55" i="43"/>
  <c r="K55" i="43"/>
  <c r="J55" i="43"/>
  <c r="I55" i="43"/>
  <c r="H55" i="43"/>
  <c r="G55" i="43"/>
  <c r="F55" i="43"/>
  <c r="E55" i="43"/>
  <c r="D55" i="43"/>
  <c r="C55" i="43"/>
  <c r="B55" i="43"/>
  <c r="L54" i="43"/>
  <c r="K54" i="43"/>
  <c r="J54" i="43"/>
  <c r="I54" i="43"/>
  <c r="H54" i="43"/>
  <c r="G54" i="43"/>
  <c r="F54" i="43"/>
  <c r="E54" i="43"/>
  <c r="D54" i="43"/>
  <c r="C54" i="43"/>
  <c r="B54" i="43"/>
  <c r="L53" i="43"/>
  <c r="K53" i="43"/>
  <c r="J53" i="43"/>
  <c r="I53" i="43"/>
  <c r="H53" i="43"/>
  <c r="G53" i="43"/>
  <c r="F53" i="43"/>
  <c r="E53" i="43"/>
  <c r="D53" i="43"/>
  <c r="C53" i="43"/>
  <c r="B53" i="43"/>
  <c r="L52" i="43"/>
  <c r="K52" i="43"/>
  <c r="J52" i="43"/>
  <c r="I52" i="43"/>
  <c r="H52" i="43"/>
  <c r="G52" i="43"/>
  <c r="F52" i="43"/>
  <c r="E52" i="43"/>
  <c r="D52" i="43"/>
  <c r="C52" i="43"/>
  <c r="B52" i="43"/>
  <c r="L51" i="43"/>
  <c r="K51" i="43"/>
  <c r="J51" i="43"/>
  <c r="I51" i="43"/>
  <c r="H51" i="43"/>
  <c r="G51" i="43"/>
  <c r="F51" i="43"/>
  <c r="E51" i="43"/>
  <c r="D51" i="43"/>
  <c r="C51" i="43"/>
  <c r="B51" i="43"/>
  <c r="L50" i="43"/>
  <c r="K50" i="43"/>
  <c r="J50" i="43"/>
  <c r="I50" i="43"/>
  <c r="H50" i="43"/>
  <c r="G50" i="43"/>
  <c r="F50" i="43"/>
  <c r="E50" i="43"/>
  <c r="D50" i="43"/>
  <c r="C50" i="43"/>
  <c r="B50" i="43"/>
  <c r="L49" i="43"/>
  <c r="K49" i="43"/>
  <c r="J49" i="43"/>
  <c r="I49" i="43"/>
  <c r="H49" i="43"/>
  <c r="G49" i="43"/>
  <c r="F49" i="43"/>
  <c r="E49" i="43"/>
  <c r="D49" i="43"/>
  <c r="C49" i="43"/>
  <c r="B49" i="43"/>
  <c r="L48" i="43"/>
  <c r="K48" i="43"/>
  <c r="J48" i="43"/>
  <c r="I48" i="43"/>
  <c r="H48" i="43"/>
  <c r="G48" i="43"/>
  <c r="F48" i="43"/>
  <c r="E48" i="43"/>
  <c r="D48" i="43"/>
  <c r="C48" i="43"/>
  <c r="B48" i="43"/>
  <c r="L47" i="43"/>
  <c r="K47" i="43"/>
  <c r="J47" i="43"/>
  <c r="I47" i="43"/>
  <c r="H47" i="43"/>
  <c r="G47" i="43"/>
  <c r="F47" i="43"/>
  <c r="E47" i="43"/>
  <c r="D47" i="43"/>
  <c r="C47" i="43"/>
  <c r="B47" i="43"/>
  <c r="L46" i="43"/>
  <c r="K46" i="43"/>
  <c r="J46" i="43"/>
  <c r="I46" i="43"/>
  <c r="H46" i="43"/>
  <c r="G46" i="43"/>
  <c r="F46" i="43"/>
  <c r="E46" i="43"/>
  <c r="D46" i="43"/>
  <c r="C46" i="43"/>
  <c r="B46" i="43"/>
  <c r="M51" i="41"/>
  <c r="L51" i="41"/>
  <c r="K51" i="41"/>
  <c r="J51" i="41"/>
  <c r="I51" i="41"/>
  <c r="H51" i="41"/>
  <c r="G51" i="41"/>
  <c r="F51" i="41"/>
  <c r="E51" i="41"/>
  <c r="D51" i="41"/>
  <c r="C51" i="41"/>
  <c r="M50" i="41"/>
  <c r="L50" i="41"/>
  <c r="K50" i="41"/>
  <c r="J50" i="41"/>
  <c r="I50" i="41"/>
  <c r="H50" i="41"/>
  <c r="G50" i="41"/>
  <c r="F50" i="41"/>
  <c r="E50" i="41"/>
  <c r="D50" i="41"/>
  <c r="C50" i="41"/>
  <c r="M49" i="41"/>
  <c r="L49" i="41"/>
  <c r="K49" i="41"/>
  <c r="J49" i="41"/>
  <c r="I49" i="41"/>
  <c r="H49" i="41"/>
  <c r="G49" i="41"/>
  <c r="F49" i="41"/>
  <c r="E49" i="41"/>
  <c r="D49" i="41"/>
  <c r="C49" i="41"/>
  <c r="M48" i="41"/>
  <c r="L48" i="41"/>
  <c r="K48" i="41"/>
  <c r="J48" i="41"/>
  <c r="I48" i="41"/>
  <c r="H48" i="41"/>
  <c r="G48" i="41"/>
  <c r="F48" i="41"/>
  <c r="E48" i="41"/>
  <c r="D48" i="41"/>
  <c r="C48" i="41"/>
  <c r="M47" i="41"/>
  <c r="L47" i="41"/>
  <c r="K47" i="41"/>
  <c r="J47" i="41"/>
  <c r="I47" i="41"/>
  <c r="H47" i="41"/>
  <c r="G47" i="41"/>
  <c r="F47" i="41"/>
  <c r="E47" i="41"/>
  <c r="D47" i="41"/>
  <c r="C47" i="41"/>
  <c r="M46" i="41"/>
  <c r="L46" i="41"/>
  <c r="K46" i="41"/>
  <c r="J46" i="41"/>
  <c r="I46" i="41"/>
  <c r="H46" i="41"/>
  <c r="G46" i="41"/>
  <c r="F46" i="41"/>
  <c r="E46" i="41"/>
  <c r="D46" i="41"/>
  <c r="C46" i="41"/>
  <c r="M45" i="41"/>
  <c r="L45" i="41"/>
  <c r="K45" i="41"/>
  <c r="J45" i="41"/>
  <c r="I45" i="41"/>
  <c r="H45" i="41"/>
  <c r="G45" i="41"/>
  <c r="F45" i="41"/>
  <c r="E45" i="41"/>
  <c r="D45" i="41"/>
  <c r="C45" i="41"/>
  <c r="M44" i="41"/>
  <c r="L44" i="41"/>
  <c r="K44" i="41"/>
  <c r="J44" i="41"/>
  <c r="I44" i="41"/>
  <c r="H44" i="41"/>
  <c r="G44" i="41"/>
  <c r="F44" i="41"/>
  <c r="E44" i="41"/>
  <c r="D44" i="41"/>
  <c r="C44" i="41"/>
  <c r="M43" i="41"/>
  <c r="L43" i="41"/>
  <c r="K43" i="41"/>
  <c r="J43" i="41"/>
  <c r="I43" i="41"/>
  <c r="H43" i="41"/>
  <c r="G43" i="41"/>
  <c r="F43" i="41"/>
  <c r="E43" i="41"/>
  <c r="D43" i="41"/>
  <c r="C43" i="41"/>
  <c r="M42" i="41"/>
  <c r="L42" i="41"/>
  <c r="K42" i="41"/>
  <c r="J42" i="41"/>
  <c r="I42" i="41"/>
  <c r="H42" i="41"/>
  <c r="G42" i="41"/>
  <c r="F42" i="41"/>
  <c r="E42" i="41"/>
  <c r="D42" i="41"/>
  <c r="C42" i="41"/>
  <c r="M41" i="41"/>
  <c r="L41" i="41"/>
  <c r="K41" i="41"/>
  <c r="J41" i="41"/>
  <c r="I41" i="41"/>
  <c r="H41" i="41"/>
  <c r="G41" i="41"/>
  <c r="F41" i="41"/>
  <c r="E41" i="41"/>
  <c r="D41" i="41"/>
  <c r="C41" i="41"/>
  <c r="M40" i="41"/>
  <c r="L40" i="41"/>
  <c r="K40" i="41"/>
  <c r="J40" i="41"/>
  <c r="I40" i="41"/>
  <c r="H40" i="41"/>
  <c r="G40" i="41"/>
  <c r="F40" i="41"/>
  <c r="E40" i="41"/>
  <c r="D40" i="41"/>
  <c r="C40" i="41"/>
  <c r="M39" i="41"/>
  <c r="L39" i="41"/>
  <c r="K39" i="41"/>
  <c r="J39" i="41"/>
  <c r="I39" i="41"/>
  <c r="H39" i="41"/>
  <c r="G39" i="41"/>
  <c r="F39" i="41"/>
  <c r="E39" i="41"/>
  <c r="D39" i="41"/>
  <c r="C39" i="41"/>
  <c r="M38" i="41"/>
  <c r="L38" i="41"/>
  <c r="K38" i="41"/>
  <c r="J38" i="41"/>
  <c r="I38" i="41"/>
  <c r="H38" i="41"/>
  <c r="G38" i="41"/>
  <c r="F38" i="41"/>
  <c r="E38" i="41"/>
  <c r="D38" i="41"/>
  <c r="C38" i="41"/>
  <c r="M37" i="41"/>
  <c r="L37" i="41"/>
  <c r="K37" i="41"/>
  <c r="J37" i="41"/>
  <c r="I37" i="41"/>
  <c r="H37" i="41"/>
  <c r="G37" i="41"/>
  <c r="F37" i="41"/>
  <c r="E37" i="41"/>
  <c r="D37" i="41"/>
  <c r="C37" i="41"/>
  <c r="M36" i="41"/>
  <c r="L36" i="41"/>
  <c r="K36" i="41"/>
  <c r="J36" i="41"/>
  <c r="I36" i="41"/>
  <c r="H36" i="41"/>
  <c r="G36" i="41"/>
  <c r="F36" i="41"/>
  <c r="E36" i="41"/>
  <c r="D36" i="41"/>
  <c r="C36" i="41"/>
  <c r="M35" i="41"/>
  <c r="L35" i="41"/>
  <c r="K35" i="41"/>
  <c r="J35" i="41"/>
  <c r="I35" i="41"/>
  <c r="H35" i="41"/>
  <c r="G35" i="41"/>
  <c r="F35" i="41"/>
  <c r="E35" i="41"/>
  <c r="D35" i="41"/>
  <c r="C35" i="41"/>
  <c r="M34" i="41"/>
  <c r="L34" i="41"/>
  <c r="K34" i="41"/>
  <c r="J34" i="41"/>
  <c r="I34" i="41"/>
  <c r="H34" i="41"/>
  <c r="G34" i="41"/>
  <c r="F34" i="41"/>
  <c r="E34" i="41"/>
  <c r="D34" i="41"/>
  <c r="C34" i="41"/>
  <c r="M33" i="41"/>
  <c r="L33" i="41"/>
  <c r="K33" i="41"/>
  <c r="J33" i="41"/>
  <c r="I33" i="41"/>
  <c r="H33" i="41"/>
  <c r="G33" i="41"/>
  <c r="F33" i="41"/>
  <c r="E33" i="41"/>
  <c r="D33" i="41"/>
  <c r="C33" i="41"/>
  <c r="M32" i="41"/>
  <c r="L32" i="41"/>
  <c r="K32" i="41"/>
  <c r="J32" i="41"/>
  <c r="I32" i="41"/>
  <c r="H32" i="41"/>
  <c r="G32" i="41"/>
  <c r="F32" i="41"/>
  <c r="E32" i="41"/>
  <c r="D32" i="41"/>
  <c r="C32" i="41"/>
  <c r="M31" i="41"/>
  <c r="L31" i="41"/>
  <c r="K31" i="41"/>
  <c r="J31" i="41"/>
  <c r="I31" i="41"/>
  <c r="H31" i="41"/>
  <c r="G31" i="41"/>
  <c r="F31" i="41"/>
  <c r="E31" i="41"/>
  <c r="D31" i="41"/>
  <c r="C31" i="41"/>
  <c r="P5" i="54" l="1"/>
  <c r="Q5" i="54" s="1"/>
  <c r="P6" i="54"/>
  <c r="Q6" i="54" s="1"/>
  <c r="P7" i="54"/>
  <c r="Q7" i="54" s="1"/>
  <c r="Q8" i="54"/>
  <c r="P9" i="54"/>
  <c r="Q9" i="54" s="1"/>
  <c r="P10" i="54"/>
  <c r="P11" i="54"/>
  <c r="Q11" i="54" s="1"/>
  <c r="P12" i="54"/>
  <c r="Q12" i="54" s="1"/>
  <c r="P13" i="54"/>
  <c r="Q13" i="54" s="1"/>
  <c r="S23" i="54"/>
  <c r="S38" i="54"/>
  <c r="S39" i="54"/>
  <c r="S40" i="54"/>
  <c r="S41" i="54"/>
  <c r="S42" i="54"/>
  <c r="S43" i="54"/>
  <c r="S44" i="54"/>
  <c r="T37" i="54"/>
  <c r="T38" i="54"/>
  <c r="T39" i="54"/>
  <c r="T40" i="54"/>
  <c r="T41" i="54"/>
  <c r="T42" i="54"/>
  <c r="T43" i="54"/>
  <c r="T44" i="54"/>
  <c r="N38" i="54"/>
  <c r="N40" i="54"/>
  <c r="N41" i="54"/>
  <c r="N42" i="54"/>
  <c r="N43" i="54"/>
  <c r="N44" i="54"/>
  <c r="U16" i="25"/>
  <c r="V16" i="25" s="1"/>
  <c r="O18" i="25"/>
  <c r="T9" i="25"/>
  <c r="S9" i="25"/>
  <c r="U13" i="42"/>
  <c r="V13" i="42" s="1"/>
  <c r="U16" i="42"/>
  <c r="V16" i="42" s="1"/>
  <c r="N23" i="42"/>
  <c r="N29" i="42"/>
  <c r="N33" i="42"/>
  <c r="N26" i="42"/>
  <c r="N30" i="42"/>
  <c r="N34" i="42"/>
  <c r="N31" i="42"/>
  <c r="N32" i="42"/>
  <c r="N27" i="42"/>
  <c r="N35" i="42"/>
  <c r="N28" i="42"/>
  <c r="T23" i="42"/>
  <c r="T25" i="42"/>
  <c r="T29" i="42"/>
  <c r="T33" i="42"/>
  <c r="T30" i="42"/>
  <c r="T34" i="42"/>
  <c r="T31" i="42"/>
  <c r="T35" i="42"/>
  <c r="T28" i="42"/>
  <c r="T24" i="42"/>
  <c r="T26" i="42"/>
  <c r="T27" i="42"/>
  <c r="T32" i="42"/>
  <c r="S23" i="42"/>
  <c r="S25" i="42"/>
  <c r="S29" i="42"/>
  <c r="S33" i="42"/>
  <c r="S26" i="42"/>
  <c r="S34" i="42"/>
  <c r="S35" i="42"/>
  <c r="S32" i="42"/>
  <c r="S30" i="42"/>
  <c r="S27" i="42"/>
  <c r="S31" i="42"/>
  <c r="S28" i="42"/>
  <c r="S24" i="42"/>
  <c r="O25" i="42"/>
  <c r="O29" i="42"/>
  <c r="O33" i="42"/>
  <c r="O26" i="42"/>
  <c r="O30" i="42"/>
  <c r="O31" i="42"/>
  <c r="O35" i="42"/>
  <c r="O28" i="42"/>
  <c r="O24" i="42"/>
  <c r="O34" i="42"/>
  <c r="O27" i="42"/>
  <c r="O32" i="42"/>
  <c r="B26" i="40"/>
  <c r="O9" i="40"/>
  <c r="N9" i="40"/>
  <c r="J16" i="40"/>
  <c r="J33" i="40" s="1"/>
  <c r="F16" i="40"/>
  <c r="F33" i="40" s="1"/>
  <c r="E26" i="40"/>
  <c r="I26" i="40"/>
  <c r="I16" i="40"/>
  <c r="I33" i="40" s="1"/>
  <c r="E16" i="40"/>
  <c r="E33" i="40" s="1"/>
  <c r="E23" i="40"/>
  <c r="O6" i="40"/>
  <c r="N6" i="40"/>
  <c r="G23" i="40"/>
  <c r="K23" i="40"/>
  <c r="I23" i="40"/>
  <c r="U17" i="42"/>
  <c r="V17" i="42" s="1"/>
  <c r="U15" i="42"/>
  <c r="V15" i="42" s="1"/>
  <c r="P12" i="42"/>
  <c r="Q12" i="42" s="1"/>
  <c r="P9" i="42"/>
  <c r="Q9" i="42" s="1"/>
  <c r="P7" i="42"/>
  <c r="U7" i="42"/>
  <c r="V7" i="42" s="1"/>
  <c r="U14" i="42"/>
  <c r="V14" i="42" s="1"/>
  <c r="P5" i="42"/>
  <c r="Q5" i="42" s="1"/>
  <c r="U11" i="42"/>
  <c r="V11" i="42" s="1"/>
  <c r="U10" i="42"/>
  <c r="V10" i="42" s="1"/>
  <c r="O23" i="42"/>
  <c r="P17" i="42"/>
  <c r="Q17" i="42" s="1"/>
  <c r="P15" i="42"/>
  <c r="Q15" i="42" s="1"/>
  <c r="P13" i="42"/>
  <c r="Q13" i="42" s="1"/>
  <c r="P10" i="42"/>
  <c r="Q10" i="42" s="1"/>
  <c r="P8" i="42"/>
  <c r="Q8" i="42" s="1"/>
  <c r="U5" i="42"/>
  <c r="V5" i="42" s="1"/>
  <c r="U8" i="42"/>
  <c r="V8" i="42" s="1"/>
  <c r="N14" i="54"/>
  <c r="N30" i="54" s="1"/>
  <c r="S30" i="54"/>
  <c r="N22" i="54"/>
  <c r="N23" i="54"/>
  <c r="N24" i="54"/>
  <c r="N25" i="54"/>
  <c r="N26" i="54"/>
  <c r="N27" i="54"/>
  <c r="N28" i="54"/>
  <c r="N29" i="54"/>
  <c r="O14" i="54"/>
  <c r="T14" i="54"/>
  <c r="O22" i="54"/>
  <c r="O23" i="54"/>
  <c r="O24" i="54"/>
  <c r="O25" i="54"/>
  <c r="O26" i="54"/>
  <c r="O27" i="54"/>
  <c r="O28" i="54"/>
  <c r="O29" i="54"/>
  <c r="O36" i="54"/>
  <c r="O37" i="54"/>
  <c r="O38" i="54"/>
  <c r="O39" i="54"/>
  <c r="O40" i="54"/>
  <c r="O41" i="54"/>
  <c r="O42" i="54"/>
  <c r="O43" i="54"/>
  <c r="O44" i="54"/>
  <c r="U5" i="54"/>
  <c r="V5" i="54" s="1"/>
  <c r="U6" i="54"/>
  <c r="V6" i="54" s="1"/>
  <c r="U7" i="54"/>
  <c r="V7" i="54" s="1"/>
  <c r="U8" i="54"/>
  <c r="V8" i="54" s="1"/>
  <c r="U9" i="54"/>
  <c r="V9" i="54" s="1"/>
  <c r="V10" i="54"/>
  <c r="U11" i="54"/>
  <c r="V11" i="54" s="1"/>
  <c r="U12" i="54"/>
  <c r="U13" i="54"/>
  <c r="V13" i="54" s="1"/>
  <c r="S22" i="54"/>
  <c r="S24" i="54"/>
  <c r="S25" i="54"/>
  <c r="S26" i="54"/>
  <c r="S27" i="54"/>
  <c r="S28" i="54"/>
  <c r="S29" i="54"/>
  <c r="S37" i="54"/>
  <c r="T22" i="54"/>
  <c r="T23" i="54"/>
  <c r="T24" i="54"/>
  <c r="T25" i="54"/>
  <c r="T26" i="54"/>
  <c r="T27" i="54"/>
  <c r="T28" i="54"/>
  <c r="T29" i="54"/>
  <c r="P6" i="25"/>
  <c r="Q6" i="25" s="1"/>
  <c r="Q7" i="25"/>
  <c r="U7" i="25"/>
  <c r="V7" i="25" s="1"/>
  <c r="P9" i="40" l="1"/>
  <c r="Q9" i="40" s="1"/>
  <c r="P6" i="40"/>
  <c r="Q6" i="40" s="1"/>
  <c r="P14" i="54"/>
  <c r="Q14" i="54" s="1"/>
  <c r="O30" i="54"/>
  <c r="T30" i="54"/>
  <c r="U14" i="54"/>
  <c r="V14" i="54" s="1"/>
  <c r="U25" i="41" l="1"/>
  <c r="T25" i="41"/>
  <c r="U24" i="41"/>
  <c r="T24" i="41"/>
  <c r="T50" i="41" s="1"/>
  <c r="U23" i="41"/>
  <c r="T23" i="41"/>
  <c r="U22" i="41"/>
  <c r="T22" i="41"/>
  <c r="T48" i="41" s="1"/>
  <c r="U21" i="41"/>
  <c r="T21" i="41"/>
  <c r="U20" i="41"/>
  <c r="T20" i="41"/>
  <c r="T46" i="41" s="1"/>
  <c r="U19" i="41"/>
  <c r="T19" i="41"/>
  <c r="U18" i="41"/>
  <c r="T18" i="41"/>
  <c r="T44" i="41" s="1"/>
  <c r="U17" i="41"/>
  <c r="T17" i="41"/>
  <c r="U16" i="41"/>
  <c r="T16" i="41"/>
  <c r="T42" i="41" s="1"/>
  <c r="U15" i="41"/>
  <c r="T15" i="41"/>
  <c r="U14" i="41"/>
  <c r="T14" i="41"/>
  <c r="T40" i="41" s="1"/>
  <c r="U13" i="41"/>
  <c r="T13" i="41"/>
  <c r="U12" i="41"/>
  <c r="T12" i="41"/>
  <c r="T38" i="41" s="1"/>
  <c r="U11" i="41"/>
  <c r="T11" i="41"/>
  <c r="U10" i="41"/>
  <c r="T10" i="41"/>
  <c r="T36" i="41" s="1"/>
  <c r="U9" i="41"/>
  <c r="T9" i="41"/>
  <c r="U8" i="41"/>
  <c r="T8" i="41"/>
  <c r="T34" i="41" s="1"/>
  <c r="U7" i="41"/>
  <c r="T7" i="41"/>
  <c r="U6" i="41"/>
  <c r="T6" i="41"/>
  <c r="T32" i="41" s="1"/>
  <c r="U5" i="41"/>
  <c r="U31" i="41" s="1"/>
  <c r="T5" i="41"/>
  <c r="T31" i="41" s="1"/>
  <c r="V5" i="41"/>
  <c r="W5" i="41" s="1"/>
  <c r="Q9" i="41"/>
  <c r="R9" i="41" s="1"/>
  <c r="Q13" i="41"/>
  <c r="R13" i="41" s="1"/>
  <c r="Q17" i="41"/>
  <c r="R17" i="41" s="1"/>
  <c r="Q21" i="41"/>
  <c r="R21" i="41" s="1"/>
  <c r="Q25" i="41"/>
  <c r="R25" i="41" s="1"/>
  <c r="P6" i="41"/>
  <c r="P7" i="41"/>
  <c r="P33" i="41" s="1"/>
  <c r="P8" i="41"/>
  <c r="P34" i="41" s="1"/>
  <c r="P9" i="41"/>
  <c r="P10" i="41"/>
  <c r="P11" i="41"/>
  <c r="P37" i="41" s="1"/>
  <c r="P12" i="41"/>
  <c r="P38" i="41" s="1"/>
  <c r="P13" i="41"/>
  <c r="P14" i="41"/>
  <c r="P15" i="41"/>
  <c r="P41" i="41" s="1"/>
  <c r="P16" i="41"/>
  <c r="P42" i="41" s="1"/>
  <c r="P17" i="41"/>
  <c r="P18" i="41"/>
  <c r="P19" i="41"/>
  <c r="P45" i="41" s="1"/>
  <c r="P20" i="41"/>
  <c r="P46" i="41" s="1"/>
  <c r="P21" i="41"/>
  <c r="P22" i="41"/>
  <c r="P23" i="41"/>
  <c r="P49" i="41" s="1"/>
  <c r="P24" i="41"/>
  <c r="P50" i="41" s="1"/>
  <c r="P25" i="41"/>
  <c r="P31" i="41"/>
  <c r="O6" i="41"/>
  <c r="O7" i="41"/>
  <c r="O33" i="41" s="1"/>
  <c r="O8" i="41"/>
  <c r="O9" i="41"/>
  <c r="O10" i="41"/>
  <c r="O11" i="41"/>
  <c r="O37" i="41" s="1"/>
  <c r="O12" i="41"/>
  <c r="O13" i="41"/>
  <c r="O14" i="41"/>
  <c r="O15" i="41"/>
  <c r="O41" i="41" s="1"/>
  <c r="O16" i="41"/>
  <c r="O17" i="41"/>
  <c r="O18" i="41"/>
  <c r="O19" i="41"/>
  <c r="O45" i="41" s="1"/>
  <c r="O20" i="41"/>
  <c r="O21" i="41"/>
  <c r="O22" i="41"/>
  <c r="O23" i="41"/>
  <c r="O49" i="41" s="1"/>
  <c r="O24" i="41"/>
  <c r="O25" i="41"/>
  <c r="O31" i="41"/>
  <c r="T22" i="40"/>
  <c r="O27" i="40"/>
  <c r="T15" i="40"/>
  <c r="S15" i="40"/>
  <c r="T14" i="40"/>
  <c r="U14" i="40" s="1"/>
  <c r="V14" i="40" s="1"/>
  <c r="S14" i="40"/>
  <c r="T13" i="40"/>
  <c r="T16" i="40" s="1"/>
  <c r="S13" i="40"/>
  <c r="T12" i="40"/>
  <c r="U12" i="40" s="1"/>
  <c r="V12" i="40" s="1"/>
  <c r="S12" i="40"/>
  <c r="T11" i="40"/>
  <c r="S11" i="40"/>
  <c r="T10" i="40"/>
  <c r="U10" i="40" s="1"/>
  <c r="V10" i="40" s="1"/>
  <c r="S10" i="40"/>
  <c r="T8" i="40"/>
  <c r="S8" i="40"/>
  <c r="T7" i="40"/>
  <c r="S7" i="40"/>
  <c r="T5" i="40"/>
  <c r="S5" i="40"/>
  <c r="Q15" i="40"/>
  <c r="P8" i="40"/>
  <c r="Q8" i="40" s="1"/>
  <c r="O15" i="40"/>
  <c r="O14" i="40"/>
  <c r="P14" i="40" s="1"/>
  <c r="Q14" i="40" s="1"/>
  <c r="N14" i="40"/>
  <c r="O13" i="40"/>
  <c r="O16" i="40" s="1"/>
  <c r="P16" i="40" s="1"/>
  <c r="Q16" i="40" s="1"/>
  <c r="N13" i="40"/>
  <c r="N16" i="40" s="1"/>
  <c r="O12" i="40"/>
  <c r="P12" i="40" s="1"/>
  <c r="Q12" i="40" s="1"/>
  <c r="N12" i="40"/>
  <c r="O11" i="40"/>
  <c r="P11" i="40" s="1"/>
  <c r="Q11" i="40" s="1"/>
  <c r="N11" i="40"/>
  <c r="O10" i="40"/>
  <c r="P10" i="40" s="1"/>
  <c r="Q10" i="40" s="1"/>
  <c r="N10" i="40"/>
  <c r="O8" i="40"/>
  <c r="N8" i="40"/>
  <c r="O7" i="40"/>
  <c r="O24" i="40" s="1"/>
  <c r="N7" i="40"/>
  <c r="O5" i="40"/>
  <c r="O30" i="40" s="1"/>
  <c r="N5" i="40"/>
  <c r="N30" i="40" s="1"/>
  <c r="O48" i="41" l="1"/>
  <c r="O40" i="41"/>
  <c r="O32" i="41"/>
  <c r="Q24" i="41"/>
  <c r="Q16" i="41"/>
  <c r="R16" i="41" s="1"/>
  <c r="Q8" i="41"/>
  <c r="R8" i="41" s="1"/>
  <c r="V8" i="41"/>
  <c r="W8" i="41" s="1"/>
  <c r="U34" i="41"/>
  <c r="V12" i="41"/>
  <c r="W12" i="41" s="1"/>
  <c r="U38" i="41"/>
  <c r="V14" i="41"/>
  <c r="W14" i="41" s="1"/>
  <c r="U40" i="41"/>
  <c r="V18" i="41"/>
  <c r="W18" i="41" s="1"/>
  <c r="U44" i="41"/>
  <c r="V22" i="41"/>
  <c r="U48" i="41"/>
  <c r="O51" i="41"/>
  <c r="O43" i="41"/>
  <c r="O35" i="41"/>
  <c r="P48" i="41"/>
  <c r="P44" i="41"/>
  <c r="P40" i="41"/>
  <c r="P36" i="41"/>
  <c r="P32" i="41"/>
  <c r="Q23" i="41"/>
  <c r="R23" i="41" s="1"/>
  <c r="Q19" i="41"/>
  <c r="R19" i="41" s="1"/>
  <c r="Q15" i="41"/>
  <c r="R15" i="41" s="1"/>
  <c r="Q11" i="41"/>
  <c r="R11" i="41" s="1"/>
  <c r="Q7" i="41"/>
  <c r="R7" i="41" s="1"/>
  <c r="T33" i="41"/>
  <c r="T35" i="41"/>
  <c r="T37" i="41"/>
  <c r="T39" i="41"/>
  <c r="T41" i="41"/>
  <c r="T43" i="41"/>
  <c r="T45" i="41"/>
  <c r="T47" i="41"/>
  <c r="T49" i="41"/>
  <c r="T51" i="41"/>
  <c r="O44" i="41"/>
  <c r="O36" i="41"/>
  <c r="Q20" i="41"/>
  <c r="R20" i="41" s="1"/>
  <c r="R12" i="41"/>
  <c r="V6" i="41"/>
  <c r="W6" i="41" s="1"/>
  <c r="U32" i="41"/>
  <c r="V10" i="41"/>
  <c r="W10" i="41" s="1"/>
  <c r="U36" i="41"/>
  <c r="V16" i="41"/>
  <c r="W16" i="41" s="1"/>
  <c r="U42" i="41"/>
  <c r="V20" i="41"/>
  <c r="W20" i="41" s="1"/>
  <c r="U46" i="41"/>
  <c r="V24" i="41"/>
  <c r="W24" i="41" s="1"/>
  <c r="U50" i="41"/>
  <c r="O47" i="41"/>
  <c r="O39" i="41"/>
  <c r="O50" i="41"/>
  <c r="O46" i="41"/>
  <c r="O42" i="41"/>
  <c r="O34" i="41"/>
  <c r="P51" i="41"/>
  <c r="P47" i="41"/>
  <c r="P43" i="41"/>
  <c r="P39" i="41"/>
  <c r="P35" i="41"/>
  <c r="Q5" i="41"/>
  <c r="R5" i="41" s="1"/>
  <c r="R22" i="41"/>
  <c r="Q18" i="41"/>
  <c r="R18" i="41" s="1"/>
  <c r="Q14" i="41"/>
  <c r="R14" i="41" s="1"/>
  <c r="Q10" i="41"/>
  <c r="R10" i="41" s="1"/>
  <c r="Q6" i="41"/>
  <c r="R6" i="41" s="1"/>
  <c r="V7" i="41"/>
  <c r="W7" i="41" s="1"/>
  <c r="U33" i="41"/>
  <c r="V9" i="41"/>
  <c r="W9" i="41" s="1"/>
  <c r="U35" i="41"/>
  <c r="V11" i="41"/>
  <c r="W11" i="41" s="1"/>
  <c r="U37" i="41"/>
  <c r="V13" i="41"/>
  <c r="W13" i="41" s="1"/>
  <c r="U39" i="41"/>
  <c r="V15" i="41"/>
  <c r="W15" i="41" s="1"/>
  <c r="U41" i="41"/>
  <c r="V17" i="41"/>
  <c r="W17" i="41" s="1"/>
  <c r="U43" i="41"/>
  <c r="V19" i="41"/>
  <c r="W19" i="41" s="1"/>
  <c r="U45" i="41"/>
  <c r="V21" i="41"/>
  <c r="W21" i="41" s="1"/>
  <c r="U47" i="41"/>
  <c r="V23" i="41"/>
  <c r="W23" i="41" s="1"/>
  <c r="U49" i="41"/>
  <c r="V25" i="41"/>
  <c r="W25" i="41" s="1"/>
  <c r="U51" i="41"/>
  <c r="O29" i="40"/>
  <c r="S16" i="40"/>
  <c r="S33" i="40" s="1"/>
  <c r="P13" i="40"/>
  <c r="U16" i="40"/>
  <c r="V16" i="40" s="1"/>
  <c r="O31" i="40"/>
  <c r="T31" i="40"/>
  <c r="U7" i="40"/>
  <c r="V7" i="40" s="1"/>
  <c r="P7" i="40"/>
  <c r="Q7" i="40" s="1"/>
  <c r="S25" i="40"/>
  <c r="S30" i="40"/>
  <c r="T26" i="40"/>
  <c r="T23" i="40"/>
  <c r="T33" i="40"/>
  <c r="T28" i="40"/>
  <c r="T32" i="40"/>
  <c r="N25" i="40"/>
  <c r="T24" i="40"/>
  <c r="S24" i="40"/>
  <c r="S29" i="40"/>
  <c r="U5" i="40"/>
  <c r="V5" i="40" s="1"/>
  <c r="O25" i="40"/>
  <c r="T27" i="40"/>
  <c r="S23" i="40"/>
  <c r="S26" i="40"/>
  <c r="S28" i="40"/>
  <c r="S32" i="40"/>
  <c r="N26" i="40"/>
  <c r="N23" i="40"/>
  <c r="N33" i="40"/>
  <c r="T25" i="40"/>
  <c r="T30" i="40"/>
  <c r="N22" i="40"/>
  <c r="N28" i="40"/>
  <c r="N32" i="40"/>
  <c r="O26" i="40"/>
  <c r="O23" i="40"/>
  <c r="O33" i="40"/>
  <c r="S27" i="40"/>
  <c r="S31" i="40"/>
  <c r="O22" i="40"/>
  <c r="O28" i="40"/>
  <c r="O32" i="40"/>
  <c r="P5" i="40"/>
  <c r="Q5" i="40" s="1"/>
  <c r="N24" i="40"/>
  <c r="N27" i="40"/>
  <c r="N29" i="40"/>
  <c r="N31" i="40"/>
  <c r="S22" i="40"/>
  <c r="T29" i="40"/>
  <c r="U13" i="40"/>
  <c r="V13" i="40" s="1"/>
  <c r="U11" i="40"/>
  <c r="V11" i="40" s="1"/>
  <c r="U15" i="40"/>
  <c r="V15" i="40" s="1"/>
  <c r="U8" i="40"/>
  <c r="V8" i="40" s="1"/>
  <c r="L75" i="7"/>
  <c r="K75" i="7"/>
  <c r="J75" i="7"/>
  <c r="I75" i="7"/>
  <c r="H75" i="7"/>
  <c r="G75" i="7"/>
  <c r="F75" i="7"/>
  <c r="E75" i="7"/>
  <c r="D75" i="7"/>
  <c r="C75" i="7"/>
  <c r="B75" i="7"/>
  <c r="L74" i="7"/>
  <c r="K74" i="7"/>
  <c r="J74" i="7"/>
  <c r="I74" i="7"/>
  <c r="H74" i="7"/>
  <c r="G74" i="7"/>
  <c r="F74" i="7"/>
  <c r="E74" i="7"/>
  <c r="D74" i="7"/>
  <c r="C74" i="7"/>
  <c r="B74" i="7"/>
  <c r="L73" i="7"/>
  <c r="K73" i="7"/>
  <c r="J73" i="7"/>
  <c r="I73" i="7"/>
  <c r="H73" i="7"/>
  <c r="G73" i="7"/>
  <c r="F73" i="7"/>
  <c r="E73" i="7"/>
  <c r="D73" i="7"/>
  <c r="C73" i="7"/>
  <c r="B73" i="7"/>
  <c r="L72" i="7"/>
  <c r="K72" i="7"/>
  <c r="J72" i="7"/>
  <c r="I72" i="7"/>
  <c r="H72" i="7"/>
  <c r="G72" i="7"/>
  <c r="F72" i="7"/>
  <c r="E72" i="7"/>
  <c r="D72" i="7"/>
  <c r="C72" i="7"/>
  <c r="B72" i="7"/>
  <c r="L71" i="7"/>
  <c r="K71" i="7"/>
  <c r="J71" i="7"/>
  <c r="I71" i="7"/>
  <c r="H71" i="7"/>
  <c r="G71" i="7"/>
  <c r="F71" i="7"/>
  <c r="E71" i="7"/>
  <c r="D71" i="7"/>
  <c r="C71" i="7"/>
  <c r="B71" i="7"/>
  <c r="L70" i="7"/>
  <c r="K70" i="7"/>
  <c r="J70" i="7"/>
  <c r="I70" i="7"/>
  <c r="H70" i="7"/>
  <c r="G70" i="7"/>
  <c r="F70" i="7"/>
  <c r="E70" i="7"/>
  <c r="D70" i="7"/>
  <c r="C70" i="7"/>
  <c r="B70" i="7"/>
  <c r="L69" i="7"/>
  <c r="K69" i="7"/>
  <c r="J69" i="7"/>
  <c r="I69" i="7"/>
  <c r="H69" i="7"/>
  <c r="G69" i="7"/>
  <c r="F69" i="7"/>
  <c r="E69" i="7"/>
  <c r="D69" i="7"/>
  <c r="C69" i="7"/>
  <c r="B69" i="7"/>
  <c r="L68" i="7"/>
  <c r="K68" i="7"/>
  <c r="J68" i="7"/>
  <c r="I68" i="7"/>
  <c r="H68" i="7"/>
  <c r="G68" i="7"/>
  <c r="F68" i="7"/>
  <c r="E68" i="7"/>
  <c r="D68" i="7"/>
  <c r="C68" i="7"/>
  <c r="B68" i="7"/>
  <c r="L67" i="7"/>
  <c r="K67" i="7"/>
  <c r="J67" i="7"/>
  <c r="I67" i="7"/>
  <c r="H67" i="7"/>
  <c r="G67" i="7"/>
  <c r="F67" i="7"/>
  <c r="E67" i="7"/>
  <c r="D67" i="7"/>
  <c r="C67" i="7"/>
  <c r="B67" i="7"/>
  <c r="L66" i="7"/>
  <c r="K66" i="7"/>
  <c r="J66" i="7"/>
  <c r="I66" i="7"/>
  <c r="H66" i="7"/>
  <c r="G66" i="7"/>
  <c r="F66" i="7"/>
  <c r="E66" i="7"/>
  <c r="D66" i="7"/>
  <c r="C66" i="7"/>
  <c r="B66" i="7"/>
  <c r="L65" i="7"/>
  <c r="K65" i="7"/>
  <c r="J65" i="7"/>
  <c r="I65" i="7"/>
  <c r="H65" i="7"/>
  <c r="G65" i="7"/>
  <c r="F65" i="7"/>
  <c r="E65" i="7"/>
  <c r="D65" i="7"/>
  <c r="C65" i="7"/>
  <c r="B65" i="7"/>
  <c r="L64" i="7"/>
  <c r="K64" i="7"/>
  <c r="J64" i="7"/>
  <c r="I64" i="7"/>
  <c r="H64" i="7"/>
  <c r="G64" i="7"/>
  <c r="F64" i="7"/>
  <c r="E64" i="7"/>
  <c r="D64" i="7"/>
  <c r="C64" i="7"/>
  <c r="B64" i="7"/>
  <c r="L63" i="7"/>
  <c r="K63" i="7"/>
  <c r="J63" i="7"/>
  <c r="I63" i="7"/>
  <c r="H63" i="7"/>
  <c r="G63" i="7"/>
  <c r="F63" i="7"/>
  <c r="E63" i="7"/>
  <c r="D63" i="7"/>
  <c r="C63" i="7"/>
  <c r="B63" i="7"/>
  <c r="L62" i="7"/>
  <c r="K62" i="7"/>
  <c r="J62" i="7"/>
  <c r="I62" i="7"/>
  <c r="H62" i="7"/>
  <c r="G62" i="7"/>
  <c r="F62" i="7"/>
  <c r="E62" i="7"/>
  <c r="D62" i="7"/>
  <c r="C62" i="7"/>
  <c r="B62" i="7"/>
  <c r="L61" i="7"/>
  <c r="K61" i="7"/>
  <c r="J61" i="7"/>
  <c r="I61" i="7"/>
  <c r="H61" i="7"/>
  <c r="G61" i="7"/>
  <c r="F61" i="7"/>
  <c r="E61" i="7"/>
  <c r="D61" i="7"/>
  <c r="C61" i="7"/>
  <c r="B61" i="7"/>
  <c r="L60" i="7"/>
  <c r="K60" i="7"/>
  <c r="J60" i="7"/>
  <c r="I60" i="7"/>
  <c r="H60" i="7"/>
  <c r="G60" i="7"/>
  <c r="F60" i="7"/>
  <c r="E60" i="7"/>
  <c r="D60" i="7"/>
  <c r="C60" i="7"/>
  <c r="B60" i="7"/>
  <c r="L59" i="7"/>
  <c r="K59" i="7"/>
  <c r="J59" i="7"/>
  <c r="I59" i="7"/>
  <c r="H59" i="7"/>
  <c r="G59" i="7"/>
  <c r="F59" i="7"/>
  <c r="E59" i="7"/>
  <c r="D59" i="7"/>
  <c r="C59" i="7"/>
  <c r="B59" i="7"/>
  <c r="L58" i="7"/>
  <c r="K58" i="7"/>
  <c r="J58" i="7"/>
  <c r="I58" i="7"/>
  <c r="H58" i="7"/>
  <c r="G58" i="7"/>
  <c r="F58" i="7"/>
  <c r="E58" i="7"/>
  <c r="D58" i="7"/>
  <c r="C58" i="7"/>
  <c r="B58" i="7"/>
  <c r="L57" i="7"/>
  <c r="K57" i="7"/>
  <c r="J57" i="7"/>
  <c r="I57" i="7"/>
  <c r="H57" i="7"/>
  <c r="G57" i="7"/>
  <c r="F57" i="7"/>
  <c r="E57" i="7"/>
  <c r="D57" i="7"/>
  <c r="C57" i="7"/>
  <c r="B57" i="7"/>
  <c r="L56" i="7"/>
  <c r="K56" i="7"/>
  <c r="J56" i="7"/>
  <c r="I56" i="7"/>
  <c r="H56" i="7"/>
  <c r="G56" i="7"/>
  <c r="F56" i="7"/>
  <c r="E56" i="7"/>
  <c r="D56" i="7"/>
  <c r="C56" i="7"/>
  <c r="B56" i="7"/>
  <c r="L55" i="7"/>
  <c r="K55" i="7"/>
  <c r="J55" i="7"/>
  <c r="I55" i="7"/>
  <c r="H55" i="7"/>
  <c r="G55" i="7"/>
  <c r="F55" i="7"/>
  <c r="E55" i="7"/>
  <c r="D55" i="7"/>
  <c r="C55" i="7"/>
  <c r="B55" i="7"/>
  <c r="L54" i="7"/>
  <c r="K54" i="7"/>
  <c r="J54" i="7"/>
  <c r="I54" i="7"/>
  <c r="H54" i="7"/>
  <c r="G54" i="7"/>
  <c r="F54" i="7"/>
  <c r="E54" i="7"/>
  <c r="D54" i="7"/>
  <c r="C54" i="7"/>
  <c r="B54" i="7"/>
  <c r="L53" i="7"/>
  <c r="K53" i="7"/>
  <c r="J53" i="7"/>
  <c r="I53" i="7"/>
  <c r="H53" i="7"/>
  <c r="G53" i="7"/>
  <c r="F53" i="7"/>
  <c r="E53" i="7"/>
  <c r="D53" i="7"/>
  <c r="C53" i="7"/>
  <c r="B53" i="7"/>
  <c r="L52" i="7"/>
  <c r="K52" i="7"/>
  <c r="J52" i="7"/>
  <c r="I52" i="7"/>
  <c r="H52" i="7"/>
  <c r="G52" i="7"/>
  <c r="F52" i="7"/>
  <c r="E52" i="7"/>
  <c r="D52" i="7"/>
  <c r="C52" i="7"/>
  <c r="B52" i="7"/>
  <c r="L51" i="7"/>
  <c r="K51" i="7"/>
  <c r="J51" i="7"/>
  <c r="I51" i="7"/>
  <c r="H51" i="7"/>
  <c r="G51" i="7"/>
  <c r="F51" i="7"/>
  <c r="E51" i="7"/>
  <c r="D51" i="7"/>
  <c r="C51" i="7"/>
  <c r="B51" i="7"/>
  <c r="L50" i="7"/>
  <c r="K50" i="7"/>
  <c r="J50" i="7"/>
  <c r="I50" i="7"/>
  <c r="H50" i="7"/>
  <c r="G50" i="7"/>
  <c r="F50" i="7"/>
  <c r="E50" i="7"/>
  <c r="D50" i="7"/>
  <c r="C50" i="7"/>
  <c r="B50" i="7"/>
  <c r="L49" i="7"/>
  <c r="K49" i="7"/>
  <c r="J49" i="7"/>
  <c r="I49" i="7"/>
  <c r="H49" i="7"/>
  <c r="G49" i="7"/>
  <c r="F49" i="7"/>
  <c r="E49" i="7"/>
  <c r="D49" i="7"/>
  <c r="C49" i="7"/>
  <c r="B49" i="7"/>
  <c r="L48" i="7"/>
  <c r="K48" i="7"/>
  <c r="J48" i="7"/>
  <c r="I48" i="7"/>
  <c r="H48" i="7"/>
  <c r="G48" i="7"/>
  <c r="F48" i="7"/>
  <c r="E48" i="7"/>
  <c r="D48" i="7"/>
  <c r="C48" i="7"/>
  <c r="B48" i="7"/>
  <c r="L47" i="7"/>
  <c r="K47" i="7"/>
  <c r="J47" i="7"/>
  <c r="I47" i="7"/>
  <c r="H47" i="7"/>
  <c r="G47" i="7"/>
  <c r="F47" i="7"/>
  <c r="E47" i="7"/>
  <c r="D47" i="7"/>
  <c r="C47" i="7"/>
  <c r="B47" i="7"/>
  <c r="L46" i="7"/>
  <c r="K46" i="7"/>
  <c r="J46" i="7"/>
  <c r="I46" i="7"/>
  <c r="H46" i="7"/>
  <c r="G46" i="7"/>
  <c r="F46" i="7"/>
  <c r="E46" i="7"/>
  <c r="D46" i="7"/>
  <c r="C46" i="7"/>
  <c r="B46" i="7"/>
  <c r="L45" i="7"/>
  <c r="K45" i="7"/>
  <c r="J45" i="7"/>
  <c r="I45" i="7"/>
  <c r="H45" i="7"/>
  <c r="G45" i="7"/>
  <c r="F45" i="7"/>
  <c r="E45" i="7"/>
  <c r="D45" i="7"/>
  <c r="C45" i="7"/>
  <c r="B45" i="7"/>
  <c r="L44" i="7"/>
  <c r="K44" i="7"/>
  <c r="J44" i="7"/>
  <c r="I44" i="7"/>
  <c r="H44" i="7"/>
  <c r="G44" i="7"/>
  <c r="F44" i="7"/>
  <c r="E44" i="7"/>
  <c r="D44" i="7"/>
  <c r="C44" i="7"/>
  <c r="B44" i="7"/>
  <c r="L43" i="7"/>
  <c r="K43" i="7"/>
  <c r="J43" i="7"/>
  <c r="I43" i="7"/>
  <c r="H43" i="7"/>
  <c r="G43" i="7"/>
  <c r="F43" i="7"/>
  <c r="E43" i="7"/>
  <c r="D43" i="7"/>
  <c r="C43" i="7"/>
  <c r="B43" i="7"/>
  <c r="B22" i="40" l="1"/>
  <c r="C43" i="22"/>
  <c r="D43" i="22"/>
  <c r="E43" i="22"/>
  <c r="F43" i="22"/>
  <c r="G43" i="22"/>
  <c r="H43" i="22"/>
  <c r="I43" i="22"/>
  <c r="J43" i="22"/>
  <c r="K43" i="22"/>
  <c r="L43" i="22"/>
  <c r="B44" i="22"/>
  <c r="C44" i="22"/>
  <c r="D44" i="22"/>
  <c r="E44" i="22"/>
  <c r="F44" i="22"/>
  <c r="G44" i="22"/>
  <c r="H44" i="22"/>
  <c r="I44" i="22"/>
  <c r="J44" i="22"/>
  <c r="K44" i="22"/>
  <c r="L44" i="22"/>
  <c r="B45" i="22"/>
  <c r="C45" i="22"/>
  <c r="D45" i="22"/>
  <c r="E45" i="22"/>
  <c r="F45" i="22"/>
  <c r="G45" i="22"/>
  <c r="H45" i="22"/>
  <c r="I45" i="22"/>
  <c r="J45" i="22"/>
  <c r="K45" i="22"/>
  <c r="L45" i="22"/>
  <c r="B46" i="22"/>
  <c r="C46" i="22"/>
  <c r="D46" i="22"/>
  <c r="E46" i="22"/>
  <c r="F46" i="22"/>
  <c r="G46" i="22"/>
  <c r="H46" i="22"/>
  <c r="I46" i="22"/>
  <c r="J46" i="22"/>
  <c r="K46" i="22"/>
  <c r="L46" i="22"/>
  <c r="B47" i="22"/>
  <c r="C47" i="22"/>
  <c r="D47" i="22"/>
  <c r="E47" i="22"/>
  <c r="F47" i="22"/>
  <c r="G47" i="22"/>
  <c r="H47" i="22"/>
  <c r="I47" i="22"/>
  <c r="J47" i="22"/>
  <c r="K47" i="22"/>
  <c r="L47" i="22"/>
  <c r="B48" i="22"/>
  <c r="C48" i="22"/>
  <c r="D48" i="22"/>
  <c r="E48" i="22"/>
  <c r="F48" i="22"/>
  <c r="G48" i="22"/>
  <c r="H48" i="22"/>
  <c r="I48" i="22"/>
  <c r="J48" i="22"/>
  <c r="K48" i="22"/>
  <c r="L48" i="22"/>
  <c r="B49" i="22"/>
  <c r="C49" i="22"/>
  <c r="D49" i="22"/>
  <c r="E49" i="22"/>
  <c r="F49" i="22"/>
  <c r="G49" i="22"/>
  <c r="H49" i="22"/>
  <c r="I49" i="22"/>
  <c r="J49" i="22"/>
  <c r="K49" i="22"/>
  <c r="L49" i="22"/>
  <c r="B50" i="22"/>
  <c r="C50" i="22"/>
  <c r="D50" i="22"/>
  <c r="E50" i="22"/>
  <c r="F50" i="22"/>
  <c r="G50" i="22"/>
  <c r="H50" i="22"/>
  <c r="I50" i="22"/>
  <c r="J50" i="22"/>
  <c r="K50" i="22"/>
  <c r="L50" i="22"/>
  <c r="B51" i="22"/>
  <c r="C51" i="22"/>
  <c r="D51" i="22"/>
  <c r="E51" i="22"/>
  <c r="F51" i="22"/>
  <c r="G51" i="22"/>
  <c r="H51" i="22"/>
  <c r="I51" i="22"/>
  <c r="J51" i="22"/>
  <c r="K51" i="22"/>
  <c r="L51" i="22"/>
  <c r="B52" i="22"/>
  <c r="C52" i="22"/>
  <c r="D52" i="22"/>
  <c r="E52" i="22"/>
  <c r="F52" i="22"/>
  <c r="G52" i="22"/>
  <c r="H52" i="22"/>
  <c r="I52" i="22"/>
  <c r="J52" i="22"/>
  <c r="K52" i="22"/>
  <c r="L52" i="22"/>
  <c r="B53" i="22"/>
  <c r="C53" i="22"/>
  <c r="D53" i="22"/>
  <c r="E53" i="22"/>
  <c r="F53" i="22"/>
  <c r="G53" i="22"/>
  <c r="H53" i="22"/>
  <c r="I53" i="22"/>
  <c r="J53" i="22"/>
  <c r="K53" i="22"/>
  <c r="L53" i="22"/>
  <c r="B54" i="22"/>
  <c r="C54" i="22"/>
  <c r="D54" i="22"/>
  <c r="E54" i="22"/>
  <c r="F54" i="22"/>
  <c r="G54" i="22"/>
  <c r="H54" i="22"/>
  <c r="I54" i="22"/>
  <c r="J54" i="22"/>
  <c r="K54" i="22"/>
  <c r="L54" i="22"/>
  <c r="B55" i="22"/>
  <c r="C55" i="22"/>
  <c r="D55" i="22"/>
  <c r="E55" i="22"/>
  <c r="F55" i="22"/>
  <c r="G55" i="22"/>
  <c r="H55" i="22"/>
  <c r="I55" i="22"/>
  <c r="J55" i="22"/>
  <c r="K55" i="22"/>
  <c r="L55" i="22"/>
  <c r="B56" i="22"/>
  <c r="C56" i="22"/>
  <c r="D56" i="22"/>
  <c r="E56" i="22"/>
  <c r="F56" i="22"/>
  <c r="G56" i="22"/>
  <c r="H56" i="22"/>
  <c r="I56" i="22"/>
  <c r="J56" i="22"/>
  <c r="K56" i="22"/>
  <c r="L56" i="22"/>
  <c r="B57" i="22"/>
  <c r="C57" i="22"/>
  <c r="D57" i="22"/>
  <c r="E57" i="22"/>
  <c r="F57" i="22"/>
  <c r="G57" i="22"/>
  <c r="H57" i="22"/>
  <c r="I57" i="22"/>
  <c r="J57" i="22"/>
  <c r="K57" i="22"/>
  <c r="L57" i="22"/>
  <c r="B58" i="22"/>
  <c r="C58" i="22"/>
  <c r="D58" i="22"/>
  <c r="E58" i="22"/>
  <c r="F58" i="22"/>
  <c r="G58" i="22"/>
  <c r="H58" i="22"/>
  <c r="I58" i="22"/>
  <c r="J58" i="22"/>
  <c r="K58" i="22"/>
  <c r="L58" i="22"/>
  <c r="B59" i="22"/>
  <c r="C59" i="22"/>
  <c r="D59" i="22"/>
  <c r="E59" i="22"/>
  <c r="F59" i="22"/>
  <c r="G59" i="22"/>
  <c r="H59" i="22"/>
  <c r="I59" i="22"/>
  <c r="J59" i="22"/>
  <c r="K59" i="22"/>
  <c r="L59" i="22"/>
  <c r="B60" i="22"/>
  <c r="C60" i="22"/>
  <c r="D60" i="22"/>
  <c r="E60" i="22"/>
  <c r="F60" i="22"/>
  <c r="G60" i="22"/>
  <c r="H60" i="22"/>
  <c r="I60" i="22"/>
  <c r="J60" i="22"/>
  <c r="K60" i="22"/>
  <c r="L60" i="22"/>
  <c r="B61" i="22"/>
  <c r="C61" i="22"/>
  <c r="D61" i="22"/>
  <c r="E61" i="22"/>
  <c r="F61" i="22"/>
  <c r="G61" i="22"/>
  <c r="H61" i="22"/>
  <c r="I61" i="22"/>
  <c r="J61" i="22"/>
  <c r="K61" i="22"/>
  <c r="L61" i="22"/>
  <c r="B62" i="22"/>
  <c r="C62" i="22"/>
  <c r="D62" i="22"/>
  <c r="E62" i="22"/>
  <c r="F62" i="22"/>
  <c r="G62" i="22"/>
  <c r="H62" i="22"/>
  <c r="I62" i="22"/>
  <c r="J62" i="22"/>
  <c r="K62" i="22"/>
  <c r="L62" i="22"/>
  <c r="B63" i="22"/>
  <c r="C63" i="22"/>
  <c r="D63" i="22"/>
  <c r="E63" i="22"/>
  <c r="F63" i="22"/>
  <c r="G63" i="22"/>
  <c r="H63" i="22"/>
  <c r="I63" i="22"/>
  <c r="J63" i="22"/>
  <c r="K63" i="22"/>
  <c r="L63" i="22"/>
  <c r="B64" i="22"/>
  <c r="C64" i="22"/>
  <c r="D64" i="22"/>
  <c r="E64" i="22"/>
  <c r="F64" i="22"/>
  <c r="G64" i="22"/>
  <c r="H64" i="22"/>
  <c r="I64" i="22"/>
  <c r="J64" i="22"/>
  <c r="K64" i="22"/>
  <c r="L64" i="22"/>
  <c r="B65" i="22"/>
  <c r="C65" i="22"/>
  <c r="D65" i="22"/>
  <c r="E65" i="22"/>
  <c r="F65" i="22"/>
  <c r="G65" i="22"/>
  <c r="H65" i="22"/>
  <c r="I65" i="22"/>
  <c r="J65" i="22"/>
  <c r="K65" i="22"/>
  <c r="L65" i="22"/>
  <c r="B66" i="22"/>
  <c r="C66" i="22"/>
  <c r="D66" i="22"/>
  <c r="E66" i="22"/>
  <c r="F66" i="22"/>
  <c r="G66" i="22"/>
  <c r="H66" i="22"/>
  <c r="I66" i="22"/>
  <c r="J66" i="22"/>
  <c r="K66" i="22"/>
  <c r="L66" i="22"/>
  <c r="B67" i="22"/>
  <c r="C67" i="22"/>
  <c r="D67" i="22"/>
  <c r="E67" i="22"/>
  <c r="F67" i="22"/>
  <c r="G67" i="22"/>
  <c r="H67" i="22"/>
  <c r="I67" i="22"/>
  <c r="J67" i="22"/>
  <c r="K67" i="22"/>
  <c r="L67" i="22"/>
  <c r="B68" i="22"/>
  <c r="C68" i="22"/>
  <c r="D68" i="22"/>
  <c r="E68" i="22"/>
  <c r="F68" i="22"/>
  <c r="G68" i="22"/>
  <c r="H68" i="22"/>
  <c r="I68" i="22"/>
  <c r="J68" i="22"/>
  <c r="K68" i="22"/>
  <c r="L68" i="22"/>
  <c r="B69" i="22"/>
  <c r="C69" i="22"/>
  <c r="D69" i="22"/>
  <c r="E69" i="22"/>
  <c r="F69" i="22"/>
  <c r="G69" i="22"/>
  <c r="H69" i="22"/>
  <c r="I69" i="22"/>
  <c r="J69" i="22"/>
  <c r="K69" i="22"/>
  <c r="L69" i="22"/>
  <c r="B70" i="22"/>
  <c r="C70" i="22"/>
  <c r="D70" i="22"/>
  <c r="E70" i="22"/>
  <c r="F70" i="22"/>
  <c r="G70" i="22"/>
  <c r="H70" i="22"/>
  <c r="I70" i="22"/>
  <c r="J70" i="22"/>
  <c r="K70" i="22"/>
  <c r="L70" i="22"/>
  <c r="B71" i="22"/>
  <c r="C71" i="22"/>
  <c r="D71" i="22"/>
  <c r="E71" i="22"/>
  <c r="F71" i="22"/>
  <c r="G71" i="22"/>
  <c r="H71" i="22"/>
  <c r="I71" i="22"/>
  <c r="J71" i="22"/>
  <c r="K71" i="22"/>
  <c r="L71" i="22"/>
  <c r="B72" i="22"/>
  <c r="C72" i="22"/>
  <c r="D72" i="22"/>
  <c r="E72" i="22"/>
  <c r="F72" i="22"/>
  <c r="G72" i="22"/>
  <c r="H72" i="22"/>
  <c r="I72" i="22"/>
  <c r="J72" i="22"/>
  <c r="K72" i="22"/>
  <c r="L72" i="22"/>
  <c r="B73" i="22"/>
  <c r="C73" i="22"/>
  <c r="D73" i="22"/>
  <c r="E73" i="22"/>
  <c r="F73" i="22"/>
  <c r="G73" i="22"/>
  <c r="H73" i="22"/>
  <c r="I73" i="22"/>
  <c r="J73" i="22"/>
  <c r="K73" i="22"/>
  <c r="L73" i="22"/>
  <c r="B74" i="22"/>
  <c r="C74" i="22"/>
  <c r="D74" i="22"/>
  <c r="E74" i="22"/>
  <c r="F74" i="22"/>
  <c r="G74" i="22"/>
  <c r="H74" i="22"/>
  <c r="I74" i="22"/>
  <c r="J74" i="22"/>
  <c r="K74" i="22"/>
  <c r="L74" i="22"/>
  <c r="B75" i="22"/>
  <c r="C75" i="22"/>
  <c r="D75" i="22"/>
  <c r="E75" i="22"/>
  <c r="F75" i="22"/>
  <c r="G75" i="22"/>
  <c r="H75" i="22"/>
  <c r="I75" i="22"/>
  <c r="J75" i="22"/>
  <c r="K75" i="22"/>
  <c r="L75" i="22"/>
  <c r="B43" i="22"/>
  <c r="L32" i="23"/>
  <c r="K32" i="23"/>
  <c r="J32" i="23"/>
  <c r="I32" i="23"/>
  <c r="H32" i="23"/>
  <c r="G32" i="23"/>
  <c r="F32" i="23"/>
  <c r="E32" i="23"/>
  <c r="D32" i="23"/>
  <c r="C32" i="23"/>
  <c r="L31" i="23"/>
  <c r="K31" i="23"/>
  <c r="J31" i="23"/>
  <c r="I31" i="23"/>
  <c r="H31" i="23"/>
  <c r="G31" i="23"/>
  <c r="F31" i="23"/>
  <c r="E31" i="23"/>
  <c r="D31" i="23"/>
  <c r="C31" i="23"/>
  <c r="L30" i="23"/>
  <c r="K30" i="23"/>
  <c r="J30" i="23"/>
  <c r="I30" i="23"/>
  <c r="H30" i="23"/>
  <c r="G30" i="23"/>
  <c r="F30" i="23"/>
  <c r="E30" i="23"/>
  <c r="D30" i="23"/>
  <c r="C30" i="23"/>
  <c r="L29" i="23"/>
  <c r="K29" i="23"/>
  <c r="J29" i="23"/>
  <c r="I29" i="23"/>
  <c r="H29" i="23"/>
  <c r="G29" i="23"/>
  <c r="F29" i="23"/>
  <c r="E29" i="23"/>
  <c r="D29" i="23"/>
  <c r="C29" i="23"/>
  <c r="L28" i="23"/>
  <c r="K28" i="23"/>
  <c r="J28" i="23"/>
  <c r="I28" i="23"/>
  <c r="H28" i="23"/>
  <c r="G28" i="23"/>
  <c r="F28" i="23"/>
  <c r="E28" i="23"/>
  <c r="D28" i="23"/>
  <c r="C28" i="23"/>
  <c r="L27" i="23"/>
  <c r="K27" i="23"/>
  <c r="J27" i="23"/>
  <c r="I27" i="23"/>
  <c r="H27" i="23"/>
  <c r="G27" i="23"/>
  <c r="F27" i="23"/>
  <c r="E27" i="23"/>
  <c r="D27" i="23"/>
  <c r="C27" i="23"/>
  <c r="L26" i="23"/>
  <c r="K26" i="23"/>
  <c r="J26" i="23"/>
  <c r="I26" i="23"/>
  <c r="H26" i="23"/>
  <c r="G26" i="23"/>
  <c r="F26" i="23"/>
  <c r="E26" i="23"/>
  <c r="D26" i="23"/>
  <c r="C26" i="23"/>
  <c r="L25" i="23"/>
  <c r="K25" i="23"/>
  <c r="J25" i="23"/>
  <c r="I25" i="23"/>
  <c r="H25" i="23"/>
  <c r="G25" i="23"/>
  <c r="F25" i="23"/>
  <c r="E25" i="23"/>
  <c r="D25" i="23"/>
  <c r="C25" i="23"/>
  <c r="L24" i="23"/>
  <c r="K24" i="23"/>
  <c r="J24" i="23"/>
  <c r="I24" i="23"/>
  <c r="H24" i="23"/>
  <c r="G24" i="23"/>
  <c r="F24" i="23"/>
  <c r="E24" i="23"/>
  <c r="D24" i="23"/>
  <c r="C24" i="23"/>
  <c r="L23" i="23"/>
  <c r="K23" i="23"/>
  <c r="J23" i="23"/>
  <c r="I23" i="23"/>
  <c r="H23" i="23"/>
  <c r="G23" i="23"/>
  <c r="F23" i="23"/>
  <c r="E23" i="23"/>
  <c r="D23" i="23"/>
  <c r="C23" i="23"/>
  <c r="L76" i="34"/>
  <c r="K76" i="34"/>
  <c r="J76" i="34"/>
  <c r="I76" i="34"/>
  <c r="H76" i="34"/>
  <c r="G76" i="34"/>
  <c r="F76" i="34"/>
  <c r="E76" i="34"/>
  <c r="D76" i="34"/>
  <c r="C76" i="34"/>
  <c r="B76" i="34"/>
  <c r="L75" i="34"/>
  <c r="K75" i="34"/>
  <c r="J75" i="34"/>
  <c r="I75" i="34"/>
  <c r="H75" i="34"/>
  <c r="G75" i="34"/>
  <c r="F75" i="34"/>
  <c r="E75" i="34"/>
  <c r="D75" i="34"/>
  <c r="C75" i="34"/>
  <c r="B75" i="34"/>
  <c r="L74" i="34"/>
  <c r="K74" i="34"/>
  <c r="J74" i="34"/>
  <c r="I74" i="34"/>
  <c r="H74" i="34"/>
  <c r="G74" i="34"/>
  <c r="F74" i="34"/>
  <c r="E74" i="34"/>
  <c r="D74" i="34"/>
  <c r="C74" i="34"/>
  <c r="B74" i="34"/>
  <c r="L73" i="34"/>
  <c r="K73" i="34"/>
  <c r="J73" i="34"/>
  <c r="I73" i="34"/>
  <c r="H73" i="34"/>
  <c r="G73" i="34"/>
  <c r="F73" i="34"/>
  <c r="E73" i="34"/>
  <c r="D73" i="34"/>
  <c r="C73" i="34"/>
  <c r="B73" i="34"/>
  <c r="L72" i="34"/>
  <c r="K72" i="34"/>
  <c r="J72" i="34"/>
  <c r="I72" i="34"/>
  <c r="H72" i="34"/>
  <c r="G72" i="34"/>
  <c r="F72" i="34"/>
  <c r="E72" i="34"/>
  <c r="D72" i="34"/>
  <c r="C72" i="34"/>
  <c r="B72" i="34"/>
  <c r="L71" i="34"/>
  <c r="K71" i="34"/>
  <c r="J71" i="34"/>
  <c r="I71" i="34"/>
  <c r="H71" i="34"/>
  <c r="G71" i="34"/>
  <c r="F71" i="34"/>
  <c r="E71" i="34"/>
  <c r="D71" i="34"/>
  <c r="C71" i="34"/>
  <c r="B71" i="34"/>
  <c r="L70" i="34"/>
  <c r="K70" i="34"/>
  <c r="J70" i="34"/>
  <c r="I70" i="34"/>
  <c r="H70" i="34"/>
  <c r="G70" i="34"/>
  <c r="F70" i="34"/>
  <c r="E70" i="34"/>
  <c r="D70" i="34"/>
  <c r="C70" i="34"/>
  <c r="B70" i="34"/>
  <c r="L69" i="34"/>
  <c r="K69" i="34"/>
  <c r="J69" i="34"/>
  <c r="I69" i="34"/>
  <c r="H69" i="34"/>
  <c r="G69" i="34"/>
  <c r="F69" i="34"/>
  <c r="E69" i="34"/>
  <c r="D69" i="34"/>
  <c r="C69" i="34"/>
  <c r="B69" i="34"/>
  <c r="L68" i="34"/>
  <c r="K68" i="34"/>
  <c r="J68" i="34"/>
  <c r="I68" i="34"/>
  <c r="H68" i="34"/>
  <c r="G68" i="34"/>
  <c r="F68" i="34"/>
  <c r="E68" i="34"/>
  <c r="D68" i="34"/>
  <c r="C68" i="34"/>
  <c r="B68" i="34"/>
  <c r="L67" i="34"/>
  <c r="K67" i="34"/>
  <c r="J67" i="34"/>
  <c r="I67" i="34"/>
  <c r="H67" i="34"/>
  <c r="G67" i="34"/>
  <c r="F67" i="34"/>
  <c r="E67" i="34"/>
  <c r="D67" i="34"/>
  <c r="C67" i="34"/>
  <c r="B67" i="34"/>
  <c r="L66" i="34"/>
  <c r="K66" i="34"/>
  <c r="J66" i="34"/>
  <c r="I66" i="34"/>
  <c r="H66" i="34"/>
  <c r="G66" i="34"/>
  <c r="F66" i="34"/>
  <c r="E66" i="34"/>
  <c r="D66" i="34"/>
  <c r="C66" i="34"/>
  <c r="B66" i="34"/>
  <c r="L65" i="34"/>
  <c r="K65" i="34"/>
  <c r="J65" i="34"/>
  <c r="I65" i="34"/>
  <c r="H65" i="34"/>
  <c r="G65" i="34"/>
  <c r="F65" i="34"/>
  <c r="E65" i="34"/>
  <c r="D65" i="34"/>
  <c r="C65" i="34"/>
  <c r="B65" i="34"/>
  <c r="L64" i="34"/>
  <c r="K64" i="34"/>
  <c r="J64" i="34"/>
  <c r="I64" i="34"/>
  <c r="H64" i="34"/>
  <c r="G64" i="34"/>
  <c r="F64" i="34"/>
  <c r="E64" i="34"/>
  <c r="D64" i="34"/>
  <c r="C64" i="34"/>
  <c r="B64" i="34"/>
  <c r="L63" i="34"/>
  <c r="K63" i="34"/>
  <c r="J63" i="34"/>
  <c r="I63" i="34"/>
  <c r="H63" i="34"/>
  <c r="G63" i="34"/>
  <c r="F63" i="34"/>
  <c r="E63" i="34"/>
  <c r="D63" i="34"/>
  <c r="C63" i="34"/>
  <c r="B63" i="34"/>
  <c r="L62" i="34"/>
  <c r="K62" i="34"/>
  <c r="J62" i="34"/>
  <c r="I62" i="34"/>
  <c r="H62" i="34"/>
  <c r="G62" i="34"/>
  <c r="F62" i="34"/>
  <c r="E62" i="34"/>
  <c r="D62" i="34"/>
  <c r="C62" i="34"/>
  <c r="B62" i="34"/>
  <c r="L61" i="34"/>
  <c r="K61" i="34"/>
  <c r="J61" i="34"/>
  <c r="I61" i="34"/>
  <c r="H61" i="34"/>
  <c r="G61" i="34"/>
  <c r="F61" i="34"/>
  <c r="E61" i="34"/>
  <c r="D61" i="34"/>
  <c r="C61" i="34"/>
  <c r="B61" i="34"/>
  <c r="L60" i="34"/>
  <c r="K60" i="34"/>
  <c r="J60" i="34"/>
  <c r="I60" i="34"/>
  <c r="H60" i="34"/>
  <c r="G60" i="34"/>
  <c r="F60" i="34"/>
  <c r="E60" i="34"/>
  <c r="D60" i="34"/>
  <c r="C60" i="34"/>
  <c r="B60" i="34"/>
  <c r="L59" i="34"/>
  <c r="K59" i="34"/>
  <c r="J59" i="34"/>
  <c r="I59" i="34"/>
  <c r="H59" i="34"/>
  <c r="G59" i="34"/>
  <c r="F59" i="34"/>
  <c r="E59" i="34"/>
  <c r="D59" i="34"/>
  <c r="C59" i="34"/>
  <c r="B59" i="34"/>
  <c r="L58" i="34"/>
  <c r="K58" i="34"/>
  <c r="J58" i="34"/>
  <c r="I58" i="34"/>
  <c r="H58" i="34"/>
  <c r="G58" i="34"/>
  <c r="F58" i="34"/>
  <c r="E58" i="34"/>
  <c r="D58" i="34"/>
  <c r="C58" i="34"/>
  <c r="B58" i="34"/>
  <c r="L57" i="34"/>
  <c r="K57" i="34"/>
  <c r="J57" i="34"/>
  <c r="I57" i="34"/>
  <c r="H57" i="34"/>
  <c r="G57" i="34"/>
  <c r="F57" i="34"/>
  <c r="E57" i="34"/>
  <c r="D57" i="34"/>
  <c r="C57" i="34"/>
  <c r="B57" i="34"/>
  <c r="L56" i="34"/>
  <c r="K56" i="34"/>
  <c r="J56" i="34"/>
  <c r="I56" i="34"/>
  <c r="H56" i="34"/>
  <c r="G56" i="34"/>
  <c r="F56" i="34"/>
  <c r="E56" i="34"/>
  <c r="D56" i="34"/>
  <c r="C56" i="34"/>
  <c r="B56" i="34"/>
  <c r="L55" i="34"/>
  <c r="K55" i="34"/>
  <c r="J55" i="34"/>
  <c r="I55" i="34"/>
  <c r="H55" i="34"/>
  <c r="G55" i="34"/>
  <c r="F55" i="34"/>
  <c r="E55" i="34"/>
  <c r="D55" i="34"/>
  <c r="C55" i="34"/>
  <c r="B55" i="34"/>
  <c r="L54" i="34"/>
  <c r="K54" i="34"/>
  <c r="J54" i="34"/>
  <c r="I54" i="34"/>
  <c r="H54" i="34"/>
  <c r="G54" i="34"/>
  <c r="F54" i="34"/>
  <c r="E54" i="34"/>
  <c r="D54" i="34"/>
  <c r="C54" i="34"/>
  <c r="B54" i="34"/>
  <c r="L53" i="34"/>
  <c r="K53" i="34"/>
  <c r="J53" i="34"/>
  <c r="I53" i="34"/>
  <c r="H53" i="34"/>
  <c r="G53" i="34"/>
  <c r="F53" i="34"/>
  <c r="E53" i="34"/>
  <c r="D53" i="34"/>
  <c r="C53" i="34"/>
  <c r="B53" i="34"/>
  <c r="L52" i="34"/>
  <c r="K52" i="34"/>
  <c r="J52" i="34"/>
  <c r="I52" i="34"/>
  <c r="H52" i="34"/>
  <c r="G52" i="34"/>
  <c r="F52" i="34"/>
  <c r="E52" i="34"/>
  <c r="D52" i="34"/>
  <c r="C52" i="34"/>
  <c r="B52" i="34"/>
  <c r="L51" i="34"/>
  <c r="K51" i="34"/>
  <c r="J51" i="34"/>
  <c r="I51" i="34"/>
  <c r="H51" i="34"/>
  <c r="G51" i="34"/>
  <c r="F51" i="34"/>
  <c r="E51" i="34"/>
  <c r="D51" i="34"/>
  <c r="C51" i="34"/>
  <c r="B51" i="34"/>
  <c r="L50" i="34"/>
  <c r="K50" i="34"/>
  <c r="J50" i="34"/>
  <c r="I50" i="34"/>
  <c r="H50" i="34"/>
  <c r="G50" i="34"/>
  <c r="F50" i="34"/>
  <c r="E50" i="34"/>
  <c r="D50" i="34"/>
  <c r="C50" i="34"/>
  <c r="B50" i="34"/>
  <c r="L49" i="34"/>
  <c r="K49" i="34"/>
  <c r="J49" i="34"/>
  <c r="I49" i="34"/>
  <c r="H49" i="34"/>
  <c r="G49" i="34"/>
  <c r="F49" i="34"/>
  <c r="E49" i="34"/>
  <c r="D49" i="34"/>
  <c r="C49" i="34"/>
  <c r="B49" i="34"/>
  <c r="L48" i="34"/>
  <c r="K48" i="34"/>
  <c r="J48" i="34"/>
  <c r="I48" i="34"/>
  <c r="H48" i="34"/>
  <c r="G48" i="34"/>
  <c r="F48" i="34"/>
  <c r="E48" i="34"/>
  <c r="D48" i="34"/>
  <c r="C48" i="34"/>
  <c r="B48" i="34"/>
  <c r="L47" i="34"/>
  <c r="K47" i="34"/>
  <c r="J47" i="34"/>
  <c r="I47" i="34"/>
  <c r="H47" i="34"/>
  <c r="G47" i="34"/>
  <c r="F47" i="34"/>
  <c r="E47" i="34"/>
  <c r="D47" i="34"/>
  <c r="C47" i="34"/>
  <c r="B47" i="34"/>
  <c r="L46" i="34"/>
  <c r="K46" i="34"/>
  <c r="J46" i="34"/>
  <c r="I46" i="34"/>
  <c r="H46" i="34"/>
  <c r="G46" i="34"/>
  <c r="F46" i="34"/>
  <c r="E46" i="34"/>
  <c r="D46" i="34"/>
  <c r="C46" i="34"/>
  <c r="B46" i="34"/>
  <c r="L45" i="34"/>
  <c r="K45" i="34"/>
  <c r="J45" i="34"/>
  <c r="I45" i="34"/>
  <c r="H45" i="34"/>
  <c r="G45" i="34"/>
  <c r="F45" i="34"/>
  <c r="E45" i="34"/>
  <c r="D45" i="34"/>
  <c r="C45" i="34"/>
  <c r="B45" i="34"/>
  <c r="L44" i="34"/>
  <c r="K44" i="34"/>
  <c r="J44" i="34"/>
  <c r="I44" i="34"/>
  <c r="H44" i="34"/>
  <c r="G44" i="34"/>
  <c r="F44" i="34"/>
  <c r="E44" i="34"/>
  <c r="D44" i="34"/>
  <c r="C44" i="34"/>
  <c r="B44" i="34"/>
  <c r="L76" i="2"/>
  <c r="K76" i="2"/>
  <c r="J76" i="2"/>
  <c r="I76" i="2"/>
  <c r="H76" i="2"/>
  <c r="G76" i="2"/>
  <c r="F76" i="2"/>
  <c r="E76" i="2"/>
  <c r="D76" i="2"/>
  <c r="C76" i="2"/>
  <c r="B76" i="2"/>
  <c r="L75" i="2"/>
  <c r="K75" i="2"/>
  <c r="J75" i="2"/>
  <c r="I75" i="2"/>
  <c r="H75" i="2"/>
  <c r="G75" i="2"/>
  <c r="F75" i="2"/>
  <c r="E75" i="2"/>
  <c r="D75" i="2"/>
  <c r="C75" i="2"/>
  <c r="B75" i="2"/>
  <c r="L74" i="2"/>
  <c r="K74" i="2"/>
  <c r="J74" i="2"/>
  <c r="I74" i="2"/>
  <c r="H74" i="2"/>
  <c r="G74" i="2"/>
  <c r="F74" i="2"/>
  <c r="E74" i="2"/>
  <c r="D74" i="2"/>
  <c r="C74" i="2"/>
  <c r="B74" i="2"/>
  <c r="L73" i="2"/>
  <c r="K73" i="2"/>
  <c r="J73" i="2"/>
  <c r="I73" i="2"/>
  <c r="H73" i="2"/>
  <c r="G73" i="2"/>
  <c r="F73" i="2"/>
  <c r="E73" i="2"/>
  <c r="D73" i="2"/>
  <c r="C73" i="2"/>
  <c r="B73" i="2"/>
  <c r="L72" i="2"/>
  <c r="K72" i="2"/>
  <c r="J72" i="2"/>
  <c r="I72" i="2"/>
  <c r="H72" i="2"/>
  <c r="G72" i="2"/>
  <c r="F72" i="2"/>
  <c r="E72" i="2"/>
  <c r="D72" i="2"/>
  <c r="C72" i="2"/>
  <c r="B72" i="2"/>
  <c r="L71" i="2"/>
  <c r="K71" i="2"/>
  <c r="J71" i="2"/>
  <c r="I71" i="2"/>
  <c r="H71" i="2"/>
  <c r="G71" i="2"/>
  <c r="F71" i="2"/>
  <c r="E71" i="2"/>
  <c r="D71" i="2"/>
  <c r="C71" i="2"/>
  <c r="B71" i="2"/>
  <c r="L70" i="2"/>
  <c r="K70" i="2"/>
  <c r="J70" i="2"/>
  <c r="I70" i="2"/>
  <c r="H70" i="2"/>
  <c r="G70" i="2"/>
  <c r="F70" i="2"/>
  <c r="E70" i="2"/>
  <c r="D70" i="2"/>
  <c r="C70" i="2"/>
  <c r="B70" i="2"/>
  <c r="L69" i="2"/>
  <c r="K69" i="2"/>
  <c r="J69" i="2"/>
  <c r="I69" i="2"/>
  <c r="H69" i="2"/>
  <c r="G69" i="2"/>
  <c r="F69" i="2"/>
  <c r="E69" i="2"/>
  <c r="D69" i="2"/>
  <c r="C69" i="2"/>
  <c r="B69" i="2"/>
  <c r="L68" i="2"/>
  <c r="K68" i="2"/>
  <c r="J68" i="2"/>
  <c r="I68" i="2"/>
  <c r="H68" i="2"/>
  <c r="G68" i="2"/>
  <c r="F68" i="2"/>
  <c r="E68" i="2"/>
  <c r="D68" i="2"/>
  <c r="C68" i="2"/>
  <c r="B68" i="2"/>
  <c r="L67" i="2"/>
  <c r="K67" i="2"/>
  <c r="J67" i="2"/>
  <c r="I67" i="2"/>
  <c r="H67" i="2"/>
  <c r="G67" i="2"/>
  <c r="F67" i="2"/>
  <c r="E67" i="2"/>
  <c r="D67" i="2"/>
  <c r="C67" i="2"/>
  <c r="B67" i="2"/>
  <c r="L66" i="2"/>
  <c r="K66" i="2"/>
  <c r="J66" i="2"/>
  <c r="I66" i="2"/>
  <c r="H66" i="2"/>
  <c r="G66" i="2"/>
  <c r="F66" i="2"/>
  <c r="E66" i="2"/>
  <c r="D66" i="2"/>
  <c r="C66" i="2"/>
  <c r="B66" i="2"/>
  <c r="L65" i="2"/>
  <c r="K65" i="2"/>
  <c r="J65" i="2"/>
  <c r="I65" i="2"/>
  <c r="H65" i="2"/>
  <c r="G65" i="2"/>
  <c r="F65" i="2"/>
  <c r="E65" i="2"/>
  <c r="D65" i="2"/>
  <c r="C65" i="2"/>
  <c r="B65" i="2"/>
  <c r="L64" i="2"/>
  <c r="K64" i="2"/>
  <c r="J64" i="2"/>
  <c r="I64" i="2"/>
  <c r="H64" i="2"/>
  <c r="G64" i="2"/>
  <c r="F64" i="2"/>
  <c r="E64" i="2"/>
  <c r="D64" i="2"/>
  <c r="C64" i="2"/>
  <c r="B64" i="2"/>
  <c r="L63" i="2"/>
  <c r="K63" i="2"/>
  <c r="J63" i="2"/>
  <c r="I63" i="2"/>
  <c r="H63" i="2"/>
  <c r="G63" i="2"/>
  <c r="F63" i="2"/>
  <c r="E63" i="2"/>
  <c r="D63" i="2"/>
  <c r="C63" i="2"/>
  <c r="B63" i="2"/>
  <c r="L62" i="2"/>
  <c r="K62" i="2"/>
  <c r="J62" i="2"/>
  <c r="I62" i="2"/>
  <c r="H62" i="2"/>
  <c r="G62" i="2"/>
  <c r="F62" i="2"/>
  <c r="E62" i="2"/>
  <c r="D62" i="2"/>
  <c r="C62" i="2"/>
  <c r="B62" i="2"/>
  <c r="L61" i="2"/>
  <c r="K61" i="2"/>
  <c r="J61" i="2"/>
  <c r="I61" i="2"/>
  <c r="H61" i="2"/>
  <c r="G61" i="2"/>
  <c r="F61" i="2"/>
  <c r="E61" i="2"/>
  <c r="D61" i="2"/>
  <c r="C61" i="2"/>
  <c r="B61" i="2"/>
  <c r="L60" i="2"/>
  <c r="K60" i="2"/>
  <c r="J60" i="2"/>
  <c r="I60" i="2"/>
  <c r="H60" i="2"/>
  <c r="G60" i="2"/>
  <c r="F60" i="2"/>
  <c r="E60" i="2"/>
  <c r="D60" i="2"/>
  <c r="C60" i="2"/>
  <c r="B60" i="2"/>
  <c r="L59" i="2"/>
  <c r="K59" i="2"/>
  <c r="J59" i="2"/>
  <c r="I59" i="2"/>
  <c r="H59" i="2"/>
  <c r="G59" i="2"/>
  <c r="F59" i="2"/>
  <c r="E59" i="2"/>
  <c r="D59" i="2"/>
  <c r="C59" i="2"/>
  <c r="B59" i="2"/>
  <c r="L58" i="2"/>
  <c r="K58" i="2"/>
  <c r="J58" i="2"/>
  <c r="I58" i="2"/>
  <c r="H58" i="2"/>
  <c r="G58" i="2"/>
  <c r="F58" i="2"/>
  <c r="E58" i="2"/>
  <c r="D58" i="2"/>
  <c r="C58" i="2"/>
  <c r="B58" i="2"/>
  <c r="L57" i="2"/>
  <c r="K57" i="2"/>
  <c r="J57" i="2"/>
  <c r="I57" i="2"/>
  <c r="H57" i="2"/>
  <c r="G57" i="2"/>
  <c r="F57" i="2"/>
  <c r="E57" i="2"/>
  <c r="D57" i="2"/>
  <c r="C57" i="2"/>
  <c r="B57" i="2"/>
  <c r="L56" i="2"/>
  <c r="K56" i="2"/>
  <c r="J56" i="2"/>
  <c r="I56" i="2"/>
  <c r="H56" i="2"/>
  <c r="G56" i="2"/>
  <c r="F56" i="2"/>
  <c r="E56" i="2"/>
  <c r="D56" i="2"/>
  <c r="C56" i="2"/>
  <c r="B56" i="2"/>
  <c r="L55" i="2"/>
  <c r="K55" i="2"/>
  <c r="J55" i="2"/>
  <c r="I55" i="2"/>
  <c r="H55" i="2"/>
  <c r="G55" i="2"/>
  <c r="F55" i="2"/>
  <c r="E55" i="2"/>
  <c r="D55" i="2"/>
  <c r="C55" i="2"/>
  <c r="B55" i="2"/>
  <c r="L54" i="2"/>
  <c r="K54" i="2"/>
  <c r="J54" i="2"/>
  <c r="I54" i="2"/>
  <c r="H54" i="2"/>
  <c r="G54" i="2"/>
  <c r="F54" i="2"/>
  <c r="E54" i="2"/>
  <c r="D54" i="2"/>
  <c r="C54" i="2"/>
  <c r="B54" i="2"/>
  <c r="L53" i="2"/>
  <c r="K53" i="2"/>
  <c r="J53" i="2"/>
  <c r="I53" i="2"/>
  <c r="H53" i="2"/>
  <c r="G53" i="2"/>
  <c r="F53" i="2"/>
  <c r="E53" i="2"/>
  <c r="D53" i="2"/>
  <c r="C53" i="2"/>
  <c r="B53" i="2"/>
  <c r="L52" i="2"/>
  <c r="K52" i="2"/>
  <c r="J52" i="2"/>
  <c r="I52" i="2"/>
  <c r="H52" i="2"/>
  <c r="G52" i="2"/>
  <c r="F52" i="2"/>
  <c r="E52" i="2"/>
  <c r="D52" i="2"/>
  <c r="C52" i="2"/>
  <c r="B52" i="2"/>
  <c r="L51" i="2"/>
  <c r="K51" i="2"/>
  <c r="J51" i="2"/>
  <c r="I51" i="2"/>
  <c r="H51" i="2"/>
  <c r="G51" i="2"/>
  <c r="F51" i="2"/>
  <c r="E51" i="2"/>
  <c r="D51" i="2"/>
  <c r="C51" i="2"/>
  <c r="B51" i="2"/>
  <c r="L50" i="2"/>
  <c r="K50" i="2"/>
  <c r="J50" i="2"/>
  <c r="I50" i="2"/>
  <c r="H50" i="2"/>
  <c r="G50" i="2"/>
  <c r="F50" i="2"/>
  <c r="E50" i="2"/>
  <c r="D50" i="2"/>
  <c r="C50" i="2"/>
  <c r="B50" i="2"/>
  <c r="L49" i="2"/>
  <c r="K49" i="2"/>
  <c r="J49" i="2"/>
  <c r="I49" i="2"/>
  <c r="H49" i="2"/>
  <c r="G49" i="2"/>
  <c r="F49" i="2"/>
  <c r="E49" i="2"/>
  <c r="D49" i="2"/>
  <c r="C49" i="2"/>
  <c r="B49" i="2"/>
  <c r="L48" i="2"/>
  <c r="K48" i="2"/>
  <c r="J48" i="2"/>
  <c r="I48" i="2"/>
  <c r="H48" i="2"/>
  <c r="G48" i="2"/>
  <c r="F48" i="2"/>
  <c r="E48" i="2"/>
  <c r="D48" i="2"/>
  <c r="C48" i="2"/>
  <c r="B48" i="2"/>
  <c r="L47" i="2"/>
  <c r="K47" i="2"/>
  <c r="J47" i="2"/>
  <c r="I47" i="2"/>
  <c r="H47" i="2"/>
  <c r="G47" i="2"/>
  <c r="F47" i="2"/>
  <c r="E47" i="2"/>
  <c r="D47" i="2"/>
  <c r="C47" i="2"/>
  <c r="B47" i="2"/>
  <c r="L46" i="2"/>
  <c r="K46" i="2"/>
  <c r="J46" i="2"/>
  <c r="I46" i="2"/>
  <c r="H46" i="2"/>
  <c r="G46" i="2"/>
  <c r="F46" i="2"/>
  <c r="E46" i="2"/>
  <c r="D46" i="2"/>
  <c r="C46" i="2"/>
  <c r="B46" i="2"/>
  <c r="L45" i="2"/>
  <c r="K45" i="2"/>
  <c r="J45" i="2"/>
  <c r="I45" i="2"/>
  <c r="H45" i="2"/>
  <c r="G45" i="2"/>
  <c r="F45" i="2"/>
  <c r="E45" i="2"/>
  <c r="D45" i="2"/>
  <c r="C45" i="2"/>
  <c r="B45" i="2"/>
  <c r="L44" i="2"/>
  <c r="K44" i="2"/>
  <c r="J44" i="2"/>
  <c r="I44" i="2"/>
  <c r="H44" i="2"/>
  <c r="G44" i="2"/>
  <c r="F44" i="2"/>
  <c r="E44" i="2"/>
  <c r="D44" i="2"/>
  <c r="C44" i="2"/>
  <c r="B44" i="2"/>
  <c r="N13" i="45" l="1"/>
  <c r="O13" i="45" s="1"/>
  <c r="N12" i="45"/>
  <c r="O12" i="45" s="1"/>
  <c r="N11" i="45"/>
  <c r="O11" i="45" s="1"/>
  <c r="N10" i="45"/>
  <c r="O10" i="45" s="1"/>
  <c r="N9" i="45"/>
  <c r="O9" i="45" s="1"/>
  <c r="N8" i="45"/>
  <c r="N7" i="45"/>
  <c r="O7" i="45" s="1"/>
  <c r="N6" i="45"/>
  <c r="O6" i="45" s="1"/>
  <c r="N5" i="45"/>
  <c r="O5" i="45" s="1"/>
  <c r="N13" i="8"/>
  <c r="O13" i="8" s="1"/>
  <c r="N12" i="8"/>
  <c r="O12" i="8" s="1"/>
  <c r="N11" i="8"/>
  <c r="O11" i="8" s="1"/>
  <c r="N10" i="8"/>
  <c r="O10" i="8" s="1"/>
  <c r="N9" i="8"/>
  <c r="N8" i="8"/>
  <c r="O8" i="8" s="1"/>
  <c r="N7" i="8"/>
  <c r="O7" i="8" s="1"/>
  <c r="N6" i="8"/>
  <c r="O6" i="8" s="1"/>
  <c r="N5" i="8"/>
  <c r="O5" i="8" s="1"/>
  <c r="N37" i="44" l="1"/>
  <c r="O37" i="44" s="1"/>
  <c r="N36" i="44"/>
  <c r="O36" i="44" s="1"/>
  <c r="N35" i="44"/>
  <c r="O35" i="44" s="1"/>
  <c r="N34" i="44"/>
  <c r="O34" i="44" s="1"/>
  <c r="N33" i="44"/>
  <c r="O33" i="44" s="1"/>
  <c r="N32" i="44"/>
  <c r="O32" i="44" s="1"/>
  <c r="N31" i="44"/>
  <c r="O31" i="44" s="1"/>
  <c r="N30" i="44"/>
  <c r="O30" i="44" s="1"/>
  <c r="N29" i="44"/>
  <c r="O29" i="44" s="1"/>
  <c r="N28" i="44"/>
  <c r="O28" i="44" s="1"/>
  <c r="N27" i="44"/>
  <c r="O27" i="44" s="1"/>
  <c r="N26" i="44"/>
  <c r="O26" i="44" s="1"/>
  <c r="N25" i="44"/>
  <c r="O25" i="44" s="1"/>
  <c r="N24" i="44"/>
  <c r="O24" i="44" s="1"/>
  <c r="N23" i="44"/>
  <c r="O23" i="44" s="1"/>
  <c r="N22" i="44"/>
  <c r="O22" i="44" s="1"/>
  <c r="N21" i="44"/>
  <c r="O21" i="44" s="1"/>
  <c r="N20" i="44"/>
  <c r="O20" i="44" s="1"/>
  <c r="N19" i="44"/>
  <c r="O19" i="44" s="1"/>
  <c r="N18" i="44"/>
  <c r="O18" i="44" s="1"/>
  <c r="N17" i="44"/>
  <c r="O17" i="44" s="1"/>
  <c r="N16" i="44"/>
  <c r="O16" i="44" s="1"/>
  <c r="N15" i="44"/>
  <c r="O15" i="44" s="1"/>
  <c r="N14" i="44"/>
  <c r="O14" i="44" s="1"/>
  <c r="N13" i="44"/>
  <c r="O13" i="44" s="1"/>
  <c r="N12" i="44"/>
  <c r="O12" i="44" s="1"/>
  <c r="N11" i="44"/>
  <c r="O11" i="44" s="1"/>
  <c r="N10" i="44"/>
  <c r="O10" i="44" s="1"/>
  <c r="N9" i="44"/>
  <c r="O9" i="44" s="1"/>
  <c r="N8" i="44"/>
  <c r="O8" i="44" s="1"/>
  <c r="N7" i="44"/>
  <c r="N6" i="44"/>
  <c r="O6" i="44" s="1"/>
  <c r="O5" i="44"/>
  <c r="N38" i="43"/>
  <c r="O38" i="43" s="1"/>
  <c r="N37" i="43"/>
  <c r="O37" i="43" s="1"/>
  <c r="N36" i="43"/>
  <c r="O36" i="43" s="1"/>
  <c r="N35" i="43"/>
  <c r="O35" i="43" s="1"/>
  <c r="N34" i="43"/>
  <c r="O34" i="43" s="1"/>
  <c r="N33" i="43"/>
  <c r="O33" i="43" s="1"/>
  <c r="N32" i="43"/>
  <c r="O32" i="43" s="1"/>
  <c r="N31" i="43"/>
  <c r="O31" i="43" s="1"/>
  <c r="N30" i="43"/>
  <c r="O30" i="43" s="1"/>
  <c r="N29" i="43"/>
  <c r="O29" i="43" s="1"/>
  <c r="N28" i="43"/>
  <c r="O28" i="43" s="1"/>
  <c r="N27" i="43"/>
  <c r="O27" i="43" s="1"/>
  <c r="N26" i="43"/>
  <c r="O26" i="43" s="1"/>
  <c r="N25" i="43"/>
  <c r="O25" i="43" s="1"/>
  <c r="N24" i="43"/>
  <c r="O24" i="43" s="1"/>
  <c r="N23" i="43"/>
  <c r="O23" i="43" s="1"/>
  <c r="N22" i="43"/>
  <c r="O22" i="43" s="1"/>
  <c r="N21" i="43"/>
  <c r="O21" i="43" s="1"/>
  <c r="N20" i="43"/>
  <c r="O20" i="43" s="1"/>
  <c r="N19" i="43"/>
  <c r="O19" i="43" s="1"/>
  <c r="N18" i="43"/>
  <c r="O18" i="43" s="1"/>
  <c r="N17" i="43"/>
  <c r="O17" i="43" s="1"/>
  <c r="N16" i="43"/>
  <c r="O16" i="43" s="1"/>
  <c r="N15" i="43"/>
  <c r="O15" i="43" s="1"/>
  <c r="N14" i="43"/>
  <c r="O14" i="43" s="1"/>
  <c r="N13" i="43"/>
  <c r="O13" i="43" s="1"/>
  <c r="N12" i="43"/>
  <c r="O12" i="43" s="1"/>
  <c r="N11" i="43"/>
  <c r="O11" i="43" s="1"/>
  <c r="N10" i="43"/>
  <c r="O10" i="43" s="1"/>
  <c r="N9" i="43"/>
  <c r="O8" i="43"/>
  <c r="N7" i="43"/>
  <c r="O7" i="43" s="1"/>
  <c r="N6" i="43"/>
  <c r="O6" i="43" s="1"/>
  <c r="T7" i="35" l="1"/>
  <c r="T8" i="35"/>
  <c r="T9" i="35"/>
  <c r="T41" i="35" s="1"/>
  <c r="T10" i="35"/>
  <c r="T42" i="35" s="1"/>
  <c r="T11" i="35"/>
  <c r="T13" i="35"/>
  <c r="T14" i="35"/>
  <c r="T46" i="35" s="1"/>
  <c r="T16" i="35"/>
  <c r="T48" i="35" s="1"/>
  <c r="T17" i="35"/>
  <c r="T18" i="35"/>
  <c r="T50" i="35" s="1"/>
  <c r="T19" i="35"/>
  <c r="T51" i="35" s="1"/>
  <c r="T23" i="35"/>
  <c r="T55" i="35" s="1"/>
  <c r="T24" i="35"/>
  <c r="T25" i="35"/>
  <c r="T57" i="35" s="1"/>
  <c r="T26" i="35"/>
  <c r="T58" i="35" s="1"/>
  <c r="T27" i="35"/>
  <c r="T59" i="35" s="1"/>
  <c r="T28" i="35"/>
  <c r="T29" i="35"/>
  <c r="T61" i="35" s="1"/>
  <c r="T30" i="35"/>
  <c r="T62" i="35" s="1"/>
  <c r="T12" i="35"/>
  <c r="T44" i="35" s="1"/>
  <c r="T15" i="35"/>
  <c r="T20" i="35"/>
  <c r="T52" i="35" s="1"/>
  <c r="T21" i="35"/>
  <c r="T53" i="35" s="1"/>
  <c r="T22" i="35"/>
  <c r="T54" i="35" s="1"/>
  <c r="S7" i="35"/>
  <c r="S8" i="35"/>
  <c r="S9" i="35"/>
  <c r="S41" i="35" s="1"/>
  <c r="S10" i="35"/>
  <c r="S42" i="35" s="1"/>
  <c r="S11" i="35"/>
  <c r="S13" i="35"/>
  <c r="S14" i="35"/>
  <c r="S46" i="35" s="1"/>
  <c r="S16" i="35"/>
  <c r="S48" i="35" s="1"/>
  <c r="S17" i="35"/>
  <c r="S18" i="35"/>
  <c r="S19" i="35"/>
  <c r="S51" i="35" s="1"/>
  <c r="S23" i="35"/>
  <c r="S55" i="35" s="1"/>
  <c r="S24" i="35"/>
  <c r="S25" i="35"/>
  <c r="S26" i="35"/>
  <c r="S58" i="35" s="1"/>
  <c r="S27" i="35"/>
  <c r="S59" i="35" s="1"/>
  <c r="S28" i="35"/>
  <c r="S29" i="35"/>
  <c r="S30" i="35"/>
  <c r="S62" i="35" s="1"/>
  <c r="S12" i="35"/>
  <c r="S44" i="35" s="1"/>
  <c r="S15" i="35"/>
  <c r="S20" i="35"/>
  <c r="S21" i="35"/>
  <c r="S53" i="35" s="1"/>
  <c r="S22" i="35"/>
  <c r="S54" i="35" s="1"/>
  <c r="T6" i="35"/>
  <c r="T38" i="35" s="1"/>
  <c r="S6" i="35"/>
  <c r="S38" i="35" s="1"/>
  <c r="N7" i="35"/>
  <c r="O7" i="35"/>
  <c r="O39" i="35" s="1"/>
  <c r="N8" i="35"/>
  <c r="O8" i="35"/>
  <c r="N9" i="35"/>
  <c r="O9" i="35"/>
  <c r="O41" i="35" s="1"/>
  <c r="N10" i="35"/>
  <c r="O10" i="35"/>
  <c r="N11" i="35"/>
  <c r="O11" i="35"/>
  <c r="O43" i="35" s="1"/>
  <c r="N13" i="35"/>
  <c r="O13" i="35"/>
  <c r="N14" i="35"/>
  <c r="O14" i="35"/>
  <c r="O46" i="35" s="1"/>
  <c r="N16" i="35"/>
  <c r="O16" i="35"/>
  <c r="N17" i="35"/>
  <c r="O17" i="35"/>
  <c r="O49" i="35" s="1"/>
  <c r="N18" i="35"/>
  <c r="O18" i="35"/>
  <c r="N19" i="35"/>
  <c r="O51" i="35"/>
  <c r="N23" i="35"/>
  <c r="O23" i="35"/>
  <c r="N24" i="35"/>
  <c r="O24" i="35"/>
  <c r="O56" i="35" s="1"/>
  <c r="N25" i="35"/>
  <c r="O25" i="35"/>
  <c r="N26" i="35"/>
  <c r="O26" i="35"/>
  <c r="O58" i="35" s="1"/>
  <c r="N27" i="35"/>
  <c r="O27" i="35"/>
  <c r="N28" i="35"/>
  <c r="O28" i="35"/>
  <c r="O60" i="35" s="1"/>
  <c r="N29" i="35"/>
  <c r="O29" i="35"/>
  <c r="N30" i="35"/>
  <c r="O30" i="35"/>
  <c r="O62" i="35" s="1"/>
  <c r="N12" i="35"/>
  <c r="O12" i="35"/>
  <c r="N15" i="35"/>
  <c r="O15" i="35"/>
  <c r="O47" i="35" s="1"/>
  <c r="N20" i="35"/>
  <c r="O20" i="35"/>
  <c r="N21" i="35"/>
  <c r="O21" i="35"/>
  <c r="O53" i="35" s="1"/>
  <c r="N22" i="35"/>
  <c r="O22" i="35"/>
  <c r="O6" i="35"/>
  <c r="O38" i="35" s="1"/>
  <c r="N38" i="35"/>
  <c r="T6" i="33"/>
  <c r="S6" i="33"/>
  <c r="O6" i="33"/>
  <c r="N6" i="33"/>
  <c r="T7" i="32"/>
  <c r="S7" i="32"/>
  <c r="T6" i="32"/>
  <c r="S6" i="32"/>
  <c r="O6" i="32"/>
  <c r="N6" i="32"/>
  <c r="L8" i="33"/>
  <c r="K8" i="33"/>
  <c r="J8" i="33"/>
  <c r="I8" i="33"/>
  <c r="H8" i="33"/>
  <c r="G8" i="33"/>
  <c r="F8" i="33"/>
  <c r="E8" i="33"/>
  <c r="D8" i="33"/>
  <c r="C8" i="33"/>
  <c r="B8" i="33"/>
  <c r="C8" i="32"/>
  <c r="D8" i="32"/>
  <c r="E8" i="32"/>
  <c r="F8" i="32"/>
  <c r="G8" i="32"/>
  <c r="H8" i="32"/>
  <c r="I8" i="32"/>
  <c r="K8" i="32"/>
  <c r="L8" i="32"/>
  <c r="B8" i="32"/>
  <c r="B20" i="30"/>
  <c r="B30" i="30" s="1"/>
  <c r="C20" i="30"/>
  <c r="C30" i="30" s="1"/>
  <c r="D20" i="30"/>
  <c r="D30" i="30" s="1"/>
  <c r="E20" i="30"/>
  <c r="E30" i="30" s="1"/>
  <c r="F20" i="30"/>
  <c r="F30" i="30" s="1"/>
  <c r="G20" i="30"/>
  <c r="G30" i="30" s="1"/>
  <c r="H20" i="30"/>
  <c r="H30" i="30" s="1"/>
  <c r="I20" i="30"/>
  <c r="I30" i="30" s="1"/>
  <c r="J20" i="30"/>
  <c r="J30" i="30" s="1"/>
  <c r="K20" i="30"/>
  <c r="K30" i="30" s="1"/>
  <c r="L20" i="30"/>
  <c r="L30" i="30" s="1"/>
  <c r="B21" i="30"/>
  <c r="B31" i="30" s="1"/>
  <c r="C21" i="30"/>
  <c r="C31" i="30" s="1"/>
  <c r="D21" i="30"/>
  <c r="D31" i="30" s="1"/>
  <c r="E21" i="30"/>
  <c r="E31" i="30" s="1"/>
  <c r="F21" i="30"/>
  <c r="F31" i="30" s="1"/>
  <c r="G21" i="30"/>
  <c r="G31" i="30" s="1"/>
  <c r="H21" i="30"/>
  <c r="H31" i="30" s="1"/>
  <c r="I21" i="30"/>
  <c r="I31" i="30" s="1"/>
  <c r="J21" i="30"/>
  <c r="J31" i="30" s="1"/>
  <c r="B22" i="30"/>
  <c r="B32" i="30" s="1"/>
  <c r="C22" i="30"/>
  <c r="C32" i="30" s="1"/>
  <c r="D22" i="30"/>
  <c r="D32" i="30" s="1"/>
  <c r="E22" i="30"/>
  <c r="E32" i="30" s="1"/>
  <c r="F22" i="30"/>
  <c r="F32" i="30" s="1"/>
  <c r="G22" i="30"/>
  <c r="G32" i="30" s="1"/>
  <c r="H22" i="30"/>
  <c r="H32" i="30" s="1"/>
  <c r="B23" i="30"/>
  <c r="B33" i="30" s="1"/>
  <c r="C23" i="30"/>
  <c r="C33" i="30" s="1"/>
  <c r="D23" i="30"/>
  <c r="D33" i="30" s="1"/>
  <c r="E23" i="30"/>
  <c r="E33" i="30" s="1"/>
  <c r="F23" i="30"/>
  <c r="F33" i="30" s="1"/>
  <c r="B24" i="30"/>
  <c r="B34" i="30" s="1"/>
  <c r="C24" i="30"/>
  <c r="C34" i="30" s="1"/>
  <c r="D24" i="30"/>
  <c r="D34" i="30" s="1"/>
  <c r="B25" i="30"/>
  <c r="B35" i="30" s="1"/>
  <c r="C19" i="30"/>
  <c r="C29" i="30" s="1"/>
  <c r="D19" i="30"/>
  <c r="D29" i="30" s="1"/>
  <c r="E19" i="30"/>
  <c r="E29" i="30" s="1"/>
  <c r="F19" i="30"/>
  <c r="F29" i="30" s="1"/>
  <c r="G19" i="30"/>
  <c r="G29" i="30" s="1"/>
  <c r="H19" i="30"/>
  <c r="H29" i="30" s="1"/>
  <c r="I19" i="30"/>
  <c r="I29" i="30" s="1"/>
  <c r="J19" i="30"/>
  <c r="J29" i="30" s="1"/>
  <c r="K19" i="30"/>
  <c r="K29" i="30" s="1"/>
  <c r="L19" i="30"/>
  <c r="L29" i="30" s="1"/>
  <c r="M19" i="30"/>
  <c r="M29" i="30" s="1"/>
  <c r="N19" i="30"/>
  <c r="N29" i="30" s="1"/>
  <c r="B19" i="30"/>
  <c r="B29" i="30" s="1"/>
  <c r="N53" i="35" l="1"/>
  <c r="N62" i="35"/>
  <c r="N58" i="35"/>
  <c r="N51" i="35"/>
  <c r="N46" i="35"/>
  <c r="N41" i="35"/>
  <c r="O44" i="35"/>
  <c r="O59" i="35"/>
  <c r="O55" i="35"/>
  <c r="O48" i="35"/>
  <c r="O45" i="35"/>
  <c r="O42" i="35"/>
  <c r="O40" i="35"/>
  <c r="S52" i="35"/>
  <c r="S61" i="35"/>
  <c r="S57" i="35"/>
  <c r="S50" i="35"/>
  <c r="S45" i="35"/>
  <c r="S40" i="35"/>
  <c r="T45" i="35"/>
  <c r="T40" i="35"/>
  <c r="N47" i="35"/>
  <c r="N60" i="35"/>
  <c r="N56" i="35"/>
  <c r="N49" i="35"/>
  <c r="N43" i="35"/>
  <c r="O54" i="35"/>
  <c r="O52" i="35"/>
  <c r="O61" i="35"/>
  <c r="O57" i="35"/>
  <c r="N54" i="35"/>
  <c r="N52" i="35"/>
  <c r="N44" i="35"/>
  <c r="N61" i="35"/>
  <c r="N59" i="35"/>
  <c r="N57" i="35"/>
  <c r="N55" i="35"/>
  <c r="N50" i="35"/>
  <c r="N48" i="35"/>
  <c r="N45" i="35"/>
  <c r="N42" i="35"/>
  <c r="N40" i="35"/>
  <c r="S47" i="35"/>
  <c r="S60" i="35"/>
  <c r="S56" i="35"/>
  <c r="S49" i="35"/>
  <c r="S43" i="35"/>
  <c r="S39" i="35"/>
  <c r="T47" i="35"/>
  <c r="T60" i="35"/>
  <c r="T56" i="35"/>
  <c r="T49" i="35"/>
  <c r="T43" i="35"/>
  <c r="T39" i="35"/>
  <c r="U6" i="32"/>
  <c r="V6" i="32" s="1"/>
  <c r="U7" i="32"/>
  <c r="V7" i="32" s="1"/>
  <c r="P20" i="35"/>
  <c r="Q20" i="35" s="1"/>
  <c r="P29" i="35"/>
  <c r="Q29" i="35" s="1"/>
  <c r="P25" i="35"/>
  <c r="Q25" i="35" s="1"/>
  <c r="P18" i="35"/>
  <c r="Q18" i="35" s="1"/>
  <c r="P13" i="35"/>
  <c r="Q13" i="35" s="1"/>
  <c r="P8" i="35"/>
  <c r="Q8" i="35" s="1"/>
  <c r="U17" i="35"/>
  <c r="V17" i="35" s="1"/>
  <c r="P6" i="32"/>
  <c r="Q6" i="32" s="1"/>
  <c r="U15" i="35"/>
  <c r="V15" i="35" s="1"/>
  <c r="U28" i="35"/>
  <c r="V28" i="35" s="1"/>
  <c r="U24" i="35"/>
  <c r="V24" i="35" s="1"/>
  <c r="U11" i="35"/>
  <c r="V11" i="35" s="1"/>
  <c r="U7" i="35"/>
  <c r="V7" i="35" s="1"/>
  <c r="P21" i="35"/>
  <c r="Q21" i="35" s="1"/>
  <c r="P15" i="35"/>
  <c r="Q15" i="35" s="1"/>
  <c r="P30" i="35"/>
  <c r="Q30" i="35" s="1"/>
  <c r="P28" i="35"/>
  <c r="Q28" i="35" s="1"/>
  <c r="P26" i="35"/>
  <c r="Q26" i="35" s="1"/>
  <c r="P24" i="35"/>
  <c r="Q24" i="35" s="1"/>
  <c r="P19" i="35"/>
  <c r="Q19" i="35" s="1"/>
  <c r="P17" i="35"/>
  <c r="Q17" i="35" s="1"/>
  <c r="P14" i="35"/>
  <c r="Q14" i="35" s="1"/>
  <c r="P11" i="35"/>
  <c r="Q11" i="35" s="1"/>
  <c r="P9" i="35"/>
  <c r="Q9" i="35" s="1"/>
  <c r="P7" i="35"/>
  <c r="U20" i="35"/>
  <c r="V20" i="35" s="1"/>
  <c r="U25" i="35"/>
  <c r="V25" i="35" s="1"/>
  <c r="P22" i="35"/>
  <c r="Q22" i="35" s="1"/>
  <c r="P12" i="35"/>
  <c r="Q12" i="35" s="1"/>
  <c r="P27" i="35"/>
  <c r="Q27" i="35" s="1"/>
  <c r="P23" i="35"/>
  <c r="Q23" i="35" s="1"/>
  <c r="P16" i="35"/>
  <c r="Q16" i="35" s="1"/>
  <c r="P10" i="35"/>
  <c r="Q10" i="35" s="1"/>
  <c r="V6" i="35"/>
  <c r="U13" i="35"/>
  <c r="V13" i="35" s="1"/>
  <c r="U22" i="35"/>
  <c r="V22" i="35" s="1"/>
  <c r="U12" i="35"/>
  <c r="V12" i="35" s="1"/>
  <c r="U27" i="35"/>
  <c r="V27" i="35" s="1"/>
  <c r="U23" i="35"/>
  <c r="V23" i="35" s="1"/>
  <c r="U16" i="35"/>
  <c r="V16" i="35" s="1"/>
  <c r="U10" i="35"/>
  <c r="V10" i="35" s="1"/>
  <c r="U29" i="35"/>
  <c r="V29" i="35" s="1"/>
  <c r="U18" i="35"/>
  <c r="V18" i="35" s="1"/>
  <c r="U8" i="35"/>
  <c r="V8" i="35" s="1"/>
  <c r="Q6" i="35"/>
  <c r="U21" i="35"/>
  <c r="V21" i="35" s="1"/>
  <c r="U30" i="35"/>
  <c r="V30" i="35" s="1"/>
  <c r="U26" i="35"/>
  <c r="V26" i="35" s="1"/>
  <c r="U19" i="35"/>
  <c r="V19" i="35" s="1"/>
  <c r="U14" i="35"/>
  <c r="V14" i="35" s="1"/>
  <c r="U9" i="35"/>
  <c r="S8" i="33"/>
  <c r="U6" i="33"/>
  <c r="V6" i="33" s="1"/>
  <c r="T8" i="33"/>
  <c r="P6" i="33"/>
  <c r="Q6" i="33" s="1"/>
  <c r="O8" i="33"/>
  <c r="P7" i="33"/>
  <c r="Q7" i="33" s="1"/>
  <c r="U7" i="33"/>
  <c r="V7" i="33" s="1"/>
  <c r="C18" i="25" l="1"/>
  <c r="D18" i="25"/>
  <c r="E18" i="25"/>
  <c r="F18" i="25"/>
  <c r="G18" i="25"/>
  <c r="H18" i="25"/>
  <c r="I18" i="25"/>
  <c r="J18" i="25"/>
  <c r="K18" i="25"/>
  <c r="L18" i="25"/>
  <c r="B18" i="25"/>
  <c r="C9" i="25"/>
  <c r="D9" i="25"/>
  <c r="E9" i="25"/>
  <c r="F9" i="25"/>
  <c r="G9" i="25"/>
  <c r="H9" i="25"/>
  <c r="I9" i="25"/>
  <c r="J9" i="25"/>
  <c r="K9" i="25"/>
  <c r="L9" i="25"/>
  <c r="B9" i="25"/>
  <c r="B46" i="28" l="1"/>
  <c r="H8" i="21" l="1"/>
  <c r="H9" i="21"/>
  <c r="H10" i="21"/>
  <c r="H11" i="21"/>
  <c r="H12" i="21"/>
  <c r="H13" i="21"/>
  <c r="H14" i="21"/>
  <c r="H15" i="21"/>
  <c r="H16" i="21"/>
  <c r="H17" i="21"/>
  <c r="H18" i="21"/>
  <c r="H19" i="21"/>
  <c r="H20" i="21"/>
  <c r="H21" i="21"/>
  <c r="H22" i="21"/>
  <c r="H23" i="21"/>
  <c r="H24" i="21"/>
  <c r="H25" i="21"/>
  <c r="H26" i="21"/>
  <c r="H27" i="21"/>
  <c r="H28" i="21"/>
  <c r="H29" i="21"/>
  <c r="H30" i="21"/>
  <c r="H31" i="21"/>
  <c r="H32" i="21"/>
  <c r="H33" i="21"/>
  <c r="H34" i="21"/>
  <c r="H35" i="21"/>
  <c r="H36" i="21"/>
  <c r="H37" i="21"/>
  <c r="H38" i="21"/>
  <c r="H39" i="21"/>
  <c r="H40" i="21"/>
  <c r="C17" i="4"/>
  <c r="B39" i="3"/>
  <c r="C39" i="3"/>
  <c r="B40" i="3"/>
  <c r="C40" i="3"/>
  <c r="B41" i="3"/>
  <c r="C41" i="3"/>
  <c r="B42" i="3"/>
  <c r="C42" i="3"/>
  <c r="B43" i="3"/>
  <c r="C43" i="3"/>
  <c r="B44" i="3"/>
  <c r="C44" i="3"/>
  <c r="B45" i="3"/>
  <c r="C45" i="3"/>
  <c r="B30" i="3"/>
  <c r="C30" i="3"/>
  <c r="B31" i="3"/>
  <c r="C31" i="3"/>
  <c r="B32" i="3"/>
  <c r="C32" i="3"/>
  <c r="B33" i="3"/>
  <c r="C33" i="3"/>
  <c r="B34" i="3"/>
  <c r="C34" i="3"/>
  <c r="B35" i="3"/>
  <c r="C35" i="3"/>
  <c r="B36" i="3"/>
  <c r="C36" i="3"/>
  <c r="B37" i="3"/>
  <c r="C37" i="3"/>
  <c r="B28" i="3"/>
  <c r="C28" i="3"/>
  <c r="N7" i="28" l="1"/>
  <c r="N8" i="28"/>
  <c r="N9" i="28"/>
  <c r="N10" i="28"/>
  <c r="N11" i="28"/>
  <c r="N12" i="28"/>
  <c r="N13" i="28"/>
  <c r="N14" i="28"/>
  <c r="N15" i="28"/>
  <c r="N16" i="28"/>
  <c r="N17" i="28"/>
  <c r="N18" i="28"/>
  <c r="N19" i="28"/>
  <c r="N20" i="28"/>
  <c r="N21" i="28"/>
  <c r="N22" i="28"/>
  <c r="N23" i="28"/>
  <c r="N24" i="28"/>
  <c r="N25" i="28"/>
  <c r="N26" i="28"/>
  <c r="N27" i="28"/>
  <c r="N28" i="28"/>
  <c r="N29" i="28"/>
  <c r="N30" i="28"/>
  <c r="N31" i="28"/>
  <c r="N32" i="28"/>
  <c r="N33" i="28"/>
  <c r="N34" i="28"/>
  <c r="N35" i="28"/>
  <c r="N36" i="28"/>
  <c r="N37" i="28"/>
  <c r="N38" i="28"/>
  <c r="M7" i="28"/>
  <c r="M8" i="28"/>
  <c r="M9" i="28"/>
  <c r="M10" i="28"/>
  <c r="M11" i="28"/>
  <c r="M12" i="28"/>
  <c r="M13" i="28"/>
  <c r="M14" i="28"/>
  <c r="M15" i="28"/>
  <c r="M16" i="28"/>
  <c r="M17" i="28"/>
  <c r="M18" i="28"/>
  <c r="M19" i="28"/>
  <c r="O19" i="28" s="1"/>
  <c r="M20" i="28"/>
  <c r="M21" i="28"/>
  <c r="M22" i="28"/>
  <c r="M23" i="28"/>
  <c r="M24" i="28"/>
  <c r="M25" i="28"/>
  <c r="M26" i="28"/>
  <c r="M27" i="28"/>
  <c r="M28" i="28"/>
  <c r="M29" i="28"/>
  <c r="M30" i="28"/>
  <c r="M31" i="28"/>
  <c r="M32" i="28"/>
  <c r="M33" i="28"/>
  <c r="M34" i="28"/>
  <c r="M35" i="28"/>
  <c r="M36" i="28"/>
  <c r="M37" i="28"/>
  <c r="M38" i="28"/>
  <c r="T6" i="23"/>
  <c r="T7" i="23"/>
  <c r="T8" i="23"/>
  <c r="T9" i="23"/>
  <c r="T10" i="23"/>
  <c r="T11" i="23"/>
  <c r="T13" i="23"/>
  <c r="T14" i="23"/>
  <c r="T12" i="23"/>
  <c r="T5" i="23"/>
  <c r="T23" i="23" s="1"/>
  <c r="S6" i="23"/>
  <c r="S7" i="23"/>
  <c r="S8" i="23"/>
  <c r="S26" i="23" s="1"/>
  <c r="S9" i="23"/>
  <c r="S27" i="23" s="1"/>
  <c r="S10" i="23"/>
  <c r="S11" i="23"/>
  <c r="S13" i="23"/>
  <c r="S30" i="23" s="1"/>
  <c r="S14" i="23"/>
  <c r="S31" i="23" s="1"/>
  <c r="S12" i="23"/>
  <c r="S5" i="23"/>
  <c r="S23" i="23" s="1"/>
  <c r="N6" i="23"/>
  <c r="N7" i="23"/>
  <c r="N8" i="23"/>
  <c r="N9" i="23"/>
  <c r="N10" i="23"/>
  <c r="N11" i="23"/>
  <c r="N13" i="23"/>
  <c r="N14" i="23"/>
  <c r="N12" i="23"/>
  <c r="N23" i="23"/>
  <c r="O6" i="23"/>
  <c r="O7" i="23"/>
  <c r="O9" i="23"/>
  <c r="O27" i="23" s="1"/>
  <c r="O10" i="23"/>
  <c r="O11" i="23"/>
  <c r="O13" i="23"/>
  <c r="O30" i="23" s="1"/>
  <c r="O14" i="23"/>
  <c r="O31" i="23" s="1"/>
  <c r="O12" i="23"/>
  <c r="O5" i="23"/>
  <c r="O23" i="23" s="1"/>
  <c r="L5" i="27"/>
  <c r="M5" i="27" s="1"/>
  <c r="L6" i="27"/>
  <c r="M6" i="27" s="1"/>
  <c r="L7" i="27"/>
  <c r="M7" i="27" s="1"/>
  <c r="L8" i="27"/>
  <c r="M8" i="27" s="1"/>
  <c r="L9" i="27"/>
  <c r="M9" i="27" s="1"/>
  <c r="L10" i="27"/>
  <c r="M10" i="27" s="1"/>
  <c r="L11" i="27"/>
  <c r="M11" i="27" s="1"/>
  <c r="L12" i="27"/>
  <c r="M12" i="27" s="1"/>
  <c r="L13" i="27"/>
  <c r="M13" i="27" s="1"/>
  <c r="L14" i="27"/>
  <c r="M14" i="27" s="1"/>
  <c r="L15" i="27"/>
  <c r="M15" i="27" s="1"/>
  <c r="L16" i="27"/>
  <c r="M16" i="27" s="1"/>
  <c r="L17" i="27"/>
  <c r="M17" i="27" s="1"/>
  <c r="L18" i="27"/>
  <c r="M18" i="27" s="1"/>
  <c r="L19" i="27"/>
  <c r="M19" i="27" s="1"/>
  <c r="L20" i="27"/>
  <c r="M20" i="27" s="1"/>
  <c r="L21" i="27"/>
  <c r="M21" i="27" s="1"/>
  <c r="L22" i="27"/>
  <c r="M22" i="27" s="1"/>
  <c r="L23" i="27"/>
  <c r="M23" i="27" s="1"/>
  <c r="L24" i="27"/>
  <c r="M24" i="27" s="1"/>
  <c r="L25" i="27"/>
  <c r="M25" i="27" s="1"/>
  <c r="L26" i="27"/>
  <c r="M26" i="27" s="1"/>
  <c r="L27" i="27"/>
  <c r="M27" i="27" s="1"/>
  <c r="L28" i="27"/>
  <c r="M28" i="27" s="1"/>
  <c r="L29" i="27"/>
  <c r="M29" i="27" s="1"/>
  <c r="L30" i="27"/>
  <c r="M30" i="27" s="1"/>
  <c r="L31" i="27"/>
  <c r="M31" i="27" s="1"/>
  <c r="L32" i="27"/>
  <c r="M32" i="27" s="1"/>
  <c r="L33" i="27"/>
  <c r="M33" i="27" s="1"/>
  <c r="L34" i="27"/>
  <c r="M34" i="27" s="1"/>
  <c r="L35" i="27"/>
  <c r="M35" i="27" s="1"/>
  <c r="L36" i="27"/>
  <c r="M36" i="27" s="1"/>
  <c r="N25" i="23" l="1"/>
  <c r="N17" i="23"/>
  <c r="N35" i="23" s="1"/>
  <c r="T25" i="23"/>
  <c r="O26" i="23"/>
  <c r="N32" i="23"/>
  <c r="N28" i="23"/>
  <c r="N15" i="23"/>
  <c r="N33" i="23" s="1"/>
  <c r="N24" i="23"/>
  <c r="N16" i="23"/>
  <c r="N34" i="23" s="1"/>
  <c r="T32" i="23"/>
  <c r="T28" i="23"/>
  <c r="T16" i="23"/>
  <c r="T24" i="23"/>
  <c r="T15" i="23"/>
  <c r="N29" i="23"/>
  <c r="T29" i="23"/>
  <c r="O29" i="23"/>
  <c r="O17" i="23"/>
  <c r="O25" i="23"/>
  <c r="N31" i="23"/>
  <c r="N27" i="23"/>
  <c r="S29" i="23"/>
  <c r="S17" i="23"/>
  <c r="S35" i="23" s="1"/>
  <c r="S25" i="23"/>
  <c r="T31" i="23"/>
  <c r="T27" i="23"/>
  <c r="O32" i="23"/>
  <c r="O28" i="23"/>
  <c r="O24" i="23"/>
  <c r="O16" i="23"/>
  <c r="O15" i="23"/>
  <c r="N30" i="23"/>
  <c r="N26" i="23"/>
  <c r="S32" i="23"/>
  <c r="S28" i="23"/>
  <c r="S15" i="23"/>
  <c r="S33" i="23" s="1"/>
  <c r="S24" i="23"/>
  <c r="S34" i="23"/>
  <c r="T30" i="23"/>
  <c r="T26" i="23"/>
  <c r="P14" i="23"/>
  <c r="Q14" i="23" s="1"/>
  <c r="Q9" i="23"/>
  <c r="U14" i="23"/>
  <c r="V14" i="23" s="1"/>
  <c r="P13" i="23"/>
  <c r="Q13" i="23" s="1"/>
  <c r="P8" i="23"/>
  <c r="Q8" i="23" s="1"/>
  <c r="U13" i="23"/>
  <c r="V13" i="23" s="1"/>
  <c r="U8" i="23"/>
  <c r="V8" i="23" s="1"/>
  <c r="O23" i="28"/>
  <c r="P5" i="23"/>
  <c r="Q5" i="23" s="1"/>
  <c r="P11" i="23"/>
  <c r="P7" i="23"/>
  <c r="Q7" i="23" s="1"/>
  <c r="P12" i="23"/>
  <c r="Q12" i="23" s="1"/>
  <c r="P10" i="23"/>
  <c r="Q10" i="23" s="1"/>
  <c r="P6" i="23"/>
  <c r="Q6" i="23" s="1"/>
  <c r="U12" i="23"/>
  <c r="U10" i="23"/>
  <c r="V10" i="23" s="1"/>
  <c r="U6" i="23"/>
  <c r="V6" i="23" s="1"/>
  <c r="O35" i="28"/>
  <c r="O31" i="28"/>
  <c r="O15" i="28"/>
  <c r="O11" i="28"/>
  <c r="O38" i="28"/>
  <c r="O34" i="28"/>
  <c r="O30" i="28"/>
  <c r="O26" i="28"/>
  <c r="O22" i="28"/>
  <c r="O18" i="28"/>
  <c r="O14" i="28"/>
  <c r="O10" i="28"/>
  <c r="O27" i="28"/>
  <c r="U5" i="23"/>
  <c r="V5" i="23" s="1"/>
  <c r="U11" i="23"/>
  <c r="V11" i="23" s="1"/>
  <c r="U7" i="23"/>
  <c r="V7" i="23" s="1"/>
  <c r="O37" i="28"/>
  <c r="O33" i="28"/>
  <c r="O29" i="28"/>
  <c r="O25" i="28"/>
  <c r="O21" i="28"/>
  <c r="O17" i="28"/>
  <c r="O13" i="28"/>
  <c r="O9" i="28"/>
  <c r="O36" i="28"/>
  <c r="O32" i="28"/>
  <c r="O28" i="28"/>
  <c r="O24" i="28"/>
  <c r="O20" i="28"/>
  <c r="O16" i="28"/>
  <c r="O12" i="28"/>
  <c r="O8" i="28"/>
  <c r="O7" i="28"/>
  <c r="U9" i="23"/>
  <c r="V9" i="23" s="1"/>
  <c r="D9" i="21"/>
  <c r="D10" i="21"/>
  <c r="D11" i="21"/>
  <c r="D12" i="21"/>
  <c r="D13" i="21"/>
  <c r="D14" i="21"/>
  <c r="D15" i="21"/>
  <c r="D16" i="21"/>
  <c r="D17" i="21"/>
  <c r="D18" i="21"/>
  <c r="D19" i="21"/>
  <c r="D20" i="21"/>
  <c r="D21" i="21"/>
  <c r="D22" i="21"/>
  <c r="D23" i="21"/>
  <c r="D24" i="21"/>
  <c r="D25" i="21"/>
  <c r="D26" i="21"/>
  <c r="D27" i="21"/>
  <c r="D28" i="21"/>
  <c r="D29" i="21"/>
  <c r="D30" i="21"/>
  <c r="D31" i="21"/>
  <c r="D32" i="21"/>
  <c r="D33" i="21"/>
  <c r="D34" i="21"/>
  <c r="D35" i="21"/>
  <c r="D36" i="21"/>
  <c r="D37" i="21"/>
  <c r="D38" i="21"/>
  <c r="D39" i="21"/>
  <c r="D40" i="21"/>
  <c r="D8" i="21"/>
  <c r="O33" i="23" l="1"/>
  <c r="P15" i="23"/>
  <c r="Q15" i="23" s="1"/>
  <c r="O34" i="23"/>
  <c r="P16" i="23"/>
  <c r="Q16" i="23" s="1"/>
  <c r="P17" i="23"/>
  <c r="Q17" i="23" s="1"/>
  <c r="O35" i="23"/>
  <c r="U15" i="23"/>
  <c r="V15" i="23" s="1"/>
  <c r="T33" i="23"/>
  <c r="U17" i="23"/>
  <c r="V17" i="23" s="1"/>
  <c r="T35" i="23"/>
  <c r="T34" i="23"/>
  <c r="U16" i="23"/>
  <c r="V16" i="23" s="1"/>
  <c r="T12" i="24"/>
  <c r="T6" i="24"/>
  <c r="T8" i="24"/>
  <c r="T9" i="24"/>
  <c r="T10" i="24"/>
  <c r="T11" i="24"/>
  <c r="T13" i="24"/>
  <c r="T7" i="24"/>
  <c r="T5" i="24"/>
  <c r="S12" i="24"/>
  <c r="S6" i="24"/>
  <c r="S8" i="24"/>
  <c r="S9" i="24"/>
  <c r="S10" i="24"/>
  <c r="S11" i="24"/>
  <c r="S13" i="24"/>
  <c r="S7" i="24"/>
  <c r="S5" i="24"/>
  <c r="O12" i="24"/>
  <c r="O6" i="24"/>
  <c r="O8" i="24"/>
  <c r="O9" i="24"/>
  <c r="O10" i="24"/>
  <c r="O11" i="24"/>
  <c r="O13" i="24"/>
  <c r="O7" i="24"/>
  <c r="O5" i="24"/>
  <c r="N12" i="24"/>
  <c r="N6" i="24"/>
  <c r="N8" i="24"/>
  <c r="N9" i="24"/>
  <c r="N10" i="24"/>
  <c r="N11" i="24"/>
  <c r="N13" i="24"/>
  <c r="N7" i="24"/>
  <c r="N5" i="24"/>
  <c r="N14" i="24" l="1"/>
  <c r="N27" i="24"/>
  <c r="N41" i="24"/>
  <c r="P11" i="24"/>
  <c r="Q11" i="24" s="1"/>
  <c r="O28" i="24"/>
  <c r="O42" i="24"/>
  <c r="S44" i="24"/>
  <c r="T40" i="24"/>
  <c r="T26" i="24"/>
  <c r="U9" i="24"/>
  <c r="V9" i="24" s="1"/>
  <c r="N24" i="24"/>
  <c r="N38" i="24"/>
  <c r="O36" i="24"/>
  <c r="P5" i="24"/>
  <c r="Q5" i="24" s="1"/>
  <c r="O22" i="24"/>
  <c r="O43" i="24"/>
  <c r="O29" i="24"/>
  <c r="P12" i="24"/>
  <c r="Q12" i="24" s="1"/>
  <c r="S23" i="24"/>
  <c r="S14" i="24"/>
  <c r="S30" i="24" s="1"/>
  <c r="S37" i="24"/>
  <c r="T39" i="24"/>
  <c r="U8" i="24"/>
  <c r="V8" i="24" s="1"/>
  <c r="T25" i="24"/>
  <c r="N25" i="24"/>
  <c r="N39" i="24"/>
  <c r="S22" i="24"/>
  <c r="S36" i="24"/>
  <c r="S29" i="24"/>
  <c r="S43" i="24"/>
  <c r="U6" i="24"/>
  <c r="V6" i="24" s="1"/>
  <c r="T23" i="24"/>
  <c r="T14" i="24"/>
  <c r="T37" i="24"/>
  <c r="N36" i="24"/>
  <c r="N22" i="24"/>
  <c r="N29" i="24"/>
  <c r="N43" i="24"/>
  <c r="O37" i="24"/>
  <c r="O23" i="24"/>
  <c r="O14" i="24"/>
  <c r="P14" i="24" s="1"/>
  <c r="P6" i="24"/>
  <c r="Q6" i="24" s="1"/>
  <c r="S25" i="24"/>
  <c r="S39" i="24"/>
  <c r="T38" i="24"/>
  <c r="U7" i="24"/>
  <c r="V7" i="24" s="1"/>
  <c r="T24" i="24"/>
  <c r="N40" i="24"/>
  <c r="N26" i="24"/>
  <c r="O41" i="24"/>
  <c r="O27" i="24"/>
  <c r="P10" i="24"/>
  <c r="Q10" i="24" s="1"/>
  <c r="S42" i="24"/>
  <c r="S28" i="24"/>
  <c r="T44" i="24"/>
  <c r="U13" i="24"/>
  <c r="V13" i="24" s="1"/>
  <c r="N44" i="24"/>
  <c r="P7" i="24"/>
  <c r="Q7" i="24" s="1"/>
  <c r="O24" i="24"/>
  <c r="O38" i="24"/>
  <c r="O40" i="24"/>
  <c r="P9" i="24"/>
  <c r="Q9" i="24" s="1"/>
  <c r="O26" i="24"/>
  <c r="S27" i="24"/>
  <c r="S41" i="24"/>
  <c r="T42" i="24"/>
  <c r="U11" i="24"/>
  <c r="V11" i="24" s="1"/>
  <c r="T28" i="24"/>
  <c r="N28" i="24"/>
  <c r="N42" i="24"/>
  <c r="N23" i="24"/>
  <c r="N30" i="24"/>
  <c r="N37" i="24"/>
  <c r="O44" i="24"/>
  <c r="P13" i="24"/>
  <c r="Q13" i="24" s="1"/>
  <c r="O39" i="24"/>
  <c r="O25" i="24"/>
  <c r="P8" i="24"/>
  <c r="Q8" i="24" s="1"/>
  <c r="S38" i="24"/>
  <c r="S24" i="24"/>
  <c r="S26" i="24"/>
  <c r="S40" i="24"/>
  <c r="T36" i="24"/>
  <c r="T22" i="24"/>
  <c r="U5" i="24"/>
  <c r="V5" i="24" s="1"/>
  <c r="U10" i="24"/>
  <c r="V10" i="24" s="1"/>
  <c r="T27" i="24"/>
  <c r="T41" i="24"/>
  <c r="T43" i="24"/>
  <c r="T29" i="24"/>
  <c r="U12" i="24"/>
  <c r="V12" i="24" s="1"/>
  <c r="T37" i="22"/>
  <c r="S37" i="22"/>
  <c r="O37" i="22"/>
  <c r="N37" i="22"/>
  <c r="T36" i="22"/>
  <c r="S36" i="22"/>
  <c r="O36" i="22"/>
  <c r="N36" i="22"/>
  <c r="T35" i="22"/>
  <c r="S35" i="22"/>
  <c r="O35" i="22"/>
  <c r="N35" i="22"/>
  <c r="T34" i="22"/>
  <c r="S34" i="22"/>
  <c r="O34" i="22"/>
  <c r="N34" i="22"/>
  <c r="T33" i="22"/>
  <c r="S33" i="22"/>
  <c r="O33" i="22"/>
  <c r="N33" i="22"/>
  <c r="T32" i="22"/>
  <c r="S32" i="22"/>
  <c r="O32" i="22"/>
  <c r="N32" i="22"/>
  <c r="T31" i="22"/>
  <c r="S31" i="22"/>
  <c r="O31" i="22"/>
  <c r="N31" i="22"/>
  <c r="T30" i="22"/>
  <c r="S30" i="22"/>
  <c r="O30" i="22"/>
  <c r="N30" i="22"/>
  <c r="T29" i="22"/>
  <c r="S29" i="22"/>
  <c r="O29" i="22"/>
  <c r="N29" i="22"/>
  <c r="T28" i="22"/>
  <c r="S28" i="22"/>
  <c r="O28" i="22"/>
  <c r="N28" i="22"/>
  <c r="S27" i="22"/>
  <c r="O27" i="22"/>
  <c r="N27" i="22"/>
  <c r="T26" i="22"/>
  <c r="S26" i="22"/>
  <c r="O26" i="22"/>
  <c r="N26" i="22"/>
  <c r="T25" i="22"/>
  <c r="S25" i="22"/>
  <c r="O25" i="22"/>
  <c r="N25" i="22"/>
  <c r="T24" i="22"/>
  <c r="S24" i="22"/>
  <c r="O24" i="22"/>
  <c r="N24" i="22"/>
  <c r="T23" i="22"/>
  <c r="S23" i="22"/>
  <c r="O23" i="22"/>
  <c r="N23" i="22"/>
  <c r="T22" i="22"/>
  <c r="S22" i="22"/>
  <c r="O22" i="22"/>
  <c r="N22" i="22"/>
  <c r="T21" i="22"/>
  <c r="S21" i="22"/>
  <c r="O21" i="22"/>
  <c r="N21" i="22"/>
  <c r="T20" i="22"/>
  <c r="S20" i="22"/>
  <c r="O20" i="22"/>
  <c r="N20" i="22"/>
  <c r="T19" i="22"/>
  <c r="S19" i="22"/>
  <c r="O19" i="22"/>
  <c r="N19" i="22"/>
  <c r="T18" i="22"/>
  <c r="S18" i="22"/>
  <c r="O18" i="22"/>
  <c r="N18" i="22"/>
  <c r="T17" i="22"/>
  <c r="S17" i="22"/>
  <c r="O17" i="22"/>
  <c r="N17" i="22"/>
  <c r="T16" i="22"/>
  <c r="S16" i="22"/>
  <c r="O16" i="22"/>
  <c r="N16" i="22"/>
  <c r="T15" i="22"/>
  <c r="S15" i="22"/>
  <c r="O15" i="22"/>
  <c r="N15" i="22"/>
  <c r="T14" i="22"/>
  <c r="O14" i="22"/>
  <c r="N14" i="22"/>
  <c r="T13" i="22"/>
  <c r="S13" i="22"/>
  <c r="O13" i="22"/>
  <c r="N13" i="22"/>
  <c r="T12" i="22"/>
  <c r="S12" i="22"/>
  <c r="O12" i="22"/>
  <c r="N12" i="22"/>
  <c r="T11" i="22"/>
  <c r="S11" i="22"/>
  <c r="O11" i="22"/>
  <c r="N11" i="22"/>
  <c r="T10" i="22"/>
  <c r="S10" i="22"/>
  <c r="N10" i="22"/>
  <c r="T9" i="22"/>
  <c r="S9" i="22"/>
  <c r="O9" i="22"/>
  <c r="N9" i="22"/>
  <c r="T8" i="22"/>
  <c r="S8" i="22"/>
  <c r="O8" i="22"/>
  <c r="N8" i="22"/>
  <c r="T7" i="22"/>
  <c r="S7" i="22"/>
  <c r="O7" i="22"/>
  <c r="N7" i="22"/>
  <c r="T6" i="22"/>
  <c r="S6" i="22"/>
  <c r="O6" i="22"/>
  <c r="T5" i="22"/>
  <c r="T43" i="22" s="1"/>
  <c r="S5" i="22"/>
  <c r="S43" i="22" s="1"/>
  <c r="O5" i="22"/>
  <c r="O43" i="22" s="1"/>
  <c r="N5" i="22"/>
  <c r="N43" i="22" s="1"/>
  <c r="O30" i="24" l="1"/>
  <c r="Q14" i="24"/>
  <c r="U14" i="24"/>
  <c r="V14" i="24" s="1"/>
  <c r="T30" i="24"/>
  <c r="N45" i="22"/>
  <c r="N47" i="22"/>
  <c r="N49" i="22"/>
  <c r="N51" i="22"/>
  <c r="N53" i="22"/>
  <c r="N55" i="22"/>
  <c r="N57" i="22"/>
  <c r="N59" i="22"/>
  <c r="N61" i="22"/>
  <c r="N63" i="22"/>
  <c r="N65" i="22"/>
  <c r="N67" i="22"/>
  <c r="N69" i="22"/>
  <c r="N71" i="22"/>
  <c r="N73" i="22"/>
  <c r="N75" i="22"/>
  <c r="O44" i="22"/>
  <c r="O46" i="22"/>
  <c r="O48" i="22"/>
  <c r="O50" i="22"/>
  <c r="O52" i="22"/>
  <c r="O54" i="22"/>
  <c r="O56" i="22"/>
  <c r="O58" i="22"/>
  <c r="O60" i="22"/>
  <c r="O62" i="22"/>
  <c r="O64" i="22"/>
  <c r="O66" i="22"/>
  <c r="O68" i="22"/>
  <c r="O70" i="22"/>
  <c r="O72" i="22"/>
  <c r="O75" i="22"/>
  <c r="S44" i="22"/>
  <c r="S45" i="22"/>
  <c r="S46" i="22"/>
  <c r="S47" i="22"/>
  <c r="S48" i="22"/>
  <c r="S49" i="22"/>
  <c r="S50" i="22"/>
  <c r="S51" i="22"/>
  <c r="S52" i="22"/>
  <c r="S53" i="22"/>
  <c r="S54" i="22"/>
  <c r="S55" i="22"/>
  <c r="S56" i="22"/>
  <c r="S57" i="22"/>
  <c r="S58" i="22"/>
  <c r="S59" i="22"/>
  <c r="S60" i="22"/>
  <c r="S61" i="22"/>
  <c r="S62" i="22"/>
  <c r="S63" i="22"/>
  <c r="S64" i="22"/>
  <c r="S65" i="22"/>
  <c r="S66" i="22"/>
  <c r="S67" i="22"/>
  <c r="S68" i="22"/>
  <c r="S69" i="22"/>
  <c r="S70" i="22"/>
  <c r="S71" i="22"/>
  <c r="S72" i="22"/>
  <c r="S73" i="22"/>
  <c r="S74" i="22"/>
  <c r="S75" i="22"/>
  <c r="N44" i="22"/>
  <c r="N46" i="22"/>
  <c r="N48" i="22"/>
  <c r="N50" i="22"/>
  <c r="N52" i="22"/>
  <c r="N54" i="22"/>
  <c r="N56" i="22"/>
  <c r="N58" i="22"/>
  <c r="N60" i="22"/>
  <c r="N62" i="22"/>
  <c r="N64" i="22"/>
  <c r="N66" i="22"/>
  <c r="N68" i="22"/>
  <c r="N70" i="22"/>
  <c r="N72" i="22"/>
  <c r="N74" i="22"/>
  <c r="O45" i="22"/>
  <c r="O47" i="22"/>
  <c r="O49" i="22"/>
  <c r="O51" i="22"/>
  <c r="O53" i="22"/>
  <c r="O55" i="22"/>
  <c r="O57" i="22"/>
  <c r="O59" i="22"/>
  <c r="O61" i="22"/>
  <c r="O63" i="22"/>
  <c r="O65" i="22"/>
  <c r="O67" i="22"/>
  <c r="O69" i="22"/>
  <c r="O71" i="22"/>
  <c r="O73" i="22"/>
  <c r="O74" i="22"/>
  <c r="T44" i="22"/>
  <c r="T45" i="22"/>
  <c r="T46" i="22"/>
  <c r="T47" i="22"/>
  <c r="T48" i="22"/>
  <c r="T49" i="22"/>
  <c r="T50" i="22"/>
  <c r="T51" i="22"/>
  <c r="T52" i="22"/>
  <c r="T53" i="22"/>
  <c r="T54" i="22"/>
  <c r="T55" i="22"/>
  <c r="T56" i="22"/>
  <c r="T57" i="22"/>
  <c r="T58" i="22"/>
  <c r="T59" i="22"/>
  <c r="T60" i="22"/>
  <c r="T61" i="22"/>
  <c r="T62" i="22"/>
  <c r="T63" i="22"/>
  <c r="T64" i="22"/>
  <c r="T65" i="22"/>
  <c r="T66" i="22"/>
  <c r="T67" i="22"/>
  <c r="T68" i="22"/>
  <c r="T69" i="22"/>
  <c r="T70" i="22"/>
  <c r="T71" i="22"/>
  <c r="T72" i="22"/>
  <c r="T73" i="22"/>
  <c r="T74" i="22"/>
  <c r="T75" i="22"/>
  <c r="P5" i="22"/>
  <c r="Q5" i="22" s="1"/>
  <c r="P7" i="22"/>
  <c r="Q7" i="22" s="1"/>
  <c r="P9" i="22"/>
  <c r="Q9" i="22" s="1"/>
  <c r="P10" i="22"/>
  <c r="Q10" i="22" s="1"/>
  <c r="P11" i="22"/>
  <c r="Q11" i="22" s="1"/>
  <c r="P12" i="22"/>
  <c r="Q12" i="22" s="1"/>
  <c r="P13" i="22"/>
  <c r="Q13" i="22" s="1"/>
  <c r="Q14" i="22"/>
  <c r="P15" i="22"/>
  <c r="Q15" i="22" s="1"/>
  <c r="P16" i="22"/>
  <c r="Q16" i="22" s="1"/>
  <c r="P17" i="22"/>
  <c r="P18" i="22"/>
  <c r="Q18" i="22" s="1"/>
  <c r="P19" i="22"/>
  <c r="Q19" i="22" s="1"/>
  <c r="P20" i="22"/>
  <c r="Q20" i="22" s="1"/>
  <c r="P21" i="22"/>
  <c r="Q21" i="22" s="1"/>
  <c r="P22" i="22"/>
  <c r="Q22" i="22" s="1"/>
  <c r="P23" i="22"/>
  <c r="Q23" i="22" s="1"/>
  <c r="P24" i="22"/>
  <c r="Q24" i="22" s="1"/>
  <c r="P25" i="22"/>
  <c r="Q25" i="22" s="1"/>
  <c r="P26" i="22"/>
  <c r="Q26" i="22" s="1"/>
  <c r="P27" i="22"/>
  <c r="Q27" i="22" s="1"/>
  <c r="P28" i="22"/>
  <c r="Q28" i="22" s="1"/>
  <c r="P29" i="22"/>
  <c r="Q29" i="22" s="1"/>
  <c r="P30" i="22"/>
  <c r="Q30" i="22" s="1"/>
  <c r="P31" i="22"/>
  <c r="Q31" i="22" s="1"/>
  <c r="P32" i="22"/>
  <c r="Q32" i="22" s="1"/>
  <c r="P33" i="22"/>
  <c r="Q33" i="22" s="1"/>
  <c r="P34" i="22"/>
  <c r="Q34" i="22" s="1"/>
  <c r="P35" i="22"/>
  <c r="Q35" i="22" s="1"/>
  <c r="P36" i="22"/>
  <c r="Q36" i="22" s="1"/>
  <c r="P37" i="22"/>
  <c r="Q37" i="22" s="1"/>
  <c r="P6" i="22"/>
  <c r="Q6" i="22" s="1"/>
  <c r="P8" i="22"/>
  <c r="Q8" i="22" s="1"/>
  <c r="U5" i="22"/>
  <c r="V5" i="22" s="1"/>
  <c r="U6" i="22"/>
  <c r="V6" i="22" s="1"/>
  <c r="U7" i="22"/>
  <c r="V7" i="22" s="1"/>
  <c r="U8" i="22"/>
  <c r="V8" i="22" s="1"/>
  <c r="U9" i="22"/>
  <c r="V9" i="22" s="1"/>
  <c r="U10" i="22"/>
  <c r="V10" i="22" s="1"/>
  <c r="U11" i="22"/>
  <c r="V11" i="22" s="1"/>
  <c r="U12" i="22"/>
  <c r="V12" i="22" s="1"/>
  <c r="U13" i="22"/>
  <c r="V13" i="22" s="1"/>
  <c r="U14" i="22"/>
  <c r="V14" i="22" s="1"/>
  <c r="U15" i="22"/>
  <c r="V15" i="22" s="1"/>
  <c r="U16" i="22"/>
  <c r="V16" i="22" s="1"/>
  <c r="U17" i="22"/>
  <c r="V17" i="22" s="1"/>
  <c r="U18" i="22"/>
  <c r="V18" i="22" s="1"/>
  <c r="U19" i="22"/>
  <c r="V19" i="22" s="1"/>
  <c r="U20" i="22"/>
  <c r="V20" i="22" s="1"/>
  <c r="U21" i="22"/>
  <c r="V21" i="22" s="1"/>
  <c r="U23" i="22"/>
  <c r="V23" i="22" s="1"/>
  <c r="U26" i="22"/>
  <c r="V26" i="22" s="1"/>
  <c r="U28" i="22"/>
  <c r="V28" i="22" s="1"/>
  <c r="U30" i="22"/>
  <c r="V30" i="22" s="1"/>
  <c r="V32" i="22"/>
  <c r="U34" i="22"/>
  <c r="V34" i="22" s="1"/>
  <c r="U36" i="22"/>
  <c r="U22" i="22"/>
  <c r="V22" i="22" s="1"/>
  <c r="U24" i="22"/>
  <c r="V24" i="22" s="1"/>
  <c r="U25" i="22"/>
  <c r="V25" i="22" s="1"/>
  <c r="U27" i="22"/>
  <c r="V27" i="22" s="1"/>
  <c r="U29" i="22"/>
  <c r="V29" i="22" s="1"/>
  <c r="U31" i="22"/>
  <c r="V31" i="22" s="1"/>
  <c r="U33" i="22"/>
  <c r="V33" i="22" s="1"/>
  <c r="U35" i="22"/>
  <c r="V35" i="22" s="1"/>
  <c r="U37" i="22"/>
  <c r="V37" i="22" s="1"/>
  <c r="I8" i="21"/>
  <c r="E8" i="21"/>
  <c r="I40" i="21"/>
  <c r="E40" i="21"/>
  <c r="I39" i="21"/>
  <c r="E39" i="21"/>
  <c r="I38" i="21"/>
  <c r="E38" i="21"/>
  <c r="I37" i="21"/>
  <c r="E37" i="21"/>
  <c r="I36" i="21"/>
  <c r="E36" i="21"/>
  <c r="I35" i="21"/>
  <c r="E35" i="21"/>
  <c r="I34" i="21"/>
  <c r="E34" i="21"/>
  <c r="I33" i="21"/>
  <c r="E33" i="21"/>
  <c r="I32" i="21"/>
  <c r="E32" i="21"/>
  <c r="I31" i="21"/>
  <c r="E31" i="21"/>
  <c r="I30" i="21"/>
  <c r="E30" i="21"/>
  <c r="I29" i="21"/>
  <c r="E29" i="21"/>
  <c r="I28" i="21"/>
  <c r="E28" i="21"/>
  <c r="I27" i="21"/>
  <c r="E27" i="21"/>
  <c r="I26" i="21"/>
  <c r="E26" i="21"/>
  <c r="I25" i="21"/>
  <c r="E25" i="21"/>
  <c r="I24" i="21"/>
  <c r="E24" i="21"/>
  <c r="I23" i="21"/>
  <c r="E23" i="21"/>
  <c r="I22" i="21"/>
  <c r="E22" i="21"/>
  <c r="I21" i="21"/>
  <c r="E21" i="21"/>
  <c r="I20" i="21"/>
  <c r="E20" i="21"/>
  <c r="I19" i="21"/>
  <c r="E19" i="21"/>
  <c r="I18" i="21"/>
  <c r="E18" i="21"/>
  <c r="I17" i="21"/>
  <c r="E17" i="21"/>
  <c r="I16" i="21"/>
  <c r="E16" i="21"/>
  <c r="I15" i="21"/>
  <c r="E15" i="21"/>
  <c r="I14" i="21"/>
  <c r="E14" i="21"/>
  <c r="I13" i="21"/>
  <c r="E13" i="21"/>
  <c r="I12" i="21"/>
  <c r="E12" i="21"/>
  <c r="I11" i="21"/>
  <c r="E11" i="21"/>
  <c r="I10" i="21"/>
  <c r="E10" i="21"/>
  <c r="I9" i="21"/>
  <c r="E9" i="21"/>
  <c r="F39" i="14" l="1"/>
  <c r="F38" i="14"/>
  <c r="F37" i="14"/>
  <c r="F36" i="14"/>
  <c r="F35" i="14"/>
  <c r="F34" i="14"/>
  <c r="F33" i="14"/>
  <c r="F32" i="14"/>
  <c r="F31" i="14"/>
  <c r="F30" i="14"/>
  <c r="F29" i="14"/>
  <c r="F28" i="14"/>
  <c r="F27" i="14"/>
  <c r="F26" i="14"/>
  <c r="F25" i="14"/>
  <c r="F24" i="14"/>
  <c r="F23" i="14"/>
  <c r="F22" i="14"/>
  <c r="F21" i="14"/>
  <c r="F20" i="14"/>
  <c r="F19" i="14"/>
  <c r="F18" i="14"/>
  <c r="F17" i="14"/>
  <c r="F16" i="14"/>
  <c r="F15" i="14"/>
  <c r="F14" i="14"/>
  <c r="F13" i="14"/>
  <c r="F12" i="14"/>
  <c r="F11" i="14"/>
  <c r="F10" i="14"/>
  <c r="F9" i="14"/>
  <c r="F8" i="14"/>
  <c r="N37" i="7"/>
  <c r="O37" i="7" s="1"/>
  <c r="N36" i="7"/>
  <c r="O36" i="7" s="1"/>
  <c r="N35" i="7"/>
  <c r="O35" i="7" s="1"/>
  <c r="N34" i="7"/>
  <c r="O34" i="7" s="1"/>
  <c r="N33" i="7"/>
  <c r="O33" i="7"/>
  <c r="N32" i="7"/>
  <c r="O32" i="7" s="1"/>
  <c r="N31" i="7"/>
  <c r="O31" i="7" s="1"/>
  <c r="N30" i="7"/>
  <c r="O30" i="7" s="1"/>
  <c r="N29" i="7"/>
  <c r="O29" i="7" s="1"/>
  <c r="N28" i="7"/>
  <c r="O28" i="7" s="1"/>
  <c r="N27" i="7"/>
  <c r="O27" i="7" s="1"/>
  <c r="N26" i="7"/>
  <c r="O26" i="7" s="1"/>
  <c r="N25" i="7"/>
  <c r="O25" i="7"/>
  <c r="N24" i="7"/>
  <c r="O24" i="7" s="1"/>
  <c r="N23" i="7"/>
  <c r="O23" i="7" s="1"/>
  <c r="N22" i="7"/>
  <c r="O22" i="7" s="1"/>
  <c r="N21" i="7"/>
  <c r="O21" i="7" s="1"/>
  <c r="N20" i="7"/>
  <c r="O20" i="7" s="1"/>
  <c r="N19" i="7"/>
  <c r="O19" i="7" s="1"/>
  <c r="N18" i="7"/>
  <c r="O18" i="7" s="1"/>
  <c r="N17" i="7"/>
  <c r="O17" i="7" s="1"/>
  <c r="N16" i="7"/>
  <c r="O16" i="7" s="1"/>
  <c r="N15" i="7"/>
  <c r="O15" i="7"/>
  <c r="N14" i="7"/>
  <c r="O14" i="7" s="1"/>
  <c r="N13" i="7"/>
  <c r="O13" i="7"/>
  <c r="N12" i="7"/>
  <c r="O12" i="7" s="1"/>
  <c r="N11" i="7"/>
  <c r="O11" i="7" s="1"/>
  <c r="N10" i="7"/>
  <c r="O10" i="7" s="1"/>
  <c r="N9" i="7"/>
  <c r="O9" i="7"/>
  <c r="N8" i="7"/>
  <c r="O8" i="7" s="1"/>
  <c r="N7" i="7"/>
  <c r="O7" i="7"/>
  <c r="N6" i="7"/>
  <c r="O6" i="7" s="1"/>
  <c r="N13" i="6"/>
  <c r="O13" i="6" s="1"/>
  <c r="N12" i="6"/>
  <c r="O12" i="6" s="1"/>
  <c r="N11" i="6"/>
  <c r="N10" i="6"/>
  <c r="O10" i="6" s="1"/>
  <c r="N9" i="6"/>
  <c r="O9" i="6" s="1"/>
  <c r="O8" i="6"/>
  <c r="N7" i="6"/>
  <c r="O7" i="6" s="1"/>
  <c r="N6" i="6"/>
  <c r="O6" i="6" s="1"/>
  <c r="N5" i="6"/>
  <c r="O5" i="6" s="1"/>
  <c r="I17" i="4"/>
  <c r="J17" i="4"/>
  <c r="K17" i="4"/>
  <c r="L17" i="4"/>
  <c r="E17" i="4"/>
  <c r="F17" i="4"/>
  <c r="G17" i="4"/>
  <c r="H17" i="4"/>
  <c r="T5" i="4"/>
  <c r="S5" i="4"/>
  <c r="O5" i="4"/>
  <c r="N5" i="4"/>
  <c r="T6" i="4"/>
  <c r="S6" i="4"/>
  <c r="O6" i="4"/>
  <c r="N6" i="4"/>
  <c r="T16" i="4"/>
  <c r="S16" i="4"/>
  <c r="O16" i="4"/>
  <c r="N16" i="4"/>
  <c r="T13" i="4"/>
  <c r="S13" i="4"/>
  <c r="O13" i="4"/>
  <c r="N13" i="4"/>
  <c r="T7" i="4"/>
  <c r="S7" i="4"/>
  <c r="O7" i="4"/>
  <c r="N7" i="4"/>
  <c r="T9" i="4"/>
  <c r="S9" i="4"/>
  <c r="O9" i="4"/>
  <c r="N9" i="4"/>
  <c r="T8" i="4"/>
  <c r="S8" i="4"/>
  <c r="O8" i="4"/>
  <c r="N8" i="4"/>
  <c r="T11" i="4"/>
  <c r="S11" i="4"/>
  <c r="O11" i="4"/>
  <c r="N11" i="4"/>
  <c r="T15" i="4"/>
  <c r="S15" i="4"/>
  <c r="O15" i="4"/>
  <c r="N15" i="4"/>
  <c r="T12" i="4"/>
  <c r="S12" i="4"/>
  <c r="O12" i="4"/>
  <c r="N12" i="4"/>
  <c r="T14" i="4"/>
  <c r="S14" i="4"/>
  <c r="O14" i="4"/>
  <c r="N14" i="4"/>
  <c r="T10" i="4"/>
  <c r="S10" i="4"/>
  <c r="O10" i="4"/>
  <c r="N10" i="4"/>
  <c r="D17" i="4"/>
  <c r="K45" i="3"/>
  <c r="L45" i="3"/>
  <c r="G45" i="3"/>
  <c r="H45" i="3"/>
  <c r="J45" i="3"/>
  <c r="I45" i="3"/>
  <c r="F45" i="3"/>
  <c r="E45" i="3"/>
  <c r="D45" i="3"/>
  <c r="K44" i="3"/>
  <c r="L44" i="3"/>
  <c r="J44" i="3"/>
  <c r="I44" i="3"/>
  <c r="H44" i="3"/>
  <c r="G44" i="3"/>
  <c r="F44" i="3"/>
  <c r="E44" i="3"/>
  <c r="D44" i="3"/>
  <c r="L43" i="3"/>
  <c r="K43" i="3"/>
  <c r="J43" i="3"/>
  <c r="I43" i="3"/>
  <c r="H43" i="3"/>
  <c r="G43" i="3"/>
  <c r="E43" i="3"/>
  <c r="F43" i="3"/>
  <c r="D43" i="3"/>
  <c r="L42" i="3"/>
  <c r="K42" i="3"/>
  <c r="J42" i="3"/>
  <c r="I42" i="3"/>
  <c r="H42" i="3"/>
  <c r="F42" i="3"/>
  <c r="G42" i="3"/>
  <c r="E42" i="3"/>
  <c r="D42" i="3"/>
  <c r="K41" i="3"/>
  <c r="L41" i="3"/>
  <c r="G41" i="3"/>
  <c r="H41" i="3"/>
  <c r="J41" i="3"/>
  <c r="I41" i="3"/>
  <c r="F41" i="3"/>
  <c r="E41" i="3"/>
  <c r="D41" i="3"/>
  <c r="K40" i="3"/>
  <c r="L40" i="3"/>
  <c r="J40" i="3"/>
  <c r="I40" i="3"/>
  <c r="H40" i="3"/>
  <c r="G40" i="3"/>
  <c r="F40" i="3"/>
  <c r="E40" i="3"/>
  <c r="D40" i="3"/>
  <c r="L39" i="3"/>
  <c r="K39" i="3"/>
  <c r="J39" i="3"/>
  <c r="I39" i="3"/>
  <c r="H39" i="3"/>
  <c r="G39" i="3"/>
  <c r="F39" i="3"/>
  <c r="E39" i="3"/>
  <c r="D39" i="3"/>
  <c r="L37" i="3"/>
  <c r="K37" i="3"/>
  <c r="J37" i="3"/>
  <c r="I37" i="3"/>
  <c r="H37" i="3"/>
  <c r="G37" i="3"/>
  <c r="F37" i="3"/>
  <c r="E37" i="3"/>
  <c r="D37" i="3"/>
  <c r="K36" i="3"/>
  <c r="L36" i="3"/>
  <c r="G36" i="3"/>
  <c r="H36" i="3"/>
  <c r="J36" i="3"/>
  <c r="I36" i="3"/>
  <c r="F36" i="3"/>
  <c r="E36" i="3"/>
  <c r="D36" i="3"/>
  <c r="K35" i="3"/>
  <c r="L35" i="3"/>
  <c r="J35" i="3"/>
  <c r="I35" i="3"/>
  <c r="H35" i="3"/>
  <c r="G35" i="3"/>
  <c r="F35" i="3"/>
  <c r="E35" i="3"/>
  <c r="D35" i="3"/>
  <c r="L34" i="3"/>
  <c r="K34" i="3"/>
  <c r="J34" i="3"/>
  <c r="I34" i="3"/>
  <c r="H34" i="3"/>
  <c r="G34" i="3"/>
  <c r="E34" i="3"/>
  <c r="F34" i="3"/>
  <c r="D34" i="3"/>
  <c r="L33" i="3"/>
  <c r="K33" i="3"/>
  <c r="J33" i="3"/>
  <c r="I33" i="3"/>
  <c r="H33" i="3"/>
  <c r="F33" i="3"/>
  <c r="G33" i="3"/>
  <c r="E33" i="3"/>
  <c r="D33" i="3"/>
  <c r="K32" i="3"/>
  <c r="L32" i="3"/>
  <c r="G32" i="3"/>
  <c r="H32" i="3"/>
  <c r="J32" i="3"/>
  <c r="I32" i="3"/>
  <c r="F32" i="3"/>
  <c r="E32" i="3"/>
  <c r="D32" i="3"/>
  <c r="K31" i="3"/>
  <c r="L31" i="3"/>
  <c r="J31" i="3"/>
  <c r="I31" i="3"/>
  <c r="H31" i="3"/>
  <c r="G31" i="3"/>
  <c r="F31" i="3"/>
  <c r="E31" i="3"/>
  <c r="D31" i="3"/>
  <c r="L30" i="3"/>
  <c r="K30" i="3"/>
  <c r="J30" i="3"/>
  <c r="I30" i="3"/>
  <c r="H30" i="3"/>
  <c r="G30" i="3"/>
  <c r="E30" i="3"/>
  <c r="F30" i="3"/>
  <c r="D30" i="3"/>
  <c r="L28" i="3"/>
  <c r="K28" i="3"/>
  <c r="J28" i="3"/>
  <c r="I28" i="3"/>
  <c r="H28" i="3"/>
  <c r="F28" i="3"/>
  <c r="G28" i="3"/>
  <c r="E28" i="3"/>
  <c r="D28" i="3"/>
  <c r="T22" i="3"/>
  <c r="T45" i="3" s="1"/>
  <c r="S22" i="3"/>
  <c r="S45" i="3" s="1"/>
  <c r="T21" i="3"/>
  <c r="S21" i="3"/>
  <c r="T20" i="3"/>
  <c r="T43" i="3" s="1"/>
  <c r="S20" i="3"/>
  <c r="S43" i="3" s="1"/>
  <c r="T19" i="3"/>
  <c r="S19" i="3"/>
  <c r="T18" i="3"/>
  <c r="T41" i="3" s="1"/>
  <c r="S18" i="3"/>
  <c r="S41" i="3" s="1"/>
  <c r="T17" i="3"/>
  <c r="S17" i="3"/>
  <c r="T16" i="3"/>
  <c r="T39" i="3" s="1"/>
  <c r="S16" i="3"/>
  <c r="S39" i="3" s="1"/>
  <c r="T14" i="3"/>
  <c r="S14" i="3"/>
  <c r="T13" i="3"/>
  <c r="T36" i="3" s="1"/>
  <c r="S13" i="3"/>
  <c r="S36" i="3" s="1"/>
  <c r="T12" i="3"/>
  <c r="S12" i="3"/>
  <c r="T11" i="3"/>
  <c r="T34" i="3" s="1"/>
  <c r="S11" i="3"/>
  <c r="S34" i="3" s="1"/>
  <c r="T10" i="3"/>
  <c r="S10" i="3"/>
  <c r="T9" i="3"/>
  <c r="T32" i="3" s="1"/>
  <c r="S9" i="3"/>
  <c r="S32" i="3" s="1"/>
  <c r="T8" i="3"/>
  <c r="S8" i="3"/>
  <c r="T7" i="3"/>
  <c r="T30" i="3" s="1"/>
  <c r="S7" i="3"/>
  <c r="S30" i="3" s="1"/>
  <c r="T28" i="3"/>
  <c r="S28" i="3"/>
  <c r="O22" i="3"/>
  <c r="O45" i="3" s="1"/>
  <c r="N22" i="3"/>
  <c r="N45" i="3" s="1"/>
  <c r="O21" i="3"/>
  <c r="N21" i="3"/>
  <c r="O20" i="3"/>
  <c r="O43" i="3" s="1"/>
  <c r="N20" i="3"/>
  <c r="N43" i="3" s="1"/>
  <c r="O19" i="3"/>
  <c r="N19" i="3"/>
  <c r="O18" i="3"/>
  <c r="O41" i="3" s="1"/>
  <c r="N18" i="3"/>
  <c r="N41" i="3" s="1"/>
  <c r="O17" i="3"/>
  <c r="N17" i="3"/>
  <c r="O16" i="3"/>
  <c r="O39" i="3" s="1"/>
  <c r="N16" i="3"/>
  <c r="N39" i="3" s="1"/>
  <c r="O14" i="3"/>
  <c r="N14" i="3"/>
  <c r="O13" i="3"/>
  <c r="O36" i="3" s="1"/>
  <c r="N13" i="3"/>
  <c r="N36" i="3" s="1"/>
  <c r="N12" i="3"/>
  <c r="O11" i="3"/>
  <c r="O34" i="3" s="1"/>
  <c r="N11" i="3"/>
  <c r="N34" i="3" s="1"/>
  <c r="O10" i="3"/>
  <c r="N10" i="3"/>
  <c r="O9" i="3"/>
  <c r="O32" i="3" s="1"/>
  <c r="N32" i="3"/>
  <c r="O8" i="3"/>
  <c r="N8" i="3"/>
  <c r="O7" i="3"/>
  <c r="O30" i="3" s="1"/>
  <c r="N7" i="3"/>
  <c r="N30" i="3" s="1"/>
  <c r="O5" i="3"/>
  <c r="O28" i="3" s="1"/>
  <c r="N28" i="3"/>
  <c r="T38" i="2"/>
  <c r="S38" i="2"/>
  <c r="O38" i="2"/>
  <c r="N38" i="2"/>
  <c r="P38" i="2" s="1"/>
  <c r="Q38" i="2" s="1"/>
  <c r="T7" i="2"/>
  <c r="S7" i="2"/>
  <c r="T6" i="2"/>
  <c r="S6" i="2"/>
  <c r="N6" i="2"/>
  <c r="O27" i="4" l="1"/>
  <c r="O43" i="4"/>
  <c r="S30" i="4"/>
  <c r="S46" i="4"/>
  <c r="S44" i="4"/>
  <c r="S28" i="4"/>
  <c r="S40" i="4"/>
  <c r="S24" i="4"/>
  <c r="S25" i="4"/>
  <c r="S41" i="4"/>
  <c r="S39" i="4"/>
  <c r="S23" i="4"/>
  <c r="S45" i="4"/>
  <c r="S29" i="4"/>
  <c r="S48" i="4"/>
  <c r="S32" i="4"/>
  <c r="O46" i="4"/>
  <c r="O30" i="4"/>
  <c r="O28" i="4"/>
  <c r="O44" i="4"/>
  <c r="O24" i="4"/>
  <c r="O40" i="4"/>
  <c r="O39" i="4"/>
  <c r="O23" i="4"/>
  <c r="S27" i="4"/>
  <c r="S43" i="4"/>
  <c r="T42" i="4"/>
  <c r="T26" i="4"/>
  <c r="T46" i="4"/>
  <c r="T30" i="4"/>
  <c r="T28" i="4"/>
  <c r="T44" i="4"/>
  <c r="T31" i="4"/>
  <c r="T47" i="4"/>
  <c r="T43" i="4"/>
  <c r="T27" i="4"/>
  <c r="T24" i="4"/>
  <c r="T40" i="4"/>
  <c r="T41" i="4"/>
  <c r="T25" i="4"/>
  <c r="T23" i="4"/>
  <c r="T39" i="4"/>
  <c r="T29" i="4"/>
  <c r="T45" i="4"/>
  <c r="T32" i="4"/>
  <c r="T48" i="4"/>
  <c r="O42" i="4"/>
  <c r="O26" i="4"/>
  <c r="O47" i="4"/>
  <c r="O31" i="4"/>
  <c r="O41" i="4"/>
  <c r="O25" i="4"/>
  <c r="O29" i="4"/>
  <c r="O45" i="4"/>
  <c r="O32" i="4"/>
  <c r="O48" i="4"/>
  <c r="S26" i="4"/>
  <c r="S42" i="4"/>
  <c r="S47" i="4"/>
  <c r="S31" i="4"/>
  <c r="N26" i="4"/>
  <c r="N42" i="4"/>
  <c r="N30" i="4"/>
  <c r="N46" i="4"/>
  <c r="N44" i="4"/>
  <c r="N28" i="4"/>
  <c r="N47" i="4"/>
  <c r="N31" i="4"/>
  <c r="N27" i="4"/>
  <c r="N43" i="4"/>
  <c r="N40" i="4"/>
  <c r="N24" i="4"/>
  <c r="N41" i="4"/>
  <c r="N25" i="4"/>
  <c r="N23" i="4"/>
  <c r="N39" i="4"/>
  <c r="N29" i="4"/>
  <c r="N45" i="4"/>
  <c r="N48" i="4"/>
  <c r="N32" i="4"/>
  <c r="N31" i="3"/>
  <c r="N33" i="3"/>
  <c r="N35" i="3"/>
  <c r="N37" i="3"/>
  <c r="N40" i="3"/>
  <c r="N42" i="3"/>
  <c r="N44" i="3"/>
  <c r="S31" i="3"/>
  <c r="S33" i="3"/>
  <c r="S35" i="3"/>
  <c r="S37" i="3"/>
  <c r="S40" i="3"/>
  <c r="S42" i="3"/>
  <c r="S44" i="3"/>
  <c r="O31" i="3"/>
  <c r="O33" i="3"/>
  <c r="O35" i="3"/>
  <c r="O37" i="3"/>
  <c r="O40" i="3"/>
  <c r="O42" i="3"/>
  <c r="O44" i="3"/>
  <c r="T31" i="3"/>
  <c r="T33" i="3"/>
  <c r="T35" i="3"/>
  <c r="T37" i="3"/>
  <c r="T40" i="3"/>
  <c r="T42" i="3"/>
  <c r="T44" i="3"/>
  <c r="U5" i="4"/>
  <c r="V5" i="4" s="1"/>
  <c r="P5" i="4"/>
  <c r="Q5" i="4" s="1"/>
  <c r="O17" i="4"/>
  <c r="P10" i="4"/>
  <c r="Q10" i="4" s="1"/>
  <c r="P14" i="4"/>
  <c r="Q14" i="4" s="1"/>
  <c r="P12" i="4"/>
  <c r="Q12" i="4" s="1"/>
  <c r="P15" i="4"/>
  <c r="Q15" i="4" s="1"/>
  <c r="P11" i="4"/>
  <c r="Q11" i="4" s="1"/>
  <c r="P8" i="4"/>
  <c r="Q8" i="4" s="1"/>
  <c r="P9" i="4"/>
  <c r="Q9" i="4" s="1"/>
  <c r="P7" i="4"/>
  <c r="Q7" i="4" s="1"/>
  <c r="P13" i="4"/>
  <c r="Q13" i="4" s="1"/>
  <c r="P16" i="4"/>
  <c r="Q16" i="4" s="1"/>
  <c r="P6" i="4"/>
  <c r="Q6" i="4" s="1"/>
  <c r="P9" i="3"/>
  <c r="Q9" i="3" s="1"/>
  <c r="P16" i="3"/>
  <c r="Q16" i="3" s="1"/>
  <c r="P22" i="3"/>
  <c r="Q22" i="3" s="1"/>
  <c r="Q7" i="3"/>
  <c r="P11" i="3"/>
  <c r="Q11" i="3" s="1"/>
  <c r="P13" i="3"/>
  <c r="Q13" i="3" s="1"/>
  <c r="P18" i="3"/>
  <c r="Q18" i="3" s="1"/>
  <c r="P20" i="3"/>
  <c r="Q20" i="3" s="1"/>
  <c r="P5" i="3"/>
  <c r="Q5" i="3" s="1"/>
  <c r="P8" i="3"/>
  <c r="Q8" i="3" s="1"/>
  <c r="P10" i="3"/>
  <c r="Q10" i="3" s="1"/>
  <c r="P12" i="3"/>
  <c r="Q12" i="3" s="1"/>
  <c r="P14" i="3"/>
  <c r="Q14" i="3" s="1"/>
  <c r="P17" i="3"/>
  <c r="P19" i="3"/>
  <c r="Q19" i="3" s="1"/>
  <c r="U5" i="3"/>
  <c r="V5" i="3" s="1"/>
  <c r="P21" i="3"/>
  <c r="Q21" i="3" s="1"/>
  <c r="U6" i="2"/>
  <c r="V6" i="2" s="1"/>
  <c r="U14" i="4"/>
  <c r="V14" i="4" s="1"/>
  <c r="U15" i="4"/>
  <c r="V15" i="4" s="1"/>
  <c r="U8" i="4"/>
  <c r="V8" i="4" s="1"/>
  <c r="U13" i="4"/>
  <c r="V13" i="4" s="1"/>
  <c r="U6" i="4"/>
  <c r="V6" i="4" s="1"/>
  <c r="U10" i="4"/>
  <c r="V10" i="4" s="1"/>
  <c r="U12" i="4"/>
  <c r="V12" i="4" s="1"/>
  <c r="U11" i="4"/>
  <c r="V11" i="4" s="1"/>
  <c r="U9" i="4"/>
  <c r="V9" i="4" s="1"/>
  <c r="U7" i="4"/>
  <c r="V7" i="4" s="1"/>
  <c r="U16" i="4"/>
  <c r="V16" i="4" s="1"/>
  <c r="U20" i="3"/>
  <c r="V20" i="3" s="1"/>
  <c r="U16" i="3"/>
  <c r="V16" i="3" s="1"/>
  <c r="U18" i="3"/>
  <c r="V18" i="3" s="1"/>
  <c r="U22" i="3"/>
  <c r="V22" i="3" s="1"/>
  <c r="V17" i="3"/>
  <c r="U19" i="3"/>
  <c r="V19" i="3" s="1"/>
  <c r="U21" i="3"/>
  <c r="V21" i="3" s="1"/>
  <c r="U11" i="3"/>
  <c r="V11" i="3" s="1"/>
  <c r="U7" i="3"/>
  <c r="U9" i="3"/>
  <c r="V9" i="3" s="1"/>
  <c r="U13" i="3"/>
  <c r="V13" i="3" s="1"/>
  <c r="U8" i="3"/>
  <c r="V8" i="3" s="1"/>
  <c r="U10" i="3"/>
  <c r="V10" i="3" s="1"/>
  <c r="U12" i="3"/>
  <c r="V12" i="3" s="1"/>
  <c r="U14" i="3"/>
  <c r="U38" i="2"/>
  <c r="V38" i="2" s="1"/>
  <c r="S17" i="4"/>
  <c r="N17" i="4"/>
  <c r="T17" i="4"/>
  <c r="P6" i="2"/>
  <c r="Q6" i="2" s="1"/>
  <c r="U7" i="2"/>
  <c r="V7" i="2" s="1"/>
</calcChain>
</file>

<file path=xl/comments1.xml><?xml version="1.0" encoding="utf-8"?>
<comments xmlns="http://schemas.openxmlformats.org/spreadsheetml/2006/main">
  <authors>
    <author>Author</author>
  </authors>
  <commentList>
    <comment ref="A30" authorId="0" shapeId="0">
      <text>
        <r>
          <rPr>
            <b/>
            <sz val="9"/>
            <color indexed="81"/>
            <rFont val="Tahoma"/>
            <family val="2"/>
          </rPr>
          <t>Author:</t>
        </r>
        <r>
          <rPr>
            <sz val="9"/>
            <color indexed="81"/>
            <rFont val="Tahoma"/>
            <family val="2"/>
          </rPr>
          <t xml:space="preserve">
Moved to here to sit with other %s</t>
        </r>
      </text>
    </comment>
  </commentList>
</comments>
</file>

<file path=xl/comments2.xml><?xml version="1.0" encoding="utf-8"?>
<comments xmlns="http://schemas.openxmlformats.org/spreadsheetml/2006/main">
  <authors>
    <author>Author</author>
  </authors>
  <commentList>
    <comment ref="A30" authorId="0" shapeId="0">
      <text>
        <r>
          <rPr>
            <b/>
            <sz val="9"/>
            <color indexed="81"/>
            <rFont val="Tahoma"/>
            <family val="2"/>
          </rPr>
          <t>Author:</t>
        </r>
        <r>
          <rPr>
            <sz val="9"/>
            <color indexed="81"/>
            <rFont val="Tahoma"/>
            <family val="2"/>
          </rPr>
          <t xml:space="preserve">
Moved to here to sit with other %s</t>
        </r>
      </text>
    </comment>
  </commentList>
</comments>
</file>

<file path=xl/sharedStrings.xml><?xml version="1.0" encoding="utf-8"?>
<sst xmlns="http://schemas.openxmlformats.org/spreadsheetml/2006/main" count="2571" uniqueCount="355">
  <si>
    <t>Applications</t>
  </si>
  <si>
    <t>Assessments</t>
  </si>
  <si>
    <t>Aberdeen City</t>
  </si>
  <si>
    <t>Aberdeenshire</t>
  </si>
  <si>
    <t>Angus</t>
  </si>
  <si>
    <t>Argyll &amp; Bute</t>
  </si>
  <si>
    <t>Clackmannanshire</t>
  </si>
  <si>
    <t>Dumfries &amp; Galloway</t>
  </si>
  <si>
    <t>Dundee City</t>
  </si>
  <si>
    <t>East Ayrshire</t>
  </si>
  <si>
    <t>East Dunbartonshire</t>
  </si>
  <si>
    <t>East Lothian</t>
  </si>
  <si>
    <t>East Renfrewshire</t>
  </si>
  <si>
    <t>Edinburgh</t>
  </si>
  <si>
    <t>Eilean Siar</t>
  </si>
  <si>
    <t>Falkirk</t>
  </si>
  <si>
    <t>Fife</t>
  </si>
  <si>
    <t>Glasgow City</t>
  </si>
  <si>
    <t>Highland</t>
  </si>
  <si>
    <t>Inverclyde</t>
  </si>
  <si>
    <t>Midlothian</t>
  </si>
  <si>
    <t>Moray</t>
  </si>
  <si>
    <t>North Ayrshire</t>
  </si>
  <si>
    <t>North Lanarkshire</t>
  </si>
  <si>
    <t>Orkney</t>
  </si>
  <si>
    <t>Perth &amp; Kinross</t>
  </si>
  <si>
    <t>Renfrewshire</t>
  </si>
  <si>
    <t>Scottish Borders</t>
  </si>
  <si>
    <t>Shetland</t>
  </si>
  <si>
    <t>South Ayrshire</t>
  </si>
  <si>
    <t>South Lanarkshire</t>
  </si>
  <si>
    <t>Stirling</t>
  </si>
  <si>
    <t>West Dunbartonshire</t>
  </si>
  <si>
    <t>West Lothian</t>
  </si>
  <si>
    <t>Termination of tenancy / mortgage due to rent arrears / default on payments</t>
  </si>
  <si>
    <t>Other action by landlord resulting in the termination of the tenancy</t>
  </si>
  <si>
    <t>Applicant terminated secure accommodation</t>
  </si>
  <si>
    <t>Loss of service / tied accommodation</t>
  </si>
  <si>
    <t>Discharge from prison / hospital / care / other institution</t>
  </si>
  <si>
    <t>Forced division and sale of matrimonial home</t>
  </si>
  <si>
    <t>Other reason for loss of accommodation</t>
  </si>
  <si>
    <t>Dispute within household: violent or abusive</t>
  </si>
  <si>
    <t>Dispute within household / relationship breakdown: non-violent</t>
  </si>
  <si>
    <t>Fleeing non-domestic violence</t>
  </si>
  <si>
    <t>Harassment</t>
  </si>
  <si>
    <t>Overcrowding</t>
  </si>
  <si>
    <t>Asked to leave</t>
  </si>
  <si>
    <t>Other reason for leaving accommodation / household</t>
  </si>
  <si>
    <t>Physical health reasons</t>
  </si>
  <si>
    <t>Mental health reasons</t>
  </si>
  <si>
    <t>Difficulties managing on own</t>
  </si>
  <si>
    <t>Refused</t>
  </si>
  <si>
    <t>Total</t>
  </si>
  <si>
    <t>Number</t>
  </si>
  <si>
    <t>Local authority furnished</t>
  </si>
  <si>
    <t>Local authority other</t>
  </si>
  <si>
    <t>Housing association</t>
  </si>
  <si>
    <t>Hostel: Local authority</t>
  </si>
  <si>
    <t>Hostel: Other</t>
  </si>
  <si>
    <t>Bed &amp; Breakfast</t>
  </si>
  <si>
    <t>Womens refuge</t>
  </si>
  <si>
    <t>Other</t>
  </si>
  <si>
    <t>Scotland</t>
  </si>
  <si>
    <t>Private rented tenancy</t>
  </si>
  <si>
    <t>July - Sept</t>
  </si>
  <si>
    <t>Oct-Dec</t>
  </si>
  <si>
    <t>Jan - March</t>
  </si>
  <si>
    <t>April-June</t>
  </si>
  <si>
    <t>Change</t>
  </si>
  <si>
    <t xml:space="preserve">April to Sept </t>
  </si>
  <si>
    <t>%</t>
  </si>
  <si>
    <t>Year to end Sept</t>
  </si>
  <si>
    <t>All applications</t>
  </si>
  <si>
    <t>Reason accommodation is no longer available</t>
  </si>
  <si>
    <t>Emergency (fire, flood, storm, closing order, etc)</t>
  </si>
  <si>
    <t>Reason for having to leave accommodation/household</t>
  </si>
  <si>
    <t>Total applications</t>
  </si>
  <si>
    <t>Percentage completing this question</t>
  </si>
  <si>
    <t>All</t>
  </si>
  <si>
    <t>All outcomes</t>
  </si>
  <si>
    <t>Contents</t>
  </si>
  <si>
    <t>Temporary Accommodation</t>
  </si>
  <si>
    <t xml:space="preserve">Households entering TA </t>
  </si>
  <si>
    <t xml:space="preserve">Households exiting TA </t>
  </si>
  <si>
    <t>Difference</t>
  </si>
  <si>
    <t xml:space="preserve">Scotland </t>
  </si>
  <si>
    <t>Figures are rounded to nearest 5 for disclosure purposes</t>
  </si>
  <si>
    <t>Couple</t>
  </si>
  <si>
    <t>Couple with Children</t>
  </si>
  <si>
    <t>Other with Children</t>
  </si>
  <si>
    <t>Figures are rounded to nearest 5 for disclosure protection purposes</t>
  </si>
  <si>
    <t>For disclosure purposes, figures in the table are rounded to the nearest 5, apart from 1,2 and 3, which are rounded to '&lt;4'.</t>
  </si>
  <si>
    <t>A household can have multiple placements</t>
  </si>
  <si>
    <t xml:space="preserve">Difference </t>
  </si>
  <si>
    <t xml:space="preserve">% </t>
  </si>
  <si>
    <t>There are two ways that HL3 data has been quality assured.</t>
  </si>
  <si>
    <t>Comparison with HL2 data as at 30th September</t>
  </si>
  <si>
    <t>HL3 Data Quality</t>
  </si>
  <si>
    <t>-</t>
  </si>
  <si>
    <t>Homeless - priority unintentional</t>
  </si>
  <si>
    <t>Homeless - priority intentional</t>
  </si>
  <si>
    <t>Potentially homeless - priority unintentional</t>
  </si>
  <si>
    <t>Potentially homeless - priority intentional</t>
  </si>
  <si>
    <t>Neither homeless nor potentially homeless</t>
  </si>
  <si>
    <t>Applicant resolved homelessness prior to assessment decision</t>
  </si>
  <si>
    <t>Lost contact before assessment decision (from 1 April 2007)</t>
  </si>
  <si>
    <t>Withdrew application before assessment decision (from 1 April 2007)</t>
  </si>
  <si>
    <t>Ineligible for assistance (from 1 April 2007)</t>
  </si>
  <si>
    <t>Percentage assessed as homeless</t>
  </si>
  <si>
    <t>Percentage intentionally homeless</t>
  </si>
  <si>
    <t>Other (known)</t>
  </si>
  <si>
    <t>LA tenancy</t>
  </si>
  <si>
    <t>Hostel</t>
  </si>
  <si>
    <t>Returned to previous/present accommodation</t>
  </si>
  <si>
    <t>Moved-in with friends/ relatives</t>
  </si>
  <si>
    <t>RSL (Housing Association)</t>
  </si>
  <si>
    <t>Proportion securing settled accommodation</t>
  </si>
  <si>
    <t>Contact maintained</t>
  </si>
  <si>
    <t>Percentage settled</t>
  </si>
  <si>
    <t>Total securing settled accommodation</t>
  </si>
  <si>
    <t>Total assessed as homeless or threatened with homelessness</t>
  </si>
  <si>
    <t>Total intentionally homeless</t>
  </si>
  <si>
    <t>Financial difficulties/ debt/ unemployment</t>
  </si>
  <si>
    <t>Unmet need for support from housing/ social work/ health services</t>
  </si>
  <si>
    <t>Lack of support from friends/ family</t>
  </si>
  <si>
    <t>Drug/ alcohol dependency</t>
  </si>
  <si>
    <t>Criminal/ anti-social behaviour</t>
  </si>
  <si>
    <t>Not to do with applicant household (e.g. landlord selling property, fire, circumstances of other persons sharing previous property, harassment by others, etc)</t>
  </si>
  <si>
    <t>All completing this question</t>
  </si>
  <si>
    <t>Lost contact post assessment</t>
  </si>
  <si>
    <t>Percentage contact maintained</t>
  </si>
  <si>
    <t>Not Known (Contact maintained)</t>
  </si>
  <si>
    <t>Outcomes</t>
  </si>
  <si>
    <t>Reporting of the Number of Applications</t>
  </si>
  <si>
    <t>Publication Date</t>
  </si>
  <si>
    <t>Difference in applications between publication shown and most recent publication</t>
  </si>
  <si>
    <t>Percentage difference in applications between publication shown and most recent publication</t>
  </si>
  <si>
    <t>Reporting of the Number of Applications (per quarter)</t>
  </si>
  <si>
    <t>Oct - Dec</t>
  </si>
  <si>
    <t>*Note the (Annual) June publications do not report quarterly changes, but annual statistics.</t>
  </si>
  <si>
    <t>http://www.scotland.gov.uk/Publications/2013/06/3279/2</t>
  </si>
  <si>
    <t>A household can have multiple instances</t>
  </si>
  <si>
    <t>HL3 Data Quality: Households in Temporary Accommodation as at 30th September 2020</t>
  </si>
  <si>
    <t>HL2</t>
  </si>
  <si>
    <t>HL3</t>
  </si>
  <si>
    <t>Households in temporary accommodation as at 30 September 2020</t>
  </si>
  <si>
    <t>HL3 cases with a matching HL1 case</t>
  </si>
  <si>
    <t>Total Applications</t>
  </si>
  <si>
    <t>Number slept rough (night before)</t>
  </si>
  <si>
    <t>Precentage of applications</t>
  </si>
  <si>
    <t>Number slept rough (previous 3 months)</t>
  </si>
  <si>
    <t>March 31st</t>
  </si>
  <si>
    <t>June 30th</t>
  </si>
  <si>
    <t>September 30th</t>
  </si>
  <si>
    <t>December 31st</t>
  </si>
  <si>
    <t>Own property - LA tenancy</t>
  </si>
  <si>
    <t>Own property - RSL tenancy</t>
  </si>
  <si>
    <t>Own property - private rented tenancy</t>
  </si>
  <si>
    <t>Own property - tenancy secured through employment / tied house</t>
  </si>
  <si>
    <t>Own property - owning / buying</t>
  </si>
  <si>
    <t>Parental / family home / relatives</t>
  </si>
  <si>
    <t>Friends / partners</t>
  </si>
  <si>
    <t>Armed services accommodation</t>
  </si>
  <si>
    <t>Prison</t>
  </si>
  <si>
    <t>Hospital</t>
  </si>
  <si>
    <t>Childrens residential accommodation (looked after by the local authority)</t>
  </si>
  <si>
    <t>Supported accommodation</t>
  </si>
  <si>
    <t>Hostel (unsupported)</t>
  </si>
  <si>
    <t>Caravan / mobile home</t>
  </si>
  <si>
    <t>Long-term roofless</t>
  </si>
  <si>
    <t>Long-term "sofa-surfing"</t>
  </si>
  <si>
    <t>Not known / refused</t>
  </si>
  <si>
    <t>Own property - Shared ownership / Shared equity / LCHO</t>
  </si>
  <si>
    <t>Lodger</t>
  </si>
  <si>
    <t>Shared Property – Private Rented Sector</t>
  </si>
  <si>
    <t>Shared Property – Local authority</t>
  </si>
  <si>
    <t>Shared Property - RSL</t>
  </si>
  <si>
    <t>Single Male</t>
  </si>
  <si>
    <t>Single Female</t>
  </si>
  <si>
    <t>Single Parent - Male</t>
  </si>
  <si>
    <t>Single Parent - Female</t>
  </si>
  <si>
    <t>16 to 17yrs</t>
  </si>
  <si>
    <t>18 to 24yrs</t>
  </si>
  <si>
    <t>25 to 34yrs</t>
  </si>
  <si>
    <t>35 to 49yrs</t>
  </si>
  <si>
    <t>50 to 59yrs</t>
  </si>
  <si>
    <t>60yrs and over</t>
  </si>
  <si>
    <t>Male</t>
  </si>
  <si>
    <t>Female</t>
  </si>
  <si>
    <t>African</t>
  </si>
  <si>
    <t>Caribbean or Black</t>
  </si>
  <si>
    <t>Asian, Asian Scottish or Asian British</t>
  </si>
  <si>
    <t>Mixed or multiple ethnic groups</t>
  </si>
  <si>
    <t>Other ethnic group</t>
  </si>
  <si>
    <t>Not known or Refused</t>
  </si>
  <si>
    <t>Comparing 30 Sept 2019 with 30 Sept 2020</t>
  </si>
  <si>
    <t>January</t>
  </si>
  <si>
    <t>February</t>
  </si>
  <si>
    <t>March</t>
  </si>
  <si>
    <t>April</t>
  </si>
  <si>
    <t>May</t>
  </si>
  <si>
    <t>June</t>
  </si>
  <si>
    <t>July</t>
  </si>
  <si>
    <t>August</t>
  </si>
  <si>
    <t>September</t>
  </si>
  <si>
    <t>October</t>
  </si>
  <si>
    <t>November</t>
  </si>
  <si>
    <t>December</t>
  </si>
  <si>
    <r>
      <t xml:space="preserve">The duty to assess the need for housing support is relevant to every applicant assessed by the local authority as unintentionally homeless or threatened with homelessness </t>
    </r>
    <r>
      <rPr>
        <u/>
        <sz val="10"/>
        <rFont val="Arial"/>
        <family val="2"/>
      </rPr>
      <t>and</t>
    </r>
    <r>
      <rPr>
        <sz val="10"/>
        <rFont val="Arial"/>
        <family val="2"/>
      </rPr>
      <t xml:space="preserve"> who the local authority </t>
    </r>
    <r>
      <rPr>
        <u/>
        <sz val="10"/>
        <rFont val="Arial"/>
        <family val="2"/>
      </rPr>
      <t>has reason to believe</t>
    </r>
    <r>
      <rPr>
        <sz val="10"/>
        <rFont val="Arial"/>
        <family val="2"/>
      </rPr>
      <t xml:space="preserve"> would benefit from housing support services as prescribed in regulations (see paragraph 12, Part 1 of the following guidance).</t>
    </r>
  </si>
  <si>
    <t>Table 6a: Open homeless applications by local authority</t>
  </si>
  <si>
    <t>6-monthly summary</t>
  </si>
  <si>
    <t>12-monthly summary</t>
  </si>
  <si>
    <t>Number securing settled accommodation</t>
  </si>
  <si>
    <t>All known outcomes (contact maintained)</t>
  </si>
  <si>
    <t>All outcomes (contact maintained)</t>
  </si>
  <si>
    <t>No assessment</t>
  </si>
  <si>
    <t>Assessment carried out</t>
  </si>
  <si>
    <t>No duty to assess</t>
  </si>
  <si>
    <t>No support provided</t>
  </si>
  <si>
    <t>Support provided</t>
  </si>
  <si>
    <t>No support required</t>
  </si>
  <si>
    <t>Support required but not provided</t>
  </si>
  <si>
    <t>Percentage where:</t>
  </si>
  <si>
    <t>Assessment carried out where there was a duty to assess</t>
  </si>
  <si>
    <t>Had support provided</t>
  </si>
  <si>
    <t>No assessment and no support provided where there was a duty to assess</t>
  </si>
  <si>
    <t>Table 20: Number of households entering and exiting temporary accommodation, by local authority during the 6 months April to end September 2020</t>
  </si>
  <si>
    <t>All assessed as homeless</t>
  </si>
  <si>
    <t>All with children</t>
  </si>
  <si>
    <t>Total Single Person</t>
  </si>
  <si>
    <t>Total Single Parent</t>
  </si>
  <si>
    <t>Assessed as requiring support but it ws not provided</t>
  </si>
  <si>
    <t>Table 1a: Homelessness applications by local authority</t>
  </si>
  <si>
    <t>Table 1b: Homeless applications as a proportion of all applications by local authority</t>
  </si>
  <si>
    <t>Table 2: Applications where at least one member of the household experienced rough sleeping the night before their application</t>
  </si>
  <si>
    <t>Table 3: Applications where at least one member of the household experienced rough sleeping in the three months prior to their application</t>
  </si>
  <si>
    <t>Table 4a: Main reason for making an application for homelessness</t>
  </si>
  <si>
    <t>Table 4b: Main reason for making an application for homelessness, as a proportion of all applications</t>
  </si>
  <si>
    <t>Table 5a: Reasons for failing to maintain accommodation prior to application</t>
  </si>
  <si>
    <t>Table 5b: Reasons for failing to maintain accommodation prior to application, as a proportion of those answering this question</t>
  </si>
  <si>
    <t>Table 5c: Reasons for failing to maintain accommodation prior to application, as a proportion of all applications</t>
  </si>
  <si>
    <t>Table 6b: Open homeless applications by local authority, as a proportion of all open applications</t>
  </si>
  <si>
    <t>Table 7a: Homelessness assessment decisions</t>
  </si>
  <si>
    <t>Homeless</t>
  </si>
  <si>
    <t xml:space="preserve">Threatened with homelessness </t>
  </si>
  <si>
    <t>Neither homeless nor threatened with homelessness</t>
  </si>
  <si>
    <t>Ineligible for assistance</t>
  </si>
  <si>
    <t>Lost contact before assessment decision</t>
  </si>
  <si>
    <t>Withdrew application before assessment decision</t>
  </si>
  <si>
    <t>Total decisions</t>
  </si>
  <si>
    <t>Unintentional</t>
  </si>
  <si>
    <t>Intentional</t>
  </si>
  <si>
    <t>Table 9a: Homelessness assessment decisions, by local authority: April to September 2020</t>
  </si>
  <si>
    <t>Table 9b: Homelessness assessment decisions, as a proportion of all assessments, by local authority: April to September 2020</t>
  </si>
  <si>
    <t>Table 11a: Households assessed as homeless or threatened with homelessness, by household type and gender</t>
  </si>
  <si>
    <t>Table 11b: Households assessed as homeless or threatened with homelessness, as a proportion of all households assessed as homeless, by household type and gender</t>
  </si>
  <si>
    <t>Table 12a: Age and gender of main applicant for households assessed as homeless or threatened with homelessness</t>
  </si>
  <si>
    <t>Table 12b: Age and gender of main applicant for households assessed as homeless or threatened with homelessness, as a proportion of those assessed as homeless</t>
  </si>
  <si>
    <t>Total White</t>
  </si>
  <si>
    <t xml:space="preserve">      White: Scottish</t>
  </si>
  <si>
    <t xml:space="preserve">      White: Other British</t>
  </si>
  <si>
    <t xml:space="preserve">      White: Irish</t>
  </si>
  <si>
    <t xml:space="preserve">      White: Other</t>
  </si>
  <si>
    <t xml:space="preserve">      White: Polish</t>
  </si>
  <si>
    <t>Table 13a: Ethnicity of main applicant for households assessed as homeless or threatened with homelessness</t>
  </si>
  <si>
    <t>Table 13b: Ethnicity of main applicant for applications assessed as homeless or threatened with homelessness, as a proportion of all households assessed as homeless</t>
  </si>
  <si>
    <t>Table 14a: Households in temporary accommodation, by local authority, as a proportion of all households in temporary accommodation</t>
  </si>
  <si>
    <t>Table 15a: Households with children or a pregnant woman in temporary accommodation, by local authority</t>
  </si>
  <si>
    <t>Table 15b: Households with children or a pregnant woman in temporary accommodation, by local authority, as a proportion of all households in temporary accommodation</t>
  </si>
  <si>
    <t>Table 16a: Number of children in temporary accommodation, by local authority</t>
  </si>
  <si>
    <t>Table 17a: Households in temporary accommodation, by type of accommodation and local authority</t>
  </si>
  <si>
    <t>Table 18a: Households with children or pregnant women in temporary accommodation, by type of accommodation and local authority</t>
  </si>
  <si>
    <t>Table 19a: Number of children in temporary accommodation, by type of accommodation and local authority</t>
  </si>
  <si>
    <t>Table 19b: Number of children in temporary accommodation, by type of accommodation and local authority, as a proportion of all children in temporary accommodation</t>
  </si>
  <si>
    <t xml:space="preserve">Based on a count of unique households entering temporary accommodation (based on entry date of first placement) </t>
  </si>
  <si>
    <t>Table 21: Offers of temporary accommodation refused by the applicant, by local authority</t>
  </si>
  <si>
    <t>Table 22: Instances where households requiring temporary accommodation have not been offered temporary accommodation, by local authority</t>
  </si>
  <si>
    <t>Table 23: Number of temporary accommodation placements that have been in breach of the Unsuitable Accommodation Order, by local authority</t>
  </si>
  <si>
    <t>Table 25c: Outcomes for households assessed as unintentionally homeless or threatened with homelessness, as a proportion of all outcomes</t>
  </si>
  <si>
    <t>Table 26c: Outcomes for households assessed as intentionally homeless or threatened with homelessness, as a proportion of all outcomes</t>
  </si>
  <si>
    <t>Table 27: Outcome for cases assessed as unintentionally homeless where contact was maintained to duty discharge, by local authority, April to September 2019</t>
  </si>
  <si>
    <t>Table 33: Households in temporary accommodation as at the end of month, by local authority</t>
  </si>
  <si>
    <t>Back to contents</t>
  </si>
  <si>
    <t>&lt;4</t>
  </si>
  <si>
    <t>1 The City of Edinburgh Council have previously been unable to report ‘not offered’ places via their HL3 return due to technical issues. The City of Edinburgh Council have now provided backdated aggregate figures, and will continue to do so until their technical issues are resolved.</t>
  </si>
  <si>
    <t>Total assessments</t>
  </si>
  <si>
    <t>Total assessed as homeless</t>
  </si>
  <si>
    <t xml:space="preserve">      Unintentionally homeless / threatened with homelessness</t>
  </si>
  <si>
    <t xml:space="preserve">      Intentionally homeless / threatened with homelessness</t>
  </si>
  <si>
    <t>Covid</t>
  </si>
  <si>
    <t>23rd March 2021</t>
  </si>
  <si>
    <t>Homelessness in Scotland: Update to 30 September 2020</t>
  </si>
  <si>
    <t>Data Quality</t>
  </si>
  <si>
    <t>Table 1: Homelessness applications by local authority</t>
  </si>
  <si>
    <r>
      <t>Edinburgh</t>
    </r>
    <r>
      <rPr>
        <vertAlign val="superscript"/>
        <sz val="10"/>
        <color theme="1"/>
        <rFont val="Arial"/>
        <family val="2"/>
      </rPr>
      <t>1</t>
    </r>
  </si>
  <si>
    <t>Table 4: Main reason for making an application for homelessness</t>
  </si>
  <si>
    <t>Table 5: Reasons for failing to maintain accommodation prior to application</t>
  </si>
  <si>
    <t>Table 6: Open homeless applications by local authority</t>
  </si>
  <si>
    <t>Table 7: Homelessness assessment decisions</t>
  </si>
  <si>
    <t>Table 8: Homelessness assessment decisions, by local authority</t>
  </si>
  <si>
    <t>Table 9: Homelessness assessment decisions, by local authority: April to September 2020</t>
  </si>
  <si>
    <t>Table 10: Property type from which the household became homeless: April to September 2020</t>
  </si>
  <si>
    <t>Table 11: Households assessed as homeless or threatened with homelessness, by household type and gender</t>
  </si>
  <si>
    <t>Table 12: Age and gender of main applicant for households assessed as homeless or threatened with homelessness</t>
  </si>
  <si>
    <t>Table 13: Ethnicity of main applicant for households assessed as homeless or threatened with homelessness</t>
  </si>
  <si>
    <t>Table 14: Households in temporary accommodation, by local authority: 2002 to 2020</t>
  </si>
  <si>
    <t>Table 15: Households with children or a pregnant woman in temporary accommodation, by local authority</t>
  </si>
  <si>
    <t>Table 16: Number of children in temporary accommodation, by local authority</t>
  </si>
  <si>
    <t>Table 17: Households in temporary accommodation, by type of accommodation and local authority</t>
  </si>
  <si>
    <t>Table 18: Households with children or pregnant women in temporary accommodation, by type of accommodation and local authority</t>
  </si>
  <si>
    <t>Table 19: Number of children in temporary accommodation, by type of accommodation and local authority</t>
  </si>
  <si>
    <t>Table 24: Number of cases where contact was maintained for all closed cases that were assessed as unintentionally homeless or threatened with homelessness</t>
  </si>
  <si>
    <t>Table 25: Outcomes for closed cases where households were assessed as unintentionally homeless or threatened with homelessness and contact was maintained</t>
  </si>
  <si>
    <t>Table 26: Outcomes for closed cases where households were assessed as intentionally homeless or threatened with homelessness and contact was maintained</t>
  </si>
  <si>
    <t>Orkney – Orkney have a number of HL3 cases that aren’t in their HL2 totals - cases which have not correctly been closed (an exit date provided). Orkney are assessing data accuracy for next quarter.</t>
  </si>
  <si>
    <t xml:space="preserve">1) Snapshot HL2 figures at the end of a quarter have been compared to HL3 data configured to the same snapshot date.  Column B and column C compare the overall number of households in temporary accommodation as at the 30th September 2020.  Where local authorities have a large difference in total numbers, validation of these differences have been requested – see below for reasons given.  </t>
  </si>
  <si>
    <t>1 In order to match temporary accommodation placements against other internal systems the City of Edinburgh Council has recorded placements as closing at the end of the financial year and reopened them at the start of the new financial year. Households in these placements did not in fact leave their accommodation, so figures for new temporary placements provided for April 2019 and 2020 are artificially high.</t>
  </si>
  <si>
    <t>Jan-March</t>
  </si>
  <si>
    <t>July-Sept</t>
  </si>
  <si>
    <t>Table 16b: Number of children in temporary accommodation, by local authority, as a proportion of all children in temporary accommodation</t>
  </si>
  <si>
    <t>Table 17b: Households in temporary accommodation, by type of accommodation and local authority, as a proportion of all households in temporary accommodation</t>
  </si>
  <si>
    <t>Table 18b: Households with children or pregnant women in temporary accommodation, by type of accommodation and local authority, as a proportion of all households with children or pregnant women in temporary accommodation</t>
  </si>
  <si>
    <t>Source: HL1, HL2 and HL3 as at 10th March 2021</t>
  </si>
  <si>
    <t>All assessments</t>
  </si>
  <si>
    <t>Threatened with homelessness - priority unintentional</t>
  </si>
  <si>
    <t>Threatened with homelessness - priority intentional</t>
  </si>
  <si>
    <t>Neither homeless nor Threatened with homelessness</t>
  </si>
  <si>
    <t>Table 7b: Homelessness assessment decisions, as a proportion of all assessments</t>
  </si>
  <si>
    <t>Table 10a: Property type from which the household became homeless</t>
  </si>
  <si>
    <t>Table 10b: Property type from which the household became homeless, as a proportion of all households assessed as homeless</t>
  </si>
  <si>
    <t>Table 14a: Households in temporary accommodation, by local authority</t>
  </si>
  <si>
    <t>Table 20: Number of households entering and exiting temporary accommodation, by local authority: April to September 2020</t>
  </si>
  <si>
    <t>Table 24a: Contact status for unintentionally homeless households</t>
  </si>
  <si>
    <t>Table 24b: Contact status for intentionally homeless households</t>
  </si>
  <si>
    <t>Table 25a: Outcomes for households assessed as unintentionally homeless or threatened with homelessness</t>
  </si>
  <si>
    <t>Table 25b: Outcomes for households assessed as unintentionally homeless or threatened with homelessness, as a proportion of all known outcomes</t>
  </si>
  <si>
    <t>Table 26a: Outcomes for households assessed as intentionally homeless or threatened with homelessness</t>
  </si>
  <si>
    <t>Table 26b: Outcomes for households assessed as intentionally homeless or threatened with homelessness, as a proportion of all known outcomes</t>
  </si>
  <si>
    <t>Table 27: Outcome for cases assessed as unintentionally homeless where contact was maintained, by local authority, April to September 2019</t>
  </si>
  <si>
    <t>Table 29: Homelessness applications (monthly), by local authority</t>
  </si>
  <si>
    <t>Table 30: Offers of temporary accommodation refused by the applicant (monthly), by local authority</t>
  </si>
  <si>
    <t>Table 31: Offers of temporary accommodation accepted by the applicant (monthly), by local authority</t>
  </si>
  <si>
    <t>Table 32: Instances where households requiring temporary accommodation have not been offered temporary accommodation (monthly), by local authority</t>
  </si>
  <si>
    <t>Table 8a: Househdolds assessed as homeless, by local authority</t>
  </si>
  <si>
    <t>Table 8b: Households assessed as homeless, as a proportion of all assessments, by local authority</t>
  </si>
  <si>
    <t>Fife – the HL3 return includes the Fife council and PSP accommodation, whereas Fife council temporary accommodation only is included on HL2.</t>
  </si>
  <si>
    <t xml:space="preserve">2) Checking that all HL3 placements have a corresponding and valid HL1 return.    </t>
  </si>
  <si>
    <t>Note: Applicants may select multiple responses, resulting in totals greater than 100%.</t>
  </si>
  <si>
    <t xml:space="preserve">Note: Totals may not sum to 100% due to rounding.  </t>
  </si>
  <si>
    <t xml:space="preserve">'Other' includes households with 2 adults that are not a couple or households with more than 2 adults. </t>
  </si>
  <si>
    <t>Notes: Ethnic classifications (with the exception of 'White: Polish' classification) are from Scotland's Census 2011, found online at: http://www.scotlandscensus.gov.uk/variables-classification/ethnic-group</t>
  </si>
  <si>
    <t>Multiple offers refused on the same day are counted only once. If an offer was accepted then prior refusals on the same day have been excluded.</t>
  </si>
  <si>
    <t>and unique households exiting temporary accommodation (based on case closure)</t>
  </si>
  <si>
    <t>Note: Figures include applications where the outcome was not known.</t>
  </si>
  <si>
    <t>Table 28: Housing support assessments for households assessed as unintentionally homeless or threatened with homelessness, by local authority: April to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</si>
</sst>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_-* #,##0_-;\-* #,##0_-;_-* &quot;-&quot;??_-;_-@_-"/>
    <numFmt numFmtId="166" formatCode="[$-F800]dddd\,\ mmmm\ dd\,\ yyyy"/>
    <numFmt numFmtId="167" formatCode="#,##0_ ;\-#,##0\ "/>
  </numFmts>
  <fonts count="27" x14ac:knownFonts="1">
    <font>
      <sz val="11"/>
      <color theme="1"/>
      <name val="Calibri"/>
      <family val="2"/>
      <scheme val="minor"/>
    </font>
    <font>
      <sz val="11"/>
      <color theme="1"/>
      <name val="Calibri"/>
      <family val="2"/>
      <scheme val="minor"/>
    </font>
    <font>
      <b/>
      <sz val="10"/>
      <name val="Arial"/>
      <family val="2"/>
    </font>
    <font>
      <sz val="10"/>
      <name val="Arial"/>
      <family val="2"/>
    </font>
    <font>
      <u/>
      <sz val="10"/>
      <color indexed="12"/>
      <name val="Arial"/>
      <family val="2"/>
    </font>
    <font>
      <b/>
      <sz val="11"/>
      <color theme="1"/>
      <name val="Calibri"/>
      <family val="2"/>
      <scheme val="minor"/>
    </font>
    <font>
      <b/>
      <sz val="10"/>
      <color theme="1"/>
      <name val="Arial"/>
      <family val="2"/>
    </font>
    <font>
      <sz val="10"/>
      <color theme="1"/>
      <name val="Arial"/>
      <family val="2"/>
    </font>
    <font>
      <b/>
      <i/>
      <sz val="10"/>
      <color theme="1"/>
      <name val="Arial"/>
      <family val="2"/>
    </font>
    <font>
      <b/>
      <sz val="11"/>
      <name val="Calibri"/>
      <family val="2"/>
      <scheme val="minor"/>
    </font>
    <font>
      <b/>
      <sz val="10"/>
      <color rgb="FF000000"/>
      <name val="Arial"/>
      <family val="2"/>
    </font>
    <font>
      <sz val="10"/>
      <color rgb="FF000000"/>
      <name val="Arial"/>
      <family val="2"/>
    </font>
    <font>
      <sz val="10"/>
      <color rgb="FFFF0000"/>
      <name val="Arial"/>
      <family val="2"/>
    </font>
    <font>
      <i/>
      <sz val="10"/>
      <color theme="1"/>
      <name val="Arial"/>
      <family val="2"/>
    </font>
    <font>
      <b/>
      <sz val="10"/>
      <color rgb="FFFF0000"/>
      <name val="Arial"/>
      <family val="2"/>
    </font>
    <font>
      <u/>
      <sz val="10"/>
      <name val="Arial"/>
      <family val="2"/>
    </font>
    <font>
      <b/>
      <i/>
      <sz val="10"/>
      <color rgb="FFFF0000"/>
      <name val="Arial"/>
      <family val="2"/>
    </font>
    <font>
      <b/>
      <sz val="9"/>
      <color indexed="81"/>
      <name val="Tahoma"/>
      <family val="2"/>
    </font>
    <font>
      <sz val="9"/>
      <color indexed="81"/>
      <name val="Tahoma"/>
      <family val="2"/>
    </font>
    <font>
      <b/>
      <sz val="11"/>
      <color theme="4"/>
      <name val="Arial"/>
      <family val="2"/>
    </font>
    <font>
      <sz val="11"/>
      <color theme="1"/>
      <name val="Arial"/>
      <family val="2"/>
    </font>
    <font>
      <u/>
      <sz val="11"/>
      <color indexed="12"/>
      <name val="Arial"/>
      <family val="2"/>
    </font>
    <font>
      <b/>
      <sz val="11"/>
      <color theme="1"/>
      <name val="Arial"/>
      <family val="2"/>
    </font>
    <font>
      <b/>
      <sz val="11"/>
      <color theme="3"/>
      <name val="Arial"/>
      <family val="2"/>
    </font>
    <font>
      <b/>
      <sz val="14"/>
      <color theme="3"/>
      <name val="Arial"/>
      <family val="2"/>
    </font>
    <font>
      <b/>
      <sz val="14"/>
      <color theme="1"/>
      <name val="Arial"/>
      <family val="2"/>
    </font>
    <font>
      <vertAlign val="superscript"/>
      <sz val="10"/>
      <color theme="1"/>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9"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3" fillId="0" borderId="0"/>
  </cellStyleXfs>
  <cellXfs count="438">
    <xf numFmtId="0" fontId="0" fillId="0" borderId="0" xfId="0"/>
    <xf numFmtId="0" fontId="2" fillId="0" borderId="0" xfId="0" applyFont="1" applyBorder="1"/>
    <xf numFmtId="0" fontId="3" fillId="0" borderId="0" xfId="0" applyFont="1" applyBorder="1"/>
    <xf numFmtId="0" fontId="2" fillId="0" borderId="0" xfId="0" applyFont="1" applyBorder="1" applyAlignment="1"/>
    <xf numFmtId="3" fontId="3" fillId="0" borderId="0" xfId="0" applyNumberFormat="1" applyFont="1" applyFill="1" applyBorder="1" applyAlignment="1">
      <alignment horizontal="right" vertical="center" wrapText="1"/>
    </xf>
    <xf numFmtId="165" fontId="3" fillId="0" borderId="0" xfId="0" applyNumberFormat="1" applyFont="1" applyBorder="1" applyAlignment="1">
      <alignment horizontal="right" vertical="center" wrapText="1"/>
    </xf>
    <xf numFmtId="0" fontId="3" fillId="0" borderId="0" xfId="0" applyNumberFormat="1" applyFont="1" applyFill="1" applyBorder="1" applyAlignment="1">
      <alignment horizontal="right" vertical="center" wrapText="1"/>
    </xf>
    <xf numFmtId="9" fontId="3" fillId="0" borderId="0" xfId="2" applyFont="1" applyFill="1" applyBorder="1" applyAlignment="1">
      <alignment horizontal="right" vertical="center" wrapText="1"/>
    </xf>
    <xf numFmtId="0" fontId="6" fillId="0" borderId="0" xfId="0" applyFont="1"/>
    <xf numFmtId="9" fontId="7" fillId="0" borderId="0" xfId="2" applyFont="1"/>
    <xf numFmtId="0" fontId="8" fillId="0" borderId="0" xfId="0" applyFont="1"/>
    <xf numFmtId="0" fontId="2" fillId="4" borderId="13"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4"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 xfId="0"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0" fontId="2" fillId="0" borderId="0" xfId="4" applyFont="1" applyBorder="1" applyAlignment="1"/>
    <xf numFmtId="0" fontId="3" fillId="0" borderId="0" xfId="4" applyFont="1"/>
    <xf numFmtId="0" fontId="2" fillId="0" borderId="0" xfId="4" applyFont="1"/>
    <xf numFmtId="0" fontId="3" fillId="0" borderId="0" xfId="4" applyFont="1" applyBorder="1"/>
    <xf numFmtId="15" fontId="3" fillId="0" borderId="0" xfId="4" applyNumberFormat="1" applyFont="1" applyBorder="1"/>
    <xf numFmtId="165" fontId="3" fillId="0" borderId="0" xfId="1" applyNumberFormat="1" applyFont="1" applyFill="1" applyBorder="1"/>
    <xf numFmtId="0" fontId="3" fillId="0" borderId="0" xfId="4" applyFont="1" applyFill="1" applyBorder="1"/>
    <xf numFmtId="165" fontId="11" fillId="0" borderId="0" xfId="1" applyNumberFormat="1" applyFont="1" applyFill="1" applyBorder="1" applyAlignment="1">
      <alignment horizontal="right"/>
    </xf>
    <xf numFmtId="0" fontId="2" fillId="4" borderId="7" xfId="0" applyFont="1" applyFill="1" applyBorder="1" applyAlignment="1">
      <alignment horizontal="center" vertical="center"/>
    </xf>
    <xf numFmtId="9" fontId="7" fillId="0" borderId="10" xfId="2" applyFont="1" applyFill="1" applyBorder="1"/>
    <xf numFmtId="3" fontId="6" fillId="0" borderId="4" xfId="0" applyNumberFormat="1" applyFont="1" applyFill="1" applyBorder="1"/>
    <xf numFmtId="9" fontId="7" fillId="0" borderId="15" xfId="2" applyFont="1" applyFill="1" applyBorder="1"/>
    <xf numFmtId="0" fontId="6" fillId="0" borderId="13" xfId="0" applyFont="1" applyBorder="1"/>
    <xf numFmtId="3" fontId="6" fillId="0" borderId="13" xfId="0" applyNumberFormat="1" applyFont="1" applyFill="1" applyBorder="1"/>
    <xf numFmtId="9" fontId="6" fillId="0" borderId="14" xfId="2" applyFont="1" applyFill="1" applyBorder="1"/>
    <xf numFmtId="165" fontId="3" fillId="0" borderId="13" xfId="1" applyNumberFormat="1" applyFont="1" applyBorder="1"/>
    <xf numFmtId="165" fontId="3" fillId="0" borderId="12" xfId="1" applyNumberFormat="1" applyFont="1" applyBorder="1"/>
    <xf numFmtId="165" fontId="3" fillId="0" borderId="11" xfId="1" applyNumberFormat="1" applyFont="1" applyBorder="1"/>
    <xf numFmtId="165" fontId="3" fillId="0" borderId="14" xfId="1" applyNumberFormat="1" applyFont="1" applyBorder="1"/>
    <xf numFmtId="165" fontId="3" fillId="0" borderId="10" xfId="1" applyNumberFormat="1" applyFont="1" applyBorder="1"/>
    <xf numFmtId="165" fontId="3" fillId="0" borderId="15" xfId="1" applyNumberFormat="1" applyFont="1" applyBorder="1"/>
    <xf numFmtId="0" fontId="2" fillId="0" borderId="13" xfId="4" applyFont="1" applyBorder="1" applyAlignment="1">
      <alignment vertical="center" wrapText="1"/>
    </xf>
    <xf numFmtId="166" fontId="3" fillId="0" borderId="12" xfId="4" applyNumberFormat="1" applyFont="1" applyBorder="1" applyAlignment="1">
      <alignment horizontal="left"/>
    </xf>
    <xf numFmtId="166" fontId="3" fillId="0" borderId="11" xfId="4" applyNumberFormat="1" applyFont="1" applyBorder="1" applyAlignment="1">
      <alignment horizontal="left"/>
    </xf>
    <xf numFmtId="166" fontId="3" fillId="0" borderId="13" xfId="4" applyNumberFormat="1" applyFont="1" applyBorder="1" applyAlignment="1">
      <alignment horizontal="left"/>
    </xf>
    <xf numFmtId="165" fontId="3" fillId="0" borderId="0" xfId="4" applyNumberFormat="1" applyFont="1"/>
    <xf numFmtId="165" fontId="3" fillId="0" borderId="13" xfId="4" applyNumberFormat="1" applyFont="1" applyBorder="1"/>
    <xf numFmtId="165" fontId="3" fillId="0" borderId="12" xfId="4" applyNumberFormat="1" applyFont="1" applyBorder="1"/>
    <xf numFmtId="165" fontId="3" fillId="0" borderId="11" xfId="4" applyNumberFormat="1" applyFont="1" applyBorder="1"/>
    <xf numFmtId="9" fontId="3" fillId="0" borderId="13" xfId="2" applyFont="1" applyBorder="1"/>
    <xf numFmtId="166" fontId="3" fillId="0" borderId="4" xfId="4" applyNumberFormat="1" applyFont="1" applyBorder="1" applyAlignment="1">
      <alignment horizontal="left"/>
    </xf>
    <xf numFmtId="166" fontId="3" fillId="0" borderId="6" xfId="4" applyNumberFormat="1" applyFont="1" applyBorder="1" applyAlignment="1">
      <alignment horizontal="left"/>
    </xf>
    <xf numFmtId="166" fontId="3" fillId="0" borderId="5" xfId="4" applyNumberFormat="1" applyFont="1" applyBorder="1" applyAlignment="1">
      <alignment horizontal="left"/>
    </xf>
    <xf numFmtId="9" fontId="3" fillId="0" borderId="12" xfId="2" applyFont="1" applyBorder="1"/>
    <xf numFmtId="9" fontId="3" fillId="0" borderId="11" xfId="2" applyFont="1" applyBorder="1"/>
    <xf numFmtId="0" fontId="7" fillId="0" borderId="0" xfId="0" applyFont="1"/>
    <xf numFmtId="0" fontId="6" fillId="4" borderId="13" xfId="0" applyFont="1" applyFill="1" applyBorder="1" applyAlignment="1">
      <alignment horizontal="center"/>
    </xf>
    <xf numFmtId="0" fontId="6" fillId="4" borderId="4" xfId="0" applyFont="1" applyFill="1" applyBorder="1" applyAlignment="1">
      <alignment horizontal="center"/>
    </xf>
    <xf numFmtId="0" fontId="6" fillId="0" borderId="0" xfId="0" applyFont="1" applyAlignment="1">
      <alignment horizontal="center"/>
    </xf>
    <xf numFmtId="0" fontId="6" fillId="0" borderId="13" xfId="0" applyFont="1" applyFill="1" applyBorder="1"/>
    <xf numFmtId="0" fontId="7" fillId="0" borderId="12" xfId="0" applyFont="1" applyBorder="1"/>
    <xf numFmtId="0" fontId="7" fillId="0" borderId="12" xfId="0" applyFont="1" applyFill="1" applyBorder="1"/>
    <xf numFmtId="0" fontId="7" fillId="0" borderId="6" xfId="0" applyFont="1" applyFill="1" applyBorder="1"/>
    <xf numFmtId="3" fontId="7" fillId="0" borderId="12" xfId="0" applyNumberFormat="1" applyFont="1" applyFill="1" applyBorder="1"/>
    <xf numFmtId="3" fontId="7" fillId="0" borderId="6" xfId="0" applyNumberFormat="1" applyFont="1" applyFill="1" applyBorder="1"/>
    <xf numFmtId="0" fontId="7" fillId="0" borderId="0" xfId="0" applyFont="1" applyFill="1"/>
    <xf numFmtId="0" fontId="7" fillId="0" borderId="15" xfId="0" applyFont="1" applyBorder="1"/>
    <xf numFmtId="0" fontId="7" fillId="0" borderId="15" xfId="0" applyFont="1" applyFill="1" applyBorder="1"/>
    <xf numFmtId="0" fontId="7" fillId="0" borderId="11" xfId="0" applyFont="1" applyFill="1" applyBorder="1"/>
    <xf numFmtId="0" fontId="7" fillId="0" borderId="5" xfId="0" applyFont="1" applyFill="1" applyBorder="1"/>
    <xf numFmtId="0" fontId="7" fillId="0" borderId="0" xfId="0" applyFont="1" applyBorder="1"/>
    <xf numFmtId="0" fontId="2" fillId="0" borderId="13" xfId="0" applyFont="1" applyBorder="1"/>
    <xf numFmtId="3" fontId="6" fillId="0" borderId="14" xfId="0" applyNumberFormat="1" applyFont="1" applyBorder="1"/>
    <xf numFmtId="3" fontId="6" fillId="0" borderId="13" xfId="0" applyNumberFormat="1" applyFont="1" applyBorder="1"/>
    <xf numFmtId="1" fontId="7" fillId="0" borderId="0" xfId="0" applyNumberFormat="1" applyFont="1"/>
    <xf numFmtId="3" fontId="6" fillId="0" borderId="4" xfId="0" applyNumberFormat="1" applyFont="1" applyBorder="1"/>
    <xf numFmtId="9" fontId="2" fillId="0" borderId="13" xfId="2" applyFont="1" applyFill="1" applyBorder="1" applyAlignment="1">
      <alignment horizontal="right" vertical="center" wrapText="1"/>
    </xf>
    <xf numFmtId="0" fontId="3" fillId="0" borderId="12" xfId="0" applyFont="1" applyBorder="1"/>
    <xf numFmtId="3" fontId="7" fillId="0" borderId="10" xfId="0" applyNumberFormat="1" applyFont="1" applyBorder="1"/>
    <xf numFmtId="3" fontId="7" fillId="0" borderId="12" xfId="0" applyNumberFormat="1" applyFont="1" applyBorder="1"/>
    <xf numFmtId="3" fontId="7" fillId="0" borderId="6" xfId="0" applyNumberFormat="1" applyFont="1" applyBorder="1"/>
    <xf numFmtId="9" fontId="3" fillId="0" borderId="12" xfId="2" applyFont="1" applyFill="1" applyBorder="1" applyAlignment="1">
      <alignment horizontal="right" vertical="center" wrapText="1"/>
    </xf>
    <xf numFmtId="0" fontId="3" fillId="0" borderId="11" xfId="0" applyFont="1" applyBorder="1"/>
    <xf numFmtId="3" fontId="7" fillId="0" borderId="15" xfId="0" applyNumberFormat="1" applyFont="1" applyBorder="1"/>
    <xf numFmtId="3" fontId="7" fillId="0" borderId="11" xfId="0" applyNumberFormat="1" applyFont="1" applyBorder="1"/>
    <xf numFmtId="3" fontId="7" fillId="0" borderId="5" xfId="0" applyNumberFormat="1" applyFont="1" applyBorder="1"/>
    <xf numFmtId="9" fontId="3" fillId="0" borderId="11" xfId="2" applyFont="1" applyFill="1" applyBorder="1" applyAlignment="1">
      <alignment horizontal="right" vertical="center" wrapText="1"/>
    </xf>
    <xf numFmtId="3" fontId="7" fillId="0" borderId="0" xfId="0" applyNumberFormat="1" applyFont="1" applyBorder="1"/>
    <xf numFmtId="3" fontId="7" fillId="2" borderId="0" xfId="0" applyNumberFormat="1" applyFont="1" applyFill="1" applyBorder="1"/>
    <xf numFmtId="0" fontId="7" fillId="2" borderId="0" xfId="0" applyFont="1" applyFill="1" applyBorder="1"/>
    <xf numFmtId="0" fontId="3" fillId="0" borderId="11"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4" xfId="0" applyFont="1" applyFill="1" applyBorder="1" applyAlignment="1">
      <alignment horizontal="left" vertical="top" wrapText="1"/>
    </xf>
    <xf numFmtId="3" fontId="3" fillId="0" borderId="6" xfId="0" applyNumberFormat="1" applyFont="1" applyFill="1" applyBorder="1" applyAlignment="1">
      <alignment horizontal="left" vertical="center" wrapText="1"/>
    </xf>
    <xf numFmtId="0" fontId="3" fillId="0" borderId="5" xfId="0" applyFont="1" applyFill="1" applyBorder="1" applyAlignment="1">
      <alignment horizontal="left" vertical="top" wrapText="1"/>
    </xf>
    <xf numFmtId="0" fontId="7" fillId="0" borderId="11" xfId="0" applyFont="1" applyBorder="1"/>
    <xf numFmtId="9" fontId="7" fillId="0" borderId="11" xfId="2" applyFont="1" applyBorder="1"/>
    <xf numFmtId="0" fontId="3" fillId="0" borderId="12" xfId="0" applyFont="1" applyFill="1" applyBorder="1" applyAlignment="1">
      <alignment horizontal="left" vertical="top" wrapText="1"/>
    </xf>
    <xf numFmtId="0" fontId="2" fillId="0" borderId="0" xfId="0" applyFont="1" applyFill="1" applyBorder="1"/>
    <xf numFmtId="0" fontId="2" fillId="0" borderId="0" xfId="0" applyFont="1"/>
    <xf numFmtId="0" fontId="3" fillId="0" borderId="0" xfId="0" applyFont="1"/>
    <xf numFmtId="0" fontId="7" fillId="0" borderId="6" xfId="0" applyFont="1" applyBorder="1"/>
    <xf numFmtId="3" fontId="2" fillId="0" borderId="4" xfId="0" applyNumberFormat="1" applyFont="1" applyBorder="1"/>
    <xf numFmtId="165" fontId="2" fillId="0" borderId="13" xfId="1" applyNumberFormat="1" applyFont="1" applyBorder="1"/>
    <xf numFmtId="3" fontId="6" fillId="0" borderId="8" xfId="0" applyNumberFormat="1" applyFont="1" applyBorder="1"/>
    <xf numFmtId="9" fontId="6" fillId="0" borderId="13" xfId="2" applyFont="1" applyBorder="1"/>
    <xf numFmtId="0" fontId="2" fillId="0" borderId="12" xfId="0" applyFont="1" applyBorder="1" applyAlignment="1">
      <alignment wrapText="1"/>
    </xf>
    <xf numFmtId="0" fontId="2" fillId="0" borderId="10" xfId="0" applyFont="1" applyBorder="1" applyAlignment="1">
      <alignment wrapText="1"/>
    </xf>
    <xf numFmtId="165" fontId="7" fillId="0" borderId="12" xfId="1" applyNumberFormat="1" applyFont="1" applyBorder="1"/>
    <xf numFmtId="9" fontId="7" fillId="0" borderId="12" xfId="2" applyFont="1" applyBorder="1"/>
    <xf numFmtId="0" fontId="3" fillId="0" borderId="12" xfId="0" applyFont="1" applyBorder="1" applyAlignment="1">
      <alignment horizontal="left" wrapText="1" indent="1"/>
    </xf>
    <xf numFmtId="0" fontId="3" fillId="0" borderId="11" xfId="0" applyFont="1" applyBorder="1" applyAlignment="1">
      <alignment wrapText="1"/>
    </xf>
    <xf numFmtId="165" fontId="7" fillId="0" borderId="11" xfId="1" applyNumberFormat="1" applyFont="1" applyBorder="1"/>
    <xf numFmtId="3" fontId="7" fillId="0" borderId="9" xfId="0" applyNumberFormat="1" applyFont="1" applyBorder="1"/>
    <xf numFmtId="0" fontId="2" fillId="4" borderId="6" xfId="0" applyFont="1" applyFill="1" applyBorder="1" applyAlignment="1">
      <alignment horizontal="center" vertical="center" wrapText="1"/>
    </xf>
    <xf numFmtId="0" fontId="2" fillId="4" borderId="12" xfId="0" applyFont="1" applyFill="1" applyBorder="1" applyAlignment="1">
      <alignment horizontal="center" vertical="center" wrapText="1"/>
    </xf>
    <xf numFmtId="9" fontId="6" fillId="0" borderId="14" xfId="2" applyFont="1" applyBorder="1"/>
    <xf numFmtId="9" fontId="2" fillId="0" borderId="10" xfId="2" applyFont="1" applyBorder="1" applyAlignment="1">
      <alignment wrapText="1"/>
    </xf>
    <xf numFmtId="9" fontId="2" fillId="0" borderId="12" xfId="2" applyFont="1" applyBorder="1" applyAlignment="1">
      <alignment wrapText="1"/>
    </xf>
    <xf numFmtId="9" fontId="7" fillId="0" borderId="10" xfId="2" applyFont="1" applyBorder="1"/>
    <xf numFmtId="9" fontId="7" fillId="0" borderId="15" xfId="2" applyFont="1" applyBorder="1"/>
    <xf numFmtId="0" fontId="12" fillId="0" borderId="0" xfId="0" applyFont="1"/>
    <xf numFmtId="0" fontId="2" fillId="4" borderId="11" xfId="0" applyFont="1" applyFill="1" applyBorder="1" applyAlignment="1">
      <alignment horizontal="center" vertical="center" wrapText="1"/>
    </xf>
    <xf numFmtId="0" fontId="2" fillId="4" borderId="15" xfId="0" applyFont="1" applyFill="1" applyBorder="1" applyAlignment="1">
      <alignment horizontal="center" vertical="center" wrapText="1"/>
    </xf>
    <xf numFmtId="9" fontId="3" fillId="0" borderId="10" xfId="2" applyFont="1" applyBorder="1"/>
    <xf numFmtId="0" fontId="7" fillId="0" borderId="0" xfId="0" applyFont="1" applyAlignment="1">
      <alignment wrapText="1"/>
    </xf>
    <xf numFmtId="9" fontId="3" fillId="0" borderId="15" xfId="2" applyFont="1" applyBorder="1"/>
    <xf numFmtId="0" fontId="3" fillId="0" borderId="6" xfId="0" applyFont="1" applyBorder="1" applyAlignment="1">
      <alignment wrapText="1"/>
    </xf>
    <xf numFmtId="0" fontId="3" fillId="0" borderId="6" xfId="0" applyFont="1" applyBorder="1" applyAlignment="1">
      <alignment vertical="center" wrapText="1"/>
    </xf>
    <xf numFmtId="9" fontId="3" fillId="0" borderId="12" xfId="2" applyFont="1" applyBorder="1" applyAlignment="1">
      <alignment horizontal="right" vertical="center"/>
    </xf>
    <xf numFmtId="165" fontId="7" fillId="0" borderId="12" xfId="1" applyNumberFormat="1" applyFont="1" applyBorder="1" applyAlignment="1">
      <alignment horizontal="right"/>
    </xf>
    <xf numFmtId="165" fontId="7" fillId="0" borderId="11" xfId="1" applyNumberFormat="1" applyFont="1" applyBorder="1" applyAlignment="1">
      <alignment horizontal="right"/>
    </xf>
    <xf numFmtId="165" fontId="7" fillId="0" borderId="10" xfId="1" applyNumberFormat="1" applyFont="1" applyBorder="1" applyAlignment="1">
      <alignment horizontal="right"/>
    </xf>
    <xf numFmtId="165" fontId="7" fillId="0" borderId="15" xfId="1" applyNumberFormat="1" applyFont="1" applyBorder="1" applyAlignment="1">
      <alignment horizontal="right"/>
    </xf>
    <xf numFmtId="49" fontId="7" fillId="0" borderId="12" xfId="0" applyNumberFormat="1" applyFont="1" applyBorder="1" applyAlignment="1">
      <alignment horizontal="left" vertical="top"/>
    </xf>
    <xf numFmtId="49" fontId="7" fillId="0" borderId="11" xfId="0" applyNumberFormat="1" applyFont="1" applyBorder="1" applyAlignment="1">
      <alignment horizontal="left" vertical="top"/>
    </xf>
    <xf numFmtId="49" fontId="6" fillId="0" borderId="13" xfId="0" applyNumberFormat="1" applyFont="1" applyBorder="1" applyAlignment="1">
      <alignment horizontal="left" vertical="top"/>
    </xf>
    <xf numFmtId="165" fontId="6" fillId="0" borderId="14" xfId="1" applyNumberFormat="1" applyFont="1" applyBorder="1" applyAlignment="1">
      <alignment horizontal="right"/>
    </xf>
    <xf numFmtId="165" fontId="6" fillId="0" borderId="13" xfId="1" applyNumberFormat="1" applyFont="1" applyBorder="1" applyAlignment="1">
      <alignment horizontal="right"/>
    </xf>
    <xf numFmtId="49" fontId="6" fillId="0" borderId="0" xfId="0" applyNumberFormat="1" applyFont="1" applyBorder="1" applyAlignment="1">
      <alignment vertical="center"/>
    </xf>
    <xf numFmtId="49" fontId="7" fillId="0" borderId="0" xfId="0" applyNumberFormat="1" applyFont="1" applyBorder="1" applyAlignment="1">
      <alignment vertical="center" wrapText="1"/>
    </xf>
    <xf numFmtId="165" fontId="6" fillId="0" borderId="4" xfId="1" applyNumberFormat="1" applyFont="1" applyBorder="1" applyAlignment="1">
      <alignment horizontal="left" vertical="top"/>
    </xf>
    <xf numFmtId="165" fontId="6" fillId="0" borderId="13" xfId="1" applyNumberFormat="1" applyFont="1" applyBorder="1" applyAlignment="1">
      <alignment horizontal="left" vertical="top"/>
    </xf>
    <xf numFmtId="9" fontId="6" fillId="0" borderId="13" xfId="2" applyFont="1" applyBorder="1" applyAlignment="1">
      <alignment horizontal="right" vertical="top"/>
    </xf>
    <xf numFmtId="165" fontId="7" fillId="0" borderId="6" xfId="1" applyNumberFormat="1" applyFont="1" applyBorder="1" applyAlignment="1">
      <alignment horizontal="left" vertical="top"/>
    </xf>
    <xf numFmtId="165" fontId="7" fillId="0" borderId="12" xfId="1" applyNumberFormat="1" applyFont="1" applyBorder="1" applyAlignment="1">
      <alignment horizontal="left" vertical="top"/>
    </xf>
    <xf numFmtId="9" fontId="7" fillId="0" borderId="12" xfId="2" applyFont="1" applyBorder="1" applyAlignment="1">
      <alignment horizontal="right" vertical="top"/>
    </xf>
    <xf numFmtId="165" fontId="7" fillId="0" borderId="12" xfId="1" applyNumberFormat="1" applyFont="1" applyBorder="1" applyAlignment="1">
      <alignment horizontal="left" vertical="top" wrapText="1"/>
    </xf>
    <xf numFmtId="9" fontId="7" fillId="0" borderId="12" xfId="2" applyFont="1" applyBorder="1" applyAlignment="1">
      <alignment horizontal="right" vertical="top" wrapText="1"/>
    </xf>
    <xf numFmtId="165" fontId="7" fillId="0" borderId="5" xfId="1" applyNumberFormat="1" applyFont="1" applyBorder="1" applyAlignment="1">
      <alignment horizontal="left" vertical="top"/>
    </xf>
    <xf numFmtId="165" fontId="7" fillId="0" borderId="11" xfId="1" applyNumberFormat="1" applyFont="1" applyBorder="1" applyAlignment="1">
      <alignment horizontal="left" vertical="top"/>
    </xf>
    <xf numFmtId="9" fontId="7" fillId="0" borderId="11" xfId="2" applyFont="1" applyBorder="1" applyAlignment="1">
      <alignment horizontal="right" vertical="top"/>
    </xf>
    <xf numFmtId="9" fontId="7" fillId="0" borderId="12" xfId="2" applyFont="1" applyBorder="1" applyAlignment="1">
      <alignment horizontal="right"/>
    </xf>
    <xf numFmtId="164" fontId="7" fillId="0" borderId="15" xfId="0" applyNumberFormat="1" applyFont="1" applyBorder="1"/>
    <xf numFmtId="9" fontId="7" fillId="0" borderId="11" xfId="2" applyFont="1" applyBorder="1" applyAlignment="1">
      <alignment horizontal="right"/>
    </xf>
    <xf numFmtId="9" fontId="7" fillId="0" borderId="0" xfId="2" applyFont="1" applyAlignment="1">
      <alignment horizontal="right"/>
    </xf>
    <xf numFmtId="0" fontId="7" fillId="0" borderId="0" xfId="0" applyFont="1" applyFill="1" applyBorder="1"/>
    <xf numFmtId="0" fontId="6" fillId="0" borderId="0" xfId="0" applyFont="1" applyBorder="1"/>
    <xf numFmtId="164" fontId="7" fillId="0" borderId="10" xfId="0" applyNumberFormat="1" applyFont="1" applyBorder="1"/>
    <xf numFmtId="165" fontId="11" fillId="0" borderId="12" xfId="1" applyNumberFormat="1" applyFont="1" applyBorder="1" applyAlignment="1">
      <alignment horizontal="right"/>
    </xf>
    <xf numFmtId="165" fontId="11" fillId="0" borderId="11" xfId="1" applyNumberFormat="1" applyFont="1" applyBorder="1" applyAlignment="1">
      <alignment horizontal="right"/>
    </xf>
    <xf numFmtId="165" fontId="10" fillId="0" borderId="13" xfId="1" applyNumberFormat="1" applyFont="1" applyBorder="1" applyAlignment="1">
      <alignment horizontal="right"/>
    </xf>
    <xf numFmtId="165" fontId="6" fillId="0" borderId="13" xfId="0" applyNumberFormat="1" applyFont="1" applyBorder="1"/>
    <xf numFmtId="165" fontId="7" fillId="0" borderId="12" xfId="0" applyNumberFormat="1" applyFont="1" applyBorder="1"/>
    <xf numFmtId="165" fontId="7" fillId="0" borderId="11" xfId="0" applyNumberFormat="1" applyFont="1" applyBorder="1"/>
    <xf numFmtId="3" fontId="11" fillId="0" borderId="12" xfId="0" applyNumberFormat="1" applyFont="1" applyBorder="1" applyAlignment="1">
      <alignment horizontal="right"/>
    </xf>
    <xf numFmtId="3" fontId="10" fillId="0" borderId="13" xfId="0" applyNumberFormat="1" applyFont="1" applyBorder="1" applyAlignment="1">
      <alignment horizontal="right"/>
    </xf>
    <xf numFmtId="0" fontId="2" fillId="4" borderId="7" xfId="0" applyFont="1" applyFill="1" applyBorder="1" applyAlignment="1">
      <alignment horizontal="center" vertical="center"/>
    </xf>
    <xf numFmtId="0" fontId="2" fillId="4" borderId="7"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vertical="center"/>
    </xf>
    <xf numFmtId="0" fontId="6" fillId="4" borderId="1" xfId="0" applyFont="1" applyFill="1" applyBorder="1" applyAlignment="1">
      <alignment horizontal="center" vertical="center"/>
    </xf>
    <xf numFmtId="3" fontId="6" fillId="0" borderId="13" xfId="1" applyNumberFormat="1" applyFont="1" applyBorder="1"/>
    <xf numFmtId="9" fontId="7" fillId="0" borderId="12" xfId="2" applyFont="1" applyFill="1" applyBorder="1"/>
    <xf numFmtId="165" fontId="2" fillId="0" borderId="0" xfId="0" applyNumberFormat="1" applyFont="1" applyBorder="1"/>
    <xf numFmtId="0" fontId="13" fillId="0" borderId="0" xfId="0" applyFont="1" applyFill="1" applyBorder="1"/>
    <xf numFmtId="0" fontId="14" fillId="0" borderId="0" xfId="0" applyFont="1"/>
    <xf numFmtId="0" fontId="2" fillId="0" borderId="0" xfId="0" applyFont="1" applyAlignment="1"/>
    <xf numFmtId="49" fontId="6" fillId="4" borderId="13" xfId="0" applyNumberFormat="1" applyFont="1" applyFill="1" applyBorder="1" applyAlignment="1">
      <alignment horizontal="center" vertical="center" wrapText="1"/>
    </xf>
    <xf numFmtId="0" fontId="6" fillId="0" borderId="4" xfId="0" applyFont="1" applyBorder="1"/>
    <xf numFmtId="0" fontId="7" fillId="0" borderId="5" xfId="0" applyFont="1" applyBorder="1"/>
    <xf numFmtId="49" fontId="7" fillId="0" borderId="0" xfId="0" applyNumberFormat="1" applyFont="1" applyBorder="1" applyAlignment="1">
      <alignment vertical="center"/>
    </xf>
    <xf numFmtId="49" fontId="6" fillId="0" borderId="4" xfId="0" applyNumberFormat="1" applyFont="1" applyBorder="1" applyAlignment="1">
      <alignment horizontal="left" vertical="top"/>
    </xf>
    <xf numFmtId="3" fontId="6" fillId="0" borderId="13" xfId="0" applyNumberFormat="1" applyFont="1" applyBorder="1" applyAlignment="1">
      <alignment horizontal="right"/>
    </xf>
    <xf numFmtId="49" fontId="7" fillId="0" borderId="6" xfId="0" applyNumberFormat="1" applyFont="1" applyBorder="1" applyAlignment="1">
      <alignment horizontal="left" vertical="top"/>
    </xf>
    <xf numFmtId="0" fontId="7" fillId="0" borderId="12" xfId="0" applyNumberFormat="1" applyFont="1" applyBorder="1" applyAlignment="1">
      <alignment horizontal="right"/>
    </xf>
    <xf numFmtId="3" fontId="7" fillId="0" borderId="12" xfId="0" applyNumberFormat="1" applyFont="1" applyBorder="1" applyAlignment="1">
      <alignment horizontal="right"/>
    </xf>
    <xf numFmtId="49" fontId="7" fillId="0" borderId="5" xfId="0" applyNumberFormat="1" applyFont="1" applyBorder="1" applyAlignment="1">
      <alignment horizontal="left" vertical="top"/>
    </xf>
    <xf numFmtId="0" fontId="7" fillId="0" borderId="11" xfId="0" applyNumberFormat="1" applyFont="1" applyBorder="1" applyAlignment="1">
      <alignment horizontal="right"/>
    </xf>
    <xf numFmtId="3" fontId="6" fillId="0" borderId="12" xfId="0" applyNumberFormat="1" applyFont="1" applyBorder="1" applyAlignment="1">
      <alignment horizontal="right"/>
    </xf>
    <xf numFmtId="0" fontId="3" fillId="0" borderId="0" xfId="0" applyFont="1" applyAlignment="1"/>
    <xf numFmtId="0" fontId="7" fillId="0" borderId="0" xfId="0" applyFont="1" applyAlignment="1"/>
    <xf numFmtId="0" fontId="2" fillId="3" borderId="12" xfId="0" applyFont="1" applyFill="1" applyBorder="1" applyAlignment="1"/>
    <xf numFmtId="16" fontId="2" fillId="4" borderId="13" xfId="0" applyNumberFormat="1" applyFont="1" applyFill="1" applyBorder="1" applyAlignment="1">
      <alignment horizontal="center" vertical="center" wrapText="1"/>
    </xf>
    <xf numFmtId="0" fontId="2" fillId="4" borderId="14" xfId="0" applyFont="1" applyFill="1" applyBorder="1" applyAlignment="1">
      <alignment horizontal="center" vertical="center" wrapText="1"/>
    </xf>
    <xf numFmtId="3" fontId="2" fillId="0" borderId="13" xfId="0" applyNumberFormat="1" applyFont="1" applyFill="1" applyBorder="1" applyAlignment="1"/>
    <xf numFmtId="9" fontId="2" fillId="0" borderId="14" xfId="2" applyFont="1" applyBorder="1"/>
    <xf numFmtId="3" fontId="3" fillId="0" borderId="12" xfId="0" applyNumberFormat="1" applyFont="1" applyFill="1" applyBorder="1" applyAlignment="1"/>
    <xf numFmtId="3" fontId="3" fillId="0" borderId="6" xfId="0" applyNumberFormat="1" applyFont="1" applyBorder="1"/>
    <xf numFmtId="3" fontId="3" fillId="0" borderId="11" xfId="0" applyNumberFormat="1" applyFont="1" applyFill="1" applyBorder="1" applyAlignment="1"/>
    <xf numFmtId="3" fontId="3" fillId="0" borderId="5" xfId="0" applyNumberFormat="1" applyFont="1" applyBorder="1"/>
    <xf numFmtId="3" fontId="3" fillId="0" borderId="0" xfId="0" applyNumberFormat="1" applyFont="1" applyBorder="1" applyAlignment="1"/>
    <xf numFmtId="9" fontId="3" fillId="0" borderId="0" xfId="0" applyNumberFormat="1" applyFont="1" applyBorder="1" applyAlignment="1"/>
    <xf numFmtId="9" fontId="6" fillId="0" borderId="14" xfId="2" applyFont="1" applyBorder="1" applyAlignment="1">
      <alignment horizontal="right"/>
    </xf>
    <xf numFmtId="9" fontId="6" fillId="0" borderId="13" xfId="2" applyFont="1" applyBorder="1" applyAlignment="1">
      <alignment horizontal="right"/>
    </xf>
    <xf numFmtId="9" fontId="7" fillId="0" borderId="10" xfId="2" applyFont="1" applyBorder="1" applyAlignment="1">
      <alignment horizontal="right"/>
    </xf>
    <xf numFmtId="9" fontId="7" fillId="0" borderId="15" xfId="2" applyFont="1" applyBorder="1" applyAlignment="1">
      <alignment horizontal="right"/>
    </xf>
    <xf numFmtId="9" fontId="6" fillId="0" borderId="8" xfId="2" applyFont="1" applyBorder="1" applyAlignment="1">
      <alignment horizontal="right" vertical="top"/>
    </xf>
    <xf numFmtId="9" fontId="6" fillId="0" borderId="4" xfId="2" applyFont="1" applyBorder="1" applyAlignment="1">
      <alignment horizontal="right" vertical="top"/>
    </xf>
    <xf numFmtId="9" fontId="7" fillId="0" borderId="0" xfId="2" applyFont="1" applyBorder="1" applyAlignment="1">
      <alignment horizontal="right" vertical="top"/>
    </xf>
    <xf numFmtId="9" fontId="7" fillId="0" borderId="6" xfId="2" applyFont="1" applyBorder="1" applyAlignment="1">
      <alignment horizontal="right" vertical="top"/>
    </xf>
    <xf numFmtId="9" fontId="7" fillId="0" borderId="0" xfId="2" applyFont="1" applyBorder="1" applyAlignment="1">
      <alignment horizontal="right" vertical="top" wrapText="1"/>
    </xf>
    <xf numFmtId="9" fontId="7" fillId="0" borderId="6" xfId="2" applyFont="1" applyBorder="1" applyAlignment="1">
      <alignment horizontal="right" vertical="top" wrapText="1"/>
    </xf>
    <xf numFmtId="9" fontId="7" fillId="0" borderId="9" xfId="2" applyFont="1" applyBorder="1" applyAlignment="1">
      <alignment horizontal="right" vertical="top"/>
    </xf>
    <xf numFmtId="9" fontId="7" fillId="0" borderId="5" xfId="2" applyFont="1" applyBorder="1" applyAlignment="1">
      <alignment horizontal="right" vertical="top"/>
    </xf>
    <xf numFmtId="9" fontId="10" fillId="0" borderId="13" xfId="2" applyFont="1" applyBorder="1" applyAlignment="1">
      <alignment horizontal="right"/>
    </xf>
    <xf numFmtId="9" fontId="11" fillId="0" borderId="12" xfId="2" applyFont="1" applyBorder="1" applyAlignment="1">
      <alignment horizontal="right"/>
    </xf>
    <xf numFmtId="9" fontId="11" fillId="0" borderId="11" xfId="2" applyFont="1" applyBorder="1" applyAlignment="1">
      <alignment horizontal="right"/>
    </xf>
    <xf numFmtId="165" fontId="6" fillId="0" borderId="13" xfId="1" applyNumberFormat="1" applyFont="1" applyBorder="1"/>
    <xf numFmtId="9" fontId="6" fillId="0" borderId="0" xfId="0" applyNumberFormat="1" applyFont="1"/>
    <xf numFmtId="9" fontId="7" fillId="0" borderId="0" xfId="0" applyNumberFormat="1" applyFont="1"/>
    <xf numFmtId="16" fontId="2" fillId="4" borderId="1" xfId="0" applyNumberFormat="1" applyFont="1" applyFill="1" applyBorder="1" applyAlignment="1">
      <alignment horizontal="center" vertical="center" wrapText="1"/>
    </xf>
    <xf numFmtId="1" fontId="2" fillId="0" borderId="4" xfId="0" applyNumberFormat="1" applyFont="1" applyFill="1" applyBorder="1" applyAlignment="1"/>
    <xf numFmtId="3" fontId="2" fillId="0" borderId="13" xfId="0" applyNumberFormat="1" applyFont="1" applyBorder="1"/>
    <xf numFmtId="9" fontId="2" fillId="0" borderId="14" xfId="0" applyNumberFormat="1" applyFont="1" applyBorder="1"/>
    <xf numFmtId="1" fontId="3" fillId="0" borderId="6" xfId="0" applyNumberFormat="1" applyFont="1" applyFill="1" applyBorder="1" applyAlignment="1"/>
    <xf numFmtId="3" fontId="7" fillId="0" borderId="12" xfId="0" applyNumberFormat="1" applyFont="1" applyFill="1" applyBorder="1" applyAlignment="1"/>
    <xf numFmtId="3" fontId="3" fillId="0" borderId="12" xfId="0" applyNumberFormat="1" applyFont="1" applyBorder="1"/>
    <xf numFmtId="9" fontId="3" fillId="0" borderId="10" xfId="0" applyNumberFormat="1" applyFont="1" applyBorder="1"/>
    <xf numFmtId="9" fontId="7" fillId="0" borderId="0" xfId="0" applyNumberFormat="1" applyFont="1" applyAlignment="1"/>
    <xf numFmtId="0" fontId="7" fillId="0" borderId="12" xfId="0" applyFont="1" applyFill="1" applyBorder="1" applyAlignment="1"/>
    <xf numFmtId="1" fontId="3" fillId="0" borderId="5" xfId="0" applyNumberFormat="1" applyFont="1" applyFill="1" applyBorder="1" applyAlignment="1"/>
    <xf numFmtId="3" fontId="7" fillId="0" borderId="11" xfId="0" applyNumberFormat="1" applyFont="1" applyFill="1" applyBorder="1" applyAlignment="1"/>
    <xf numFmtId="3" fontId="3" fillId="0" borderId="11" xfId="0" applyNumberFormat="1" applyFont="1" applyBorder="1"/>
    <xf numFmtId="9" fontId="3" fillId="0" borderId="15" xfId="0" applyNumberFormat="1" applyFont="1" applyBorder="1"/>
    <xf numFmtId="1" fontId="3" fillId="0" borderId="6" xfId="0" applyNumberFormat="1" applyFont="1" applyFill="1" applyBorder="1" applyAlignment="1">
      <alignment vertical="center"/>
    </xf>
    <xf numFmtId="0" fontId="3" fillId="0" borderId="0" xfId="0" applyFont="1" applyAlignment="1">
      <alignment horizontal="left" wrapText="1"/>
    </xf>
    <xf numFmtId="3" fontId="7" fillId="0" borderId="0" xfId="0" applyNumberFormat="1" applyFont="1"/>
    <xf numFmtId="3" fontId="3" fillId="0" borderId="12" xfId="0" applyNumberFormat="1" applyFont="1" applyFill="1" applyBorder="1" applyAlignment="1">
      <alignment horizontal="left" vertical="center" wrapText="1"/>
    </xf>
    <xf numFmtId="9" fontId="6" fillId="0" borderId="12" xfId="2" applyFont="1" applyBorder="1" applyAlignment="1">
      <alignment horizontal="right"/>
    </xf>
    <xf numFmtId="9" fontId="2" fillId="0" borderId="13" xfId="2" applyFont="1" applyFill="1" applyBorder="1" applyAlignment="1"/>
    <xf numFmtId="9" fontId="7" fillId="0" borderId="12" xfId="2" applyFont="1" applyFill="1" applyBorder="1" applyAlignment="1"/>
    <xf numFmtId="9" fontId="7" fillId="0" borderId="11" xfId="2" applyFont="1" applyFill="1" applyBorder="1" applyAlignment="1"/>
    <xf numFmtId="3" fontId="7" fillId="0" borderId="0" xfId="0" applyNumberFormat="1" applyFont="1" applyBorder="1" applyAlignment="1">
      <alignment horizontal="right"/>
    </xf>
    <xf numFmtId="3" fontId="6" fillId="0" borderId="4" xfId="0" applyNumberFormat="1" applyFont="1" applyBorder="1" applyAlignment="1">
      <alignment horizontal="right"/>
    </xf>
    <xf numFmtId="3" fontId="6" fillId="0" borderId="8" xfId="0" applyNumberFormat="1" applyFont="1" applyBorder="1" applyAlignment="1">
      <alignment horizontal="right"/>
    </xf>
    <xf numFmtId="3" fontId="7" fillId="0" borderId="6" xfId="0" applyNumberFormat="1" applyFont="1" applyBorder="1" applyAlignment="1">
      <alignment horizontal="right"/>
    </xf>
    <xf numFmtId="3" fontId="7" fillId="0" borderId="9" xfId="0" applyNumberFormat="1" applyFont="1" applyBorder="1" applyAlignment="1">
      <alignment horizontal="right"/>
    </xf>
    <xf numFmtId="3" fontId="7" fillId="0" borderId="11" xfId="0" applyNumberFormat="1" applyFont="1" applyBorder="1" applyAlignment="1">
      <alignment horizontal="right"/>
    </xf>
    <xf numFmtId="165" fontId="6" fillId="0" borderId="4" xfId="1" applyNumberFormat="1" applyFont="1" applyBorder="1"/>
    <xf numFmtId="165" fontId="7" fillId="0" borderId="6" xfId="1" applyNumberFormat="1" applyFont="1" applyBorder="1"/>
    <xf numFmtId="49" fontId="6" fillId="4" borderId="1" xfId="0" applyNumberFormat="1" applyFont="1" applyFill="1" applyBorder="1" applyAlignment="1">
      <alignment horizontal="center" vertical="center" wrapText="1"/>
    </xf>
    <xf numFmtId="3" fontId="6" fillId="0" borderId="13" xfId="0" applyNumberFormat="1" applyFont="1" applyBorder="1" applyAlignment="1">
      <alignment wrapText="1"/>
    </xf>
    <xf numFmtId="3" fontId="7" fillId="0" borderId="12" xfId="0" applyNumberFormat="1" applyFont="1" applyBorder="1" applyAlignment="1">
      <alignment wrapText="1"/>
    </xf>
    <xf numFmtId="3" fontId="7" fillId="0" borderId="11" xfId="0" applyNumberFormat="1" applyFont="1" applyBorder="1" applyAlignment="1">
      <alignment wrapText="1"/>
    </xf>
    <xf numFmtId="0" fontId="7" fillId="0" borderId="0" xfId="0" applyFont="1" applyFill="1" applyAlignment="1">
      <alignment wrapText="1"/>
    </xf>
    <xf numFmtId="164" fontId="6" fillId="0" borderId="14" xfId="0" applyNumberFormat="1" applyFont="1" applyBorder="1"/>
    <xf numFmtId="0" fontId="16" fillId="0" borderId="0" xfId="0" applyFont="1"/>
    <xf numFmtId="10" fontId="7" fillId="0" borderId="0" xfId="0" applyNumberFormat="1" applyFont="1"/>
    <xf numFmtId="49" fontId="7" fillId="0" borderId="0" xfId="0" applyNumberFormat="1" applyFont="1" applyBorder="1" applyAlignment="1">
      <alignment horizontal="left" vertical="top"/>
    </xf>
    <xf numFmtId="165" fontId="7" fillId="0" borderId="0" xfId="1" applyNumberFormat="1" applyFont="1" applyBorder="1" applyAlignment="1">
      <alignment horizontal="right"/>
    </xf>
    <xf numFmtId="165" fontId="7" fillId="0" borderId="0" xfId="0" applyNumberFormat="1" applyFont="1"/>
    <xf numFmtId="0" fontId="3" fillId="0" borderId="2" xfId="0" applyFont="1" applyFill="1" applyBorder="1" applyAlignment="1">
      <alignment horizontal="left" vertical="top" wrapText="1"/>
    </xf>
    <xf numFmtId="3" fontId="11" fillId="0" borderId="1" xfId="0" applyNumberFormat="1" applyFont="1" applyBorder="1" applyAlignment="1">
      <alignment horizontal="right"/>
    </xf>
    <xf numFmtId="9" fontId="7" fillId="0" borderId="1" xfId="2" applyFont="1" applyBorder="1"/>
    <xf numFmtId="0" fontId="7" fillId="0" borderId="2" xfId="0" applyFont="1" applyBorder="1"/>
    <xf numFmtId="9" fontId="11" fillId="0" borderId="1" xfId="2" applyFont="1" applyBorder="1" applyAlignment="1">
      <alignment horizontal="right"/>
    </xf>
    <xf numFmtId="3" fontId="2" fillId="4" borderId="20" xfId="6" applyNumberFormat="1" applyFont="1" applyFill="1" applyBorder="1" applyAlignment="1">
      <alignment horizontal="center" vertical="center" wrapText="1"/>
    </xf>
    <xf numFmtId="3" fontId="2" fillId="4" borderId="21" xfId="6" applyNumberFormat="1" applyFont="1" applyFill="1" applyBorder="1" applyAlignment="1">
      <alignment horizontal="center" vertical="center" wrapText="1"/>
    </xf>
    <xf numFmtId="3" fontId="2" fillId="4" borderId="1" xfId="6" applyNumberFormat="1" applyFont="1" applyFill="1" applyBorder="1" applyAlignment="1">
      <alignment horizontal="center" vertical="center" wrapText="1"/>
    </xf>
    <xf numFmtId="0" fontId="14" fillId="0" borderId="0" xfId="0" applyFont="1" applyFill="1" applyAlignment="1">
      <alignment wrapText="1"/>
    </xf>
    <xf numFmtId="49" fontId="5" fillId="4" borderId="5" xfId="0" applyNumberFormat="1" applyFont="1" applyFill="1" applyBorder="1" applyAlignment="1">
      <alignment horizontal="center" vertical="center" wrapText="1"/>
    </xf>
    <xf numFmtId="49" fontId="9" fillId="4" borderId="11" xfId="0" applyNumberFormat="1" applyFont="1" applyFill="1" applyBorder="1" applyAlignment="1">
      <alignment horizontal="center" vertical="center" wrapText="1"/>
    </xf>
    <xf numFmtId="9" fontId="6" fillId="0" borderId="13" xfId="2" applyFont="1" applyFill="1" applyBorder="1"/>
    <xf numFmtId="9" fontId="7" fillId="0" borderId="12" xfId="2" quotePrefix="1" applyFont="1" applyBorder="1" applyAlignment="1">
      <alignment horizontal="right"/>
    </xf>
    <xf numFmtId="9" fontId="7" fillId="0" borderId="11" xfId="2" applyFont="1" applyFill="1" applyBorder="1"/>
    <xf numFmtId="0" fontId="4" fillId="0" borderId="0" xfId="3" applyAlignment="1" applyProtection="1"/>
    <xf numFmtId="3" fontId="10" fillId="0" borderId="23" xfId="0" applyNumberFormat="1" applyFont="1" applyBorder="1" applyAlignment="1">
      <alignment horizontal="right"/>
    </xf>
    <xf numFmtId="3" fontId="10" fillId="0" borderId="24" xfId="0" applyNumberFormat="1" applyFont="1" applyBorder="1" applyAlignment="1">
      <alignment horizontal="right"/>
    </xf>
    <xf numFmtId="3" fontId="10" fillId="0" borderId="25" xfId="0" applyNumberFormat="1" applyFont="1" applyBorder="1" applyAlignment="1">
      <alignment horizontal="right"/>
    </xf>
    <xf numFmtId="0" fontId="3" fillId="0" borderId="6" xfId="0" applyFont="1" applyFill="1" applyBorder="1" applyAlignment="1">
      <alignment horizontal="left" vertical="top" wrapText="1"/>
    </xf>
    <xf numFmtId="3" fontId="11" fillId="0" borderId="26" xfId="0" applyNumberFormat="1" applyFont="1" applyBorder="1" applyAlignment="1">
      <alignment horizontal="right"/>
    </xf>
    <xf numFmtId="3" fontId="11" fillId="0" borderId="27" xfId="0" applyNumberFormat="1" applyFont="1" applyBorder="1" applyAlignment="1">
      <alignment horizontal="right"/>
    </xf>
    <xf numFmtId="3" fontId="11" fillId="0" borderId="28" xfId="0" applyNumberFormat="1" applyFont="1" applyBorder="1" applyAlignment="1">
      <alignment horizontal="right"/>
    </xf>
    <xf numFmtId="3" fontId="11" fillId="0" borderId="29" xfId="0" applyNumberFormat="1" applyFont="1" applyBorder="1" applyAlignment="1">
      <alignment horizontal="right"/>
    </xf>
    <xf numFmtId="3" fontId="11" fillId="0" borderId="30" xfId="0" applyNumberFormat="1" applyFont="1" applyBorder="1" applyAlignment="1">
      <alignment horizontal="right"/>
    </xf>
    <xf numFmtId="3" fontId="11" fillId="0" borderId="31" xfId="0" applyNumberFormat="1" applyFont="1" applyBorder="1" applyAlignment="1">
      <alignment horizontal="right"/>
    </xf>
    <xf numFmtId="3" fontId="11" fillId="0" borderId="32" xfId="0" applyNumberFormat="1" applyFont="1" applyBorder="1" applyAlignment="1">
      <alignment horizontal="right"/>
    </xf>
    <xf numFmtId="3" fontId="6" fillId="0" borderId="12" xfId="0" applyNumberFormat="1" applyFont="1" applyBorder="1"/>
    <xf numFmtId="9" fontId="6" fillId="0" borderId="12" xfId="2" applyFont="1" applyBorder="1"/>
    <xf numFmtId="0" fontId="2" fillId="0" borderId="0" xfId="0" applyFont="1" applyFill="1" applyBorder="1" applyAlignment="1">
      <alignment horizontal="left" vertical="top" wrapText="1"/>
    </xf>
    <xf numFmtId="0" fontId="2" fillId="0" borderId="12" xfId="0" applyFont="1" applyFill="1" applyBorder="1" applyAlignment="1">
      <alignment horizontal="left" vertical="top" wrapText="1"/>
    </xf>
    <xf numFmtId="0" fontId="3" fillId="0" borderId="12" xfId="0" applyFont="1" applyFill="1" applyBorder="1" applyAlignment="1">
      <alignment horizontal="left" vertical="top" wrapText="1" indent="3"/>
    </xf>
    <xf numFmtId="0" fontId="3" fillId="0" borderId="1" xfId="0" applyFont="1" applyFill="1" applyBorder="1" applyAlignment="1">
      <alignment horizontal="left" vertical="top" wrapText="1"/>
    </xf>
    <xf numFmtId="9" fontId="10" fillId="0" borderId="12" xfId="2" applyFont="1" applyBorder="1" applyAlignment="1">
      <alignment horizontal="right"/>
    </xf>
    <xf numFmtId="3" fontId="6" fillId="0" borderId="13" xfId="0" applyNumberFormat="1" applyFont="1" applyBorder="1" applyAlignment="1"/>
    <xf numFmtId="1" fontId="7" fillId="0" borderId="0" xfId="0" applyNumberFormat="1" applyFont="1" applyAlignment="1"/>
    <xf numFmtId="3" fontId="6" fillId="0" borderId="4" xfId="0" applyNumberFormat="1" applyFont="1" applyBorder="1" applyAlignment="1"/>
    <xf numFmtId="9" fontId="2" fillId="0" borderId="13" xfId="2" applyFont="1" applyFill="1" applyBorder="1" applyAlignment="1">
      <alignment horizontal="right" wrapText="1"/>
    </xf>
    <xf numFmtId="9" fontId="7" fillId="0" borderId="0" xfId="2" applyFont="1" applyAlignment="1"/>
    <xf numFmtId="3" fontId="7" fillId="0" borderId="12" xfId="0" applyNumberFormat="1" applyFont="1" applyBorder="1" applyAlignment="1"/>
    <xf numFmtId="3" fontId="7" fillId="0" borderId="6" xfId="0" applyNumberFormat="1" applyFont="1" applyBorder="1" applyAlignment="1"/>
    <xf numFmtId="9" fontId="3" fillId="0" borderId="12" xfId="2" applyFont="1" applyFill="1" applyBorder="1" applyAlignment="1">
      <alignment horizontal="right" wrapText="1"/>
    </xf>
    <xf numFmtId="3" fontId="7" fillId="0" borderId="11" xfId="0" applyNumberFormat="1" applyFont="1" applyBorder="1" applyAlignment="1"/>
    <xf numFmtId="3" fontId="7" fillId="0" borderId="5" xfId="0" applyNumberFormat="1" applyFont="1" applyBorder="1" applyAlignment="1"/>
    <xf numFmtId="9" fontId="3" fillId="0" borderId="11" xfId="2" applyFont="1" applyFill="1" applyBorder="1" applyAlignment="1">
      <alignment horizontal="right" wrapText="1"/>
    </xf>
    <xf numFmtId="165" fontId="3" fillId="0" borderId="12" xfId="1" applyNumberFormat="1" applyFont="1" applyBorder="1" applyAlignment="1">
      <alignment horizontal="right"/>
    </xf>
    <xf numFmtId="165" fontId="3" fillId="0" borderId="12" xfId="1" applyNumberFormat="1" applyFont="1" applyFill="1" applyBorder="1" applyAlignment="1">
      <alignment horizontal="right"/>
    </xf>
    <xf numFmtId="165" fontId="3" fillId="0" borderId="12" xfId="1" applyNumberFormat="1" applyFont="1" applyBorder="1" applyAlignment="1">
      <alignment horizontal="right" vertical="center"/>
    </xf>
    <xf numFmtId="165" fontId="6" fillId="0" borderId="6" xfId="1" applyNumberFormat="1" applyFont="1" applyBorder="1"/>
    <xf numFmtId="165" fontId="7" fillId="0" borderId="5" xfId="1" applyNumberFormat="1" applyFont="1" applyBorder="1"/>
    <xf numFmtId="9" fontId="7" fillId="0" borderId="11" xfId="0" applyNumberFormat="1" applyFont="1" applyBorder="1"/>
    <xf numFmtId="9" fontId="7" fillId="0" borderId="5" xfId="2" applyFont="1" applyBorder="1" applyAlignment="1">
      <alignment horizontal="right"/>
    </xf>
    <xf numFmtId="0" fontId="2" fillId="2" borderId="0" xfId="0" applyFont="1" applyFill="1" applyBorder="1"/>
    <xf numFmtId="0" fontId="12" fillId="0" borderId="12" xfId="0" applyFont="1" applyBorder="1"/>
    <xf numFmtId="0" fontId="2" fillId="0" borderId="2" xfId="0" applyFont="1" applyBorder="1" applyAlignment="1">
      <alignment wrapText="1"/>
    </xf>
    <xf numFmtId="0" fontId="2" fillId="0" borderId="4" xfId="0" applyFont="1" applyBorder="1" applyAlignment="1">
      <alignment wrapText="1"/>
    </xf>
    <xf numFmtId="3" fontId="2" fillId="0" borderId="4" xfId="0" applyNumberFormat="1" applyFont="1" applyBorder="1" applyAlignment="1">
      <alignment horizontal="right"/>
    </xf>
    <xf numFmtId="3" fontId="2" fillId="0" borderId="13" xfId="0" applyNumberFormat="1" applyFont="1" applyBorder="1" applyAlignment="1">
      <alignment horizontal="right"/>
    </xf>
    <xf numFmtId="0" fontId="3" fillId="0" borderId="1" xfId="0" applyFont="1" applyBorder="1" applyAlignment="1">
      <alignment wrapText="1"/>
    </xf>
    <xf numFmtId="9" fontId="3" fillId="0" borderId="1" xfId="2" applyFont="1" applyBorder="1" applyAlignment="1">
      <alignment horizontal="right" vertical="center"/>
    </xf>
    <xf numFmtId="0" fontId="3" fillId="0" borderId="13" xfId="0" applyFont="1" applyBorder="1" applyAlignment="1">
      <alignment wrapText="1"/>
    </xf>
    <xf numFmtId="0" fontId="3" fillId="0" borderId="12" xfId="0" applyFont="1" applyBorder="1" applyAlignment="1">
      <alignment wrapText="1"/>
    </xf>
    <xf numFmtId="0" fontId="3" fillId="0" borderId="12" xfId="0" applyFont="1" applyBorder="1" applyAlignment="1">
      <alignment vertical="center" wrapText="1"/>
    </xf>
    <xf numFmtId="9" fontId="2" fillId="0" borderId="13" xfId="2" applyFont="1" applyBorder="1" applyAlignment="1">
      <alignment horizontal="right"/>
    </xf>
    <xf numFmtId="9" fontId="3" fillId="0" borderId="12" xfId="2" applyFont="1" applyBorder="1" applyAlignment="1">
      <alignment horizontal="right"/>
    </xf>
    <xf numFmtId="9" fontId="3" fillId="0" borderId="12" xfId="2" applyFont="1" applyFill="1" applyBorder="1" applyAlignment="1">
      <alignment horizontal="right"/>
    </xf>
    <xf numFmtId="9" fontId="2" fillId="0" borderId="1" xfId="2" applyFont="1" applyBorder="1" applyAlignment="1">
      <alignment horizontal="right"/>
    </xf>
    <xf numFmtId="0" fontId="7" fillId="0" borderId="6" xfId="0" applyFont="1" applyBorder="1" applyAlignment="1">
      <alignment wrapText="1"/>
    </xf>
    <xf numFmtId="165" fontId="7" fillId="0" borderId="0" xfId="0" applyNumberFormat="1" applyFont="1" applyBorder="1"/>
    <xf numFmtId="165" fontId="6" fillId="0" borderId="4" xfId="0" applyNumberFormat="1" applyFont="1" applyBorder="1"/>
    <xf numFmtId="165" fontId="7" fillId="0" borderId="6" xfId="0" applyNumberFormat="1" applyFont="1" applyBorder="1"/>
    <xf numFmtId="165" fontId="7" fillId="0" borderId="5" xfId="0" applyNumberFormat="1" applyFont="1" applyBorder="1"/>
    <xf numFmtId="0" fontId="2" fillId="0" borderId="0" xfId="0" applyFont="1" applyFill="1" applyBorder="1" applyAlignment="1"/>
    <xf numFmtId="0" fontId="7" fillId="0" borderId="6" xfId="0" applyNumberFormat="1" applyFont="1" applyBorder="1" applyAlignment="1">
      <alignment horizontal="right"/>
    </xf>
    <xf numFmtId="0" fontId="7" fillId="0" borderId="5" xfId="0" applyNumberFormat="1" applyFont="1" applyBorder="1" applyAlignment="1">
      <alignment horizontal="right"/>
    </xf>
    <xf numFmtId="0" fontId="6" fillId="0" borderId="0" xfId="0" applyFont="1" applyAlignment="1">
      <alignment wrapText="1"/>
    </xf>
    <xf numFmtId="0" fontId="6" fillId="0" borderId="0" xfId="0" applyFont="1" applyAlignment="1"/>
    <xf numFmtId="0" fontId="6" fillId="2" borderId="0" xfId="0" applyFont="1" applyFill="1" applyAlignment="1"/>
    <xf numFmtId="0" fontId="13" fillId="0" borderId="0" xfId="0" applyFont="1"/>
    <xf numFmtId="0" fontId="2" fillId="4" borderId="7" xfId="0" applyFont="1" applyFill="1" applyBorder="1" applyAlignment="1">
      <alignment horizontal="center" vertical="center"/>
    </xf>
    <xf numFmtId="0" fontId="2" fillId="4" borderId="13" xfId="0" applyFont="1" applyFill="1" applyBorder="1" applyAlignment="1">
      <alignment horizontal="center" vertical="center" wrapText="1"/>
    </xf>
    <xf numFmtId="0" fontId="2" fillId="4" borderId="7" xfId="0" applyFont="1" applyFill="1" applyBorder="1" applyAlignment="1">
      <alignment horizontal="center" vertical="center"/>
    </xf>
    <xf numFmtId="0" fontId="2" fillId="4" borderId="13" xfId="0" applyFont="1" applyFill="1" applyBorder="1" applyAlignment="1">
      <alignment horizontal="center" vertical="center" wrapText="1"/>
    </xf>
    <xf numFmtId="3" fontId="6" fillId="0" borderId="13" xfId="1" applyNumberFormat="1" applyFont="1" applyBorder="1" applyAlignment="1">
      <alignment horizontal="right"/>
    </xf>
    <xf numFmtId="3" fontId="7" fillId="0" borderId="12" xfId="0" applyNumberFormat="1" applyFont="1" applyFill="1" applyBorder="1" applyAlignment="1">
      <alignment horizontal="right"/>
    </xf>
    <xf numFmtId="3" fontId="6" fillId="0" borderId="1" xfId="0" applyNumberFormat="1" applyFont="1" applyBorder="1" applyAlignment="1">
      <alignment horizontal="right"/>
    </xf>
    <xf numFmtId="3" fontId="6" fillId="0" borderId="2" xfId="0" applyNumberFormat="1" applyFont="1" applyBorder="1" applyAlignment="1">
      <alignment horizontal="right"/>
    </xf>
    <xf numFmtId="9" fontId="6" fillId="0" borderId="1" xfId="2" applyFont="1" applyBorder="1" applyAlignment="1">
      <alignment horizontal="right"/>
    </xf>
    <xf numFmtId="0" fontId="2" fillId="4" borderId="13" xfId="0" applyFont="1" applyFill="1" applyBorder="1" applyAlignment="1">
      <alignment horizontal="center" vertical="center" wrapText="1"/>
    </xf>
    <xf numFmtId="165" fontId="11" fillId="0" borderId="0" xfId="1" applyNumberFormat="1" applyFont="1" applyBorder="1" applyAlignment="1">
      <alignment horizontal="right"/>
    </xf>
    <xf numFmtId="9" fontId="7" fillId="0" borderId="0" xfId="2" applyFont="1" applyBorder="1"/>
    <xf numFmtId="3" fontId="3" fillId="0" borderId="0" xfId="0" applyNumberFormat="1" applyFont="1" applyFill="1" applyBorder="1" applyAlignment="1"/>
    <xf numFmtId="3" fontId="3" fillId="0" borderId="0" xfId="0" applyNumberFormat="1" applyFont="1" applyBorder="1"/>
    <xf numFmtId="9" fontId="3" fillId="0" borderId="0" xfId="2" applyFont="1" applyBorder="1"/>
    <xf numFmtId="3" fontId="7" fillId="0" borderId="0" xfId="0" applyNumberFormat="1" applyFont="1" applyFill="1" applyBorder="1" applyAlignment="1"/>
    <xf numFmtId="9" fontId="3" fillId="0" borderId="0" xfId="0" applyNumberFormat="1" applyFont="1" applyBorder="1"/>
    <xf numFmtId="1" fontId="3" fillId="0" borderId="0" xfId="0" applyNumberFormat="1" applyFont="1" applyFill="1" applyBorder="1" applyAlignment="1"/>
    <xf numFmtId="3" fontId="11" fillId="0" borderId="0" xfId="0" applyNumberFormat="1" applyFont="1" applyBorder="1" applyAlignment="1">
      <alignment horizontal="right"/>
    </xf>
    <xf numFmtId="165" fontId="7" fillId="0" borderId="0" xfId="1" applyNumberFormat="1" applyFont="1" applyBorder="1"/>
    <xf numFmtId="9" fontId="7" fillId="0" borderId="0" xfId="2" applyFont="1" applyFill="1" applyBorder="1"/>
    <xf numFmtId="49" fontId="7" fillId="0" borderId="6" xfId="0" applyNumberFormat="1" applyFont="1" applyFill="1" applyBorder="1" applyAlignment="1">
      <alignment horizontal="left" vertical="top"/>
    </xf>
    <xf numFmtId="165" fontId="7" fillId="0" borderId="12" xfId="1" applyNumberFormat="1" applyFont="1" applyFill="1" applyBorder="1" applyAlignment="1">
      <alignment horizontal="right"/>
    </xf>
    <xf numFmtId="0" fontId="6" fillId="0" borderId="0" xfId="0" applyFont="1" applyFill="1"/>
    <xf numFmtId="49" fontId="7" fillId="0" borderId="5" xfId="0" applyNumberFormat="1" applyFont="1" applyBorder="1" applyAlignment="1">
      <alignment horizontal="left" vertical="top" wrapText="1"/>
    </xf>
    <xf numFmtId="165" fontId="7" fillId="0" borderId="11" xfId="1" applyNumberFormat="1" applyFont="1" applyBorder="1" applyAlignment="1">
      <alignment horizontal="left" vertical="top" wrapText="1"/>
    </xf>
    <xf numFmtId="165" fontId="7" fillId="0" borderId="5" xfId="1" applyNumberFormat="1" applyFont="1" applyBorder="1" applyAlignment="1">
      <alignment horizontal="left" vertical="top" wrapText="1"/>
    </xf>
    <xf numFmtId="0" fontId="2" fillId="0" borderId="4" xfId="0" applyFont="1" applyBorder="1"/>
    <xf numFmtId="0" fontId="3" fillId="0" borderId="6" xfId="0" applyFont="1" applyBorder="1"/>
    <xf numFmtId="0" fontId="3" fillId="0" borderId="5" xfId="0" applyFont="1" applyBorder="1"/>
    <xf numFmtId="0" fontId="20" fillId="0" borderId="0" xfId="0" applyFont="1"/>
    <xf numFmtId="0" fontId="20" fillId="0" borderId="0" xfId="0" applyFont="1" applyAlignment="1">
      <alignment horizontal="left"/>
    </xf>
    <xf numFmtId="0" fontId="21" fillId="0" borderId="0" xfId="3" applyFont="1" applyAlignment="1" applyProtection="1">
      <alignment horizontal="left" indent="1"/>
    </xf>
    <xf numFmtId="0" fontId="19" fillId="0" borderId="0" xfId="0" applyFont="1" applyAlignment="1">
      <alignment horizontal="left"/>
    </xf>
    <xf numFmtId="0" fontId="21" fillId="0" borderId="0" xfId="3" applyFont="1" applyAlignment="1" applyProtection="1">
      <alignment horizontal="left"/>
    </xf>
    <xf numFmtId="0" fontId="22" fillId="0" borderId="0" xfId="0" applyFont="1"/>
    <xf numFmtId="0" fontId="23" fillId="0" borderId="0" xfId="0" applyFont="1"/>
    <xf numFmtId="0" fontId="24" fillId="0" borderId="0" xfId="0" applyFont="1"/>
    <xf numFmtId="0" fontId="25" fillId="0" borderId="0" xfId="0" applyFont="1"/>
    <xf numFmtId="0" fontId="2" fillId="4" borderId="13" xfId="0" applyFont="1" applyFill="1" applyBorder="1" applyAlignment="1">
      <alignment horizontal="center" vertical="center" wrapText="1"/>
    </xf>
    <xf numFmtId="0" fontId="4" fillId="0" borderId="0" xfId="3" applyAlignment="1" applyProtection="1">
      <alignment horizontal="left"/>
    </xf>
    <xf numFmtId="3" fontId="4" fillId="0" borderId="0" xfId="3" applyNumberFormat="1" applyAlignment="1" applyProtection="1">
      <alignment horizontal="left"/>
    </xf>
    <xf numFmtId="49" fontId="4" fillId="0" borderId="0" xfId="3" applyNumberFormat="1" applyAlignment="1" applyProtection="1">
      <alignment horizontal="left"/>
    </xf>
    <xf numFmtId="9" fontId="7" fillId="0" borderId="1" xfId="2" applyFont="1" applyBorder="1" applyAlignment="1">
      <alignment horizontal="right" vertical="center"/>
    </xf>
    <xf numFmtId="167" fontId="3" fillId="0" borderId="12" xfId="1" applyNumberFormat="1" applyFont="1" applyBorder="1" applyAlignment="1">
      <alignment horizontal="right"/>
    </xf>
    <xf numFmtId="167" fontId="3" fillId="0" borderId="12" xfId="1" applyNumberFormat="1" applyFont="1" applyFill="1" applyBorder="1" applyAlignment="1">
      <alignment horizontal="right"/>
    </xf>
    <xf numFmtId="167" fontId="3" fillId="0" borderId="12" xfId="1" applyNumberFormat="1" applyFont="1" applyBorder="1" applyAlignment="1">
      <alignment horizontal="right" vertical="center"/>
    </xf>
    <xf numFmtId="167" fontId="6" fillId="0" borderId="4" xfId="1" applyNumberFormat="1" applyFont="1" applyBorder="1" applyAlignment="1">
      <alignment horizontal="right" vertical="top"/>
    </xf>
    <xf numFmtId="167" fontId="7" fillId="0" borderId="6" xfId="1" applyNumberFormat="1" applyFont="1" applyBorder="1" applyAlignment="1">
      <alignment horizontal="right" vertical="top"/>
    </xf>
    <xf numFmtId="167" fontId="7" fillId="0" borderId="6" xfId="1" applyNumberFormat="1" applyFont="1" applyBorder="1" applyAlignment="1">
      <alignment horizontal="right" vertical="top" wrapText="1"/>
    </xf>
    <xf numFmtId="167" fontId="7" fillId="0" borderId="5" xfId="1" applyNumberFormat="1" applyFont="1" applyBorder="1" applyAlignment="1">
      <alignment horizontal="right"/>
    </xf>
    <xf numFmtId="167" fontId="6" fillId="0" borderId="4" xfId="1" applyNumberFormat="1" applyFont="1" applyBorder="1" applyAlignment="1">
      <alignment horizontal="right"/>
    </xf>
    <xf numFmtId="167" fontId="6" fillId="0" borderId="8" xfId="0" applyNumberFormat="1" applyFont="1" applyBorder="1"/>
    <xf numFmtId="167" fontId="7" fillId="0" borderId="0" xfId="0" applyNumberFormat="1" applyFont="1" applyBorder="1"/>
    <xf numFmtId="167" fontId="7" fillId="0" borderId="9" xfId="0" applyNumberFormat="1" applyFont="1" applyBorder="1"/>
    <xf numFmtId="0" fontId="6" fillId="0" borderId="12" xfId="0" applyFont="1" applyBorder="1"/>
    <xf numFmtId="167" fontId="6" fillId="0" borderId="4" xfId="1" applyNumberFormat="1" applyFont="1" applyBorder="1"/>
    <xf numFmtId="167" fontId="7" fillId="0" borderId="6" xfId="1" applyNumberFormat="1" applyFont="1" applyBorder="1"/>
    <xf numFmtId="167" fontId="7" fillId="0" borderId="2" xfId="1" applyNumberFormat="1" applyFont="1" applyBorder="1"/>
    <xf numFmtId="3" fontId="2" fillId="0" borderId="1" xfId="0" applyNumberFormat="1" applyFont="1" applyBorder="1" applyAlignment="1">
      <alignment horizontal="right"/>
    </xf>
    <xf numFmtId="9" fontId="3" fillId="0" borderId="12" xfId="2" applyFont="1" applyBorder="1" applyAlignment="1">
      <alignment vertical="center"/>
    </xf>
    <xf numFmtId="0" fontId="7" fillId="0" borderId="0" xfId="0" applyFont="1" applyAlignment="1">
      <alignment vertical="center"/>
    </xf>
    <xf numFmtId="9" fontId="2" fillId="0" borderId="13" xfId="2" applyFont="1" applyBorder="1"/>
    <xf numFmtId="16" fontId="2" fillId="4" borderId="13" xfId="0" applyNumberFormat="1" applyFont="1" applyFill="1" applyBorder="1" applyAlignment="1">
      <alignment horizontal="center" vertical="center"/>
    </xf>
    <xf numFmtId="167" fontId="6" fillId="0" borderId="6" xfId="1" applyNumberFormat="1" applyFont="1" applyBorder="1"/>
    <xf numFmtId="167" fontId="7" fillId="0" borderId="5" xfId="1" applyNumberFormat="1" applyFont="1" applyBorder="1"/>
    <xf numFmtId="167" fontId="11" fillId="0" borderId="11" xfId="1" applyNumberFormat="1" applyFont="1" applyBorder="1" applyAlignment="1">
      <alignment horizontal="right"/>
    </xf>
    <xf numFmtId="0" fontId="3" fillId="0" borderId="0" xfId="0" applyFont="1" applyBorder="1" applyAlignment="1"/>
    <xf numFmtId="0" fontId="3" fillId="0" borderId="0" xfId="0" applyFont="1" applyFill="1"/>
    <xf numFmtId="0" fontId="6" fillId="4" borderId="2" xfId="0" applyFont="1" applyFill="1" applyBorder="1" applyAlignment="1">
      <alignment horizontal="center"/>
    </xf>
    <xf numFmtId="0" fontId="6" fillId="4" borderId="3" xfId="0" applyFont="1" applyFill="1" applyBorder="1" applyAlignment="1">
      <alignment horizontal="center"/>
    </xf>
    <xf numFmtId="0" fontId="6" fillId="4" borderId="7" xfId="0" applyFont="1" applyFill="1" applyBorder="1" applyAlignment="1">
      <alignment horizontal="center"/>
    </xf>
    <xf numFmtId="0" fontId="7" fillId="0" borderId="0" xfId="0" applyFont="1" applyAlignment="1">
      <alignment horizontal="left" vertical="top" wrapText="1"/>
    </xf>
    <xf numFmtId="0" fontId="7" fillId="0" borderId="0" xfId="0" applyFont="1" applyAlignment="1">
      <alignment horizontal="left"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7" xfId="0" applyFont="1" applyFill="1" applyBorder="1" applyAlignment="1">
      <alignment horizontal="center"/>
    </xf>
    <xf numFmtId="0" fontId="2" fillId="4" borderId="1" xfId="0" applyFont="1" applyFill="1" applyBorder="1" applyAlignment="1">
      <alignment horizontal="center"/>
    </xf>
    <xf numFmtId="0" fontId="2" fillId="4" borderId="2"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3" xfId="0" applyFont="1" applyFill="1" applyBorder="1" applyAlignment="1">
      <alignment horizontal="center" vertical="center"/>
    </xf>
    <xf numFmtId="3" fontId="2" fillId="4" borderId="1" xfId="6" applyNumberFormat="1"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1" xfId="0" applyFont="1" applyFill="1" applyBorder="1" applyAlignment="1">
      <alignment horizontal="center" vertical="center" wrapText="1"/>
    </xf>
    <xf numFmtId="49" fontId="6" fillId="0" borderId="2" xfId="0" applyNumberFormat="1" applyFont="1" applyBorder="1" applyAlignment="1">
      <alignment horizontal="left" vertical="top"/>
    </xf>
    <xf numFmtId="0" fontId="6" fillId="0" borderId="0" xfId="0" applyFont="1" applyAlignment="1">
      <alignment horizontal="left" wrapText="1"/>
    </xf>
    <xf numFmtId="0" fontId="3" fillId="0" borderId="0" xfId="0" applyFont="1" applyAlignment="1">
      <alignment horizontal="left" vertical="center" wrapText="1"/>
    </xf>
    <xf numFmtId="0" fontId="3" fillId="0" borderId="0" xfId="0" applyFont="1" applyAlignment="1">
      <alignment horizontal="left" wrapText="1"/>
    </xf>
    <xf numFmtId="0" fontId="3" fillId="0" borderId="0" xfId="0" applyFont="1" applyFill="1" applyAlignment="1">
      <alignment horizontal="left" vertical="top"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7" xfId="0" applyFont="1" applyFill="1" applyBorder="1" applyAlignment="1">
      <alignment horizontal="center" vertical="center"/>
    </xf>
    <xf numFmtId="3" fontId="2" fillId="4" borderId="16" xfId="6" applyNumberFormat="1" applyFont="1" applyFill="1" applyBorder="1" applyAlignment="1">
      <alignment horizontal="center" vertical="center" wrapText="1"/>
    </xf>
    <xf numFmtId="3" fontId="2" fillId="4" borderId="17" xfId="6" applyNumberFormat="1" applyFont="1" applyFill="1" applyBorder="1" applyAlignment="1">
      <alignment horizontal="center" vertical="center" wrapText="1"/>
    </xf>
    <xf numFmtId="3" fontId="2" fillId="4" borderId="18" xfId="6" applyNumberFormat="1" applyFont="1" applyFill="1" applyBorder="1" applyAlignment="1">
      <alignment horizontal="center" vertical="center" wrapText="1"/>
    </xf>
    <xf numFmtId="3" fontId="2" fillId="4" borderId="19" xfId="6" applyNumberFormat="1" applyFont="1" applyFill="1" applyBorder="1" applyAlignment="1">
      <alignment horizontal="center" vertical="center" wrapText="1"/>
    </xf>
    <xf numFmtId="3" fontId="2" fillId="4" borderId="22" xfId="6" applyNumberFormat="1" applyFont="1" applyFill="1" applyBorder="1" applyAlignment="1">
      <alignment horizontal="center" vertical="center" wrapText="1"/>
    </xf>
  </cellXfs>
  <cellStyles count="7">
    <cellStyle name="Comma" xfId="1" builtinId="3"/>
    <cellStyle name="Hyperlink" xfId="3" builtinId="8"/>
    <cellStyle name="Normal" xfId="0" builtinId="0"/>
    <cellStyle name="Normal 2" xfId="4"/>
    <cellStyle name="Normal 2 2" xfId="6"/>
    <cellStyle name="Percent" xfId="2" builtinId="5"/>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worksheets/sheet25.xml" Type="http://schemas.openxmlformats.org/officeDocument/2006/relationships/worksheet"/><Relationship Id="rId26" Target="worksheets/sheet26.xml" Type="http://schemas.openxmlformats.org/officeDocument/2006/relationships/worksheet"/><Relationship Id="rId27" Target="worksheets/sheet27.xml" Type="http://schemas.openxmlformats.org/officeDocument/2006/relationships/worksheet"/><Relationship Id="rId28" Target="worksheets/sheet28.xml" Type="http://schemas.openxmlformats.org/officeDocument/2006/relationships/worksheet"/><Relationship Id="rId29" Target="worksheets/sheet29.xml" Type="http://schemas.openxmlformats.org/officeDocument/2006/relationships/worksheet"/><Relationship Id="rId3" Target="worksheets/sheet3.xml" Type="http://schemas.openxmlformats.org/officeDocument/2006/relationships/worksheet"/><Relationship Id="rId30" Target="worksheets/sheet30.xml" Type="http://schemas.openxmlformats.org/officeDocument/2006/relationships/worksheet"/><Relationship Id="rId31" Target="worksheets/sheet31.xml" Type="http://schemas.openxmlformats.org/officeDocument/2006/relationships/worksheet"/><Relationship Id="rId32" Target="worksheets/sheet32.xml" Type="http://schemas.openxmlformats.org/officeDocument/2006/relationships/worksheet"/><Relationship Id="rId33" Target="worksheets/sheet33.xml" Type="http://schemas.openxmlformats.org/officeDocument/2006/relationships/worksheet"/><Relationship Id="rId34" Target="worksheets/sheet34.xml" Type="http://schemas.openxmlformats.org/officeDocument/2006/relationships/worksheet"/><Relationship Id="rId35" Target="worksheets/sheet35.xml" Type="http://schemas.openxmlformats.org/officeDocument/2006/relationships/worksheet"/><Relationship Id="rId36" Target="worksheets/sheet36.xml" Type="http://schemas.openxmlformats.org/officeDocument/2006/relationships/worksheet"/><Relationship Id="rId37" Target="theme/theme1.xml" Type="http://schemas.openxmlformats.org/officeDocument/2006/relationships/theme"/><Relationship Id="rId38" Target="styles.xml" Type="http://schemas.openxmlformats.org/officeDocument/2006/relationships/styles"/><Relationship Id="rId39" Target="sharedStrings.xml" Type="http://schemas.openxmlformats.org/officeDocument/2006/relationships/sharedStrings"/><Relationship Id="rId4" Target="worksheets/sheet4.xml" Type="http://schemas.openxmlformats.org/officeDocument/2006/relationships/worksheet"/><Relationship Id="rId40" Target="calcChain.xml" Type="http://schemas.openxmlformats.org/officeDocument/2006/relationships/calcChain"/><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s>
</file>

<file path=xl/worksheets/_rels/sheet18.xml.rels><?xml version="1.0" encoding="UTF-8" standalone="yes"?><Relationships xmlns="http://schemas.openxmlformats.org/package/2006/relationships"><Relationship Id="rId1" Target="../printerSettings/printerSettings18.bin" Type="http://schemas.openxmlformats.org/officeDocument/2006/relationships/printerSettings"/></Relationships>
</file>

<file path=xl/worksheets/_rels/sheet19.xml.rels><?xml version="1.0" encoding="UTF-8" standalone="yes"?><Relationships xmlns="http://schemas.openxmlformats.org/package/2006/relationships"><Relationship Id="rId1" Target="../printerSettings/printerSettings19.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20.xml.rels><?xml version="1.0" encoding="UTF-8" standalone="yes"?><Relationships xmlns="http://schemas.openxmlformats.org/package/2006/relationships"><Relationship Id="rId1" Target="../printerSettings/printerSettings20.bin" Type="http://schemas.openxmlformats.org/officeDocument/2006/relationships/printerSettings"/></Relationships>
</file>

<file path=xl/worksheets/_rels/sheet21.xml.rels><?xml version="1.0" encoding="UTF-8" standalone="yes"?><Relationships xmlns="http://schemas.openxmlformats.org/package/2006/relationships"><Relationship Id="rId1" Target="../printerSettings/printerSettings21.bin" Type="http://schemas.openxmlformats.org/officeDocument/2006/relationships/printerSettings"/></Relationships>
</file>

<file path=xl/worksheets/_rels/sheet22.xml.rels><?xml version="1.0" encoding="UTF-8" standalone="yes"?><Relationships xmlns="http://schemas.openxmlformats.org/package/2006/relationships"><Relationship Id="rId1" Target="../printerSettings/printerSettings22.bin" Type="http://schemas.openxmlformats.org/officeDocument/2006/relationships/printerSettings"/></Relationships>
</file>

<file path=xl/worksheets/_rels/sheet23.xml.rels><?xml version="1.0" encoding="UTF-8" standalone="yes"?><Relationships xmlns="http://schemas.openxmlformats.org/package/2006/relationships"><Relationship Id="rId1" Target="../printerSettings/printerSettings23.bin" Type="http://schemas.openxmlformats.org/officeDocument/2006/relationships/printerSettings"/></Relationships>
</file>

<file path=xl/worksheets/_rels/sheet24.xml.rels><?xml version="1.0" encoding="UTF-8" standalone="yes"?><Relationships xmlns="http://schemas.openxmlformats.org/package/2006/relationships"><Relationship Id="rId1" Target="../printerSettings/printerSettings24.bin" Type="http://schemas.openxmlformats.org/officeDocument/2006/relationships/printerSettings"/></Relationships>
</file>

<file path=xl/worksheets/_rels/sheet25.xml.rels><?xml version="1.0" encoding="UTF-8" standalone="yes"?><Relationships xmlns="http://schemas.openxmlformats.org/package/2006/relationships"><Relationship Id="rId1" Target="../printerSettings/printerSettings25.bin" Type="http://schemas.openxmlformats.org/officeDocument/2006/relationships/printerSettings"/></Relationships>
</file>

<file path=xl/worksheets/_rels/sheet26.xml.rels><?xml version="1.0" encoding="UTF-8" standalone="yes"?><Relationships xmlns="http://schemas.openxmlformats.org/package/2006/relationships"><Relationship Id="rId1" Target="../printerSettings/printerSettings26.bin" Type="http://schemas.openxmlformats.org/officeDocument/2006/relationships/printerSettings"/></Relationships>
</file>

<file path=xl/worksheets/_rels/sheet27.xml.rels><?xml version="1.0" encoding="UTF-8" standalone="yes"?><Relationships xmlns="http://schemas.openxmlformats.org/package/2006/relationships"><Relationship Id="rId1" Target="../printerSettings/printerSettings27.bin" Type="http://schemas.openxmlformats.org/officeDocument/2006/relationships/printerSettings"/></Relationships>
</file>

<file path=xl/worksheets/_rels/sheet28.xml.rels><?xml version="1.0" encoding="UTF-8" standalone="yes"?><Relationships xmlns="http://schemas.openxmlformats.org/package/2006/relationships"><Relationship Id="rId1" Target="../printerSettings/printerSettings28.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_rels/sheet29.xml.rels><?xml version="1.0" encoding="UTF-8" standalone="yes"?><Relationships xmlns="http://schemas.openxmlformats.org/package/2006/relationships"><Relationship Id="rId1" Target="../printerSettings/printerSettings29.bin" Type="http://schemas.openxmlformats.org/officeDocument/2006/relationships/printerSettings"/><Relationship Id="rId2" Target="../drawings/vmlDrawing2.vml" Type="http://schemas.openxmlformats.org/officeDocument/2006/relationships/vmlDrawing"/><Relationship Id="rId3" Target="../comments2.xml" Type="http://schemas.openxmlformats.org/officeDocument/2006/relationships/comment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30.xml.rels><?xml version="1.0" encoding="UTF-8" standalone="yes"?><Relationships xmlns="http://schemas.openxmlformats.org/package/2006/relationships"><Relationship Id="rId1" Target="../printerSettings/printerSettings30.bin" Type="http://schemas.openxmlformats.org/officeDocument/2006/relationships/printerSettings"/></Relationships>
</file>

<file path=xl/worksheets/_rels/sheet31.xml.rels><?xml version="1.0" encoding="UTF-8" standalone="yes"?><Relationships xmlns="http://schemas.openxmlformats.org/package/2006/relationships"><Relationship Id="rId1" Target="http://www.scotland.gov.uk/Publications/2013/06/3279/2" TargetMode="External" Type="http://schemas.openxmlformats.org/officeDocument/2006/relationships/hyperlink"/><Relationship Id="rId2" Target="../printerSettings/printerSettings31.bin" Type="http://schemas.openxmlformats.org/officeDocument/2006/relationships/printerSettings"/></Relationships>
</file>

<file path=xl/worksheets/_rels/sheet32.xml.rels><?xml version="1.0" encoding="UTF-8" standalone="yes"?><Relationships xmlns="http://schemas.openxmlformats.org/package/2006/relationships"><Relationship Id="rId1" Target="../printerSettings/printerSettings32.bin" Type="http://schemas.openxmlformats.org/officeDocument/2006/relationships/printerSettings"/></Relationships>
</file>

<file path=xl/worksheets/_rels/sheet33.xml.rels><?xml version="1.0" encoding="UTF-8" standalone="yes"?><Relationships xmlns="http://schemas.openxmlformats.org/package/2006/relationships"><Relationship Id="rId1" Target="../printerSettings/printerSettings33.bin" Type="http://schemas.openxmlformats.org/officeDocument/2006/relationships/printerSettings"/></Relationships>
</file>

<file path=xl/worksheets/_rels/sheet34.xml.rels><?xml version="1.0" encoding="UTF-8" standalone="yes"?><Relationships xmlns="http://schemas.openxmlformats.org/package/2006/relationships"><Relationship Id="rId1" Target="../printerSettings/printerSettings34.bin" Type="http://schemas.openxmlformats.org/officeDocument/2006/relationships/printerSettings"/></Relationships>
</file>

<file path=xl/worksheets/_rels/sheet35.xml.rels><?xml version="1.0" encoding="UTF-8" standalone="yes"?><Relationships xmlns="http://schemas.openxmlformats.org/package/2006/relationships"><Relationship Id="rId1" Target="../printerSettings/printerSettings35.bin" Type="http://schemas.openxmlformats.org/officeDocument/2006/relationships/printerSettings"/></Relationships>
</file>

<file path=xl/worksheets/_rels/sheet36.xml.rels><?xml version="1.0" encoding="UTF-8" standalone="yes"?><Relationships xmlns="http://schemas.openxmlformats.org/package/2006/relationships"><Relationship Id="rId1" Target="../printerSettings/printerSettings36.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tabSelected="1" workbookViewId="0">
      <selection activeCell="C1" sqref="C1"/>
    </sheetView>
  </sheetViews>
  <sheetFormatPr defaultRowHeight="14.25" x14ac:dyDescent="0.2"/>
  <cols>
    <col min="1" max="1" customWidth="true" style="368" width="4.5703125" collapsed="false"/>
    <col min="2" max="2" customWidth="true" style="369" width="160.140625" collapsed="false"/>
    <col min="3" max="256" style="368" width="9.140625" collapsed="false"/>
    <col min="257" max="257" customWidth="true" style="368" width="14.42578125" collapsed="false"/>
    <col min="258" max="512" style="368" width="9.140625" collapsed="false"/>
    <col min="513" max="513" customWidth="true" style="368" width="14.42578125" collapsed="false"/>
    <col min="514" max="768" style="368" width="9.140625" collapsed="false"/>
    <col min="769" max="769" customWidth="true" style="368" width="14.42578125" collapsed="false"/>
    <col min="770" max="1024" style="368" width="9.140625" collapsed="false"/>
    <col min="1025" max="1025" customWidth="true" style="368" width="14.42578125" collapsed="false"/>
    <col min="1026" max="1280" style="368" width="9.140625" collapsed="false"/>
    <col min="1281" max="1281" customWidth="true" style="368" width="14.42578125" collapsed="false"/>
    <col min="1282" max="1536" style="368" width="9.140625" collapsed="false"/>
    <col min="1537" max="1537" customWidth="true" style="368" width="14.42578125" collapsed="false"/>
    <col min="1538" max="1792" style="368" width="9.140625" collapsed="false"/>
    <col min="1793" max="1793" customWidth="true" style="368" width="14.42578125" collapsed="false"/>
    <col min="1794" max="2048" style="368" width="9.140625" collapsed="false"/>
    <col min="2049" max="2049" customWidth="true" style="368" width="14.42578125" collapsed="false"/>
    <col min="2050" max="2304" style="368" width="9.140625" collapsed="false"/>
    <col min="2305" max="2305" customWidth="true" style="368" width="14.42578125" collapsed="false"/>
    <col min="2306" max="2560" style="368" width="9.140625" collapsed="false"/>
    <col min="2561" max="2561" customWidth="true" style="368" width="14.42578125" collapsed="false"/>
    <col min="2562" max="2816" style="368" width="9.140625" collapsed="false"/>
    <col min="2817" max="2817" customWidth="true" style="368" width="14.42578125" collapsed="false"/>
    <col min="2818" max="3072" style="368" width="9.140625" collapsed="false"/>
    <col min="3073" max="3073" customWidth="true" style="368" width="14.42578125" collapsed="false"/>
    <col min="3074" max="3328" style="368" width="9.140625" collapsed="false"/>
    <col min="3329" max="3329" customWidth="true" style="368" width="14.42578125" collapsed="false"/>
    <col min="3330" max="3584" style="368" width="9.140625" collapsed="false"/>
    <col min="3585" max="3585" customWidth="true" style="368" width="14.42578125" collapsed="false"/>
    <col min="3586" max="3840" style="368" width="9.140625" collapsed="false"/>
    <col min="3841" max="3841" customWidth="true" style="368" width="14.42578125" collapsed="false"/>
    <col min="3842" max="4096" style="368" width="9.140625" collapsed="false"/>
    <col min="4097" max="4097" customWidth="true" style="368" width="14.42578125" collapsed="false"/>
    <col min="4098" max="4352" style="368" width="9.140625" collapsed="false"/>
    <col min="4353" max="4353" customWidth="true" style="368" width="14.42578125" collapsed="false"/>
    <col min="4354" max="4608" style="368" width="9.140625" collapsed="false"/>
    <col min="4609" max="4609" customWidth="true" style="368" width="14.42578125" collapsed="false"/>
    <col min="4610" max="4864" style="368" width="9.140625" collapsed="false"/>
    <col min="4865" max="4865" customWidth="true" style="368" width="14.42578125" collapsed="false"/>
    <col min="4866" max="5120" style="368" width="9.140625" collapsed="false"/>
    <col min="5121" max="5121" customWidth="true" style="368" width="14.42578125" collapsed="false"/>
    <col min="5122" max="5376" style="368" width="9.140625" collapsed="false"/>
    <col min="5377" max="5377" customWidth="true" style="368" width="14.42578125" collapsed="false"/>
    <col min="5378" max="5632" style="368" width="9.140625" collapsed="false"/>
    <col min="5633" max="5633" customWidth="true" style="368" width="14.42578125" collapsed="false"/>
    <col min="5634" max="5888" style="368" width="9.140625" collapsed="false"/>
    <col min="5889" max="5889" customWidth="true" style="368" width="14.42578125" collapsed="false"/>
    <col min="5890" max="6144" style="368" width="9.140625" collapsed="false"/>
    <col min="6145" max="6145" customWidth="true" style="368" width="14.42578125" collapsed="false"/>
    <col min="6146" max="6400" style="368" width="9.140625" collapsed="false"/>
    <col min="6401" max="6401" customWidth="true" style="368" width="14.42578125" collapsed="false"/>
    <col min="6402" max="6656" style="368" width="9.140625" collapsed="false"/>
    <col min="6657" max="6657" customWidth="true" style="368" width="14.42578125" collapsed="false"/>
    <col min="6658" max="6912" style="368" width="9.140625" collapsed="false"/>
    <col min="6913" max="6913" customWidth="true" style="368" width="14.42578125" collapsed="false"/>
    <col min="6914" max="7168" style="368" width="9.140625" collapsed="false"/>
    <col min="7169" max="7169" customWidth="true" style="368" width="14.42578125" collapsed="false"/>
    <col min="7170" max="7424" style="368" width="9.140625" collapsed="false"/>
    <col min="7425" max="7425" customWidth="true" style="368" width="14.42578125" collapsed="false"/>
    <col min="7426" max="7680" style="368" width="9.140625" collapsed="false"/>
    <col min="7681" max="7681" customWidth="true" style="368" width="14.42578125" collapsed="false"/>
    <col min="7682" max="7936" style="368" width="9.140625" collapsed="false"/>
    <col min="7937" max="7937" customWidth="true" style="368" width="14.42578125" collapsed="false"/>
    <col min="7938" max="8192" style="368" width="9.140625" collapsed="false"/>
    <col min="8193" max="8193" customWidth="true" style="368" width="14.42578125" collapsed="false"/>
    <col min="8194" max="8448" style="368" width="9.140625" collapsed="false"/>
    <col min="8449" max="8449" customWidth="true" style="368" width="14.42578125" collapsed="false"/>
    <col min="8450" max="8704" style="368" width="9.140625" collapsed="false"/>
    <col min="8705" max="8705" customWidth="true" style="368" width="14.42578125" collapsed="false"/>
    <col min="8706" max="8960" style="368" width="9.140625" collapsed="false"/>
    <col min="8961" max="8961" customWidth="true" style="368" width="14.42578125" collapsed="false"/>
    <col min="8962" max="9216" style="368" width="9.140625" collapsed="false"/>
    <col min="9217" max="9217" customWidth="true" style="368" width="14.42578125" collapsed="false"/>
    <col min="9218" max="9472" style="368" width="9.140625" collapsed="false"/>
    <col min="9473" max="9473" customWidth="true" style="368" width="14.42578125" collapsed="false"/>
    <col min="9474" max="9728" style="368" width="9.140625" collapsed="false"/>
    <col min="9729" max="9729" customWidth="true" style="368" width="14.42578125" collapsed="false"/>
    <col min="9730" max="9984" style="368" width="9.140625" collapsed="false"/>
    <col min="9985" max="9985" customWidth="true" style="368" width="14.42578125" collapsed="false"/>
    <col min="9986" max="10240" style="368" width="9.140625" collapsed="false"/>
    <col min="10241" max="10241" customWidth="true" style="368" width="14.42578125" collapsed="false"/>
    <col min="10242" max="10496" style="368" width="9.140625" collapsed="false"/>
    <col min="10497" max="10497" customWidth="true" style="368" width="14.42578125" collapsed="false"/>
    <col min="10498" max="10752" style="368" width="9.140625" collapsed="false"/>
    <col min="10753" max="10753" customWidth="true" style="368" width="14.42578125" collapsed="false"/>
    <col min="10754" max="11008" style="368" width="9.140625" collapsed="false"/>
    <col min="11009" max="11009" customWidth="true" style="368" width="14.42578125" collapsed="false"/>
    <col min="11010" max="11264" style="368" width="9.140625" collapsed="false"/>
    <col min="11265" max="11265" customWidth="true" style="368" width="14.42578125" collapsed="false"/>
    <col min="11266" max="11520" style="368" width="9.140625" collapsed="false"/>
    <col min="11521" max="11521" customWidth="true" style="368" width="14.42578125" collapsed="false"/>
    <col min="11522" max="11776" style="368" width="9.140625" collapsed="false"/>
    <col min="11777" max="11777" customWidth="true" style="368" width="14.42578125" collapsed="false"/>
    <col min="11778" max="12032" style="368" width="9.140625" collapsed="false"/>
    <col min="12033" max="12033" customWidth="true" style="368" width="14.42578125" collapsed="false"/>
    <col min="12034" max="12288" style="368" width="9.140625" collapsed="false"/>
    <col min="12289" max="12289" customWidth="true" style="368" width="14.42578125" collapsed="false"/>
    <col min="12290" max="12544" style="368" width="9.140625" collapsed="false"/>
    <col min="12545" max="12545" customWidth="true" style="368" width="14.42578125" collapsed="false"/>
    <col min="12546" max="12800" style="368" width="9.140625" collapsed="false"/>
    <col min="12801" max="12801" customWidth="true" style="368" width="14.42578125" collapsed="false"/>
    <col min="12802" max="13056" style="368" width="9.140625" collapsed="false"/>
    <col min="13057" max="13057" customWidth="true" style="368" width="14.42578125" collapsed="false"/>
    <col min="13058" max="13312" style="368" width="9.140625" collapsed="false"/>
    <col min="13313" max="13313" customWidth="true" style="368" width="14.42578125" collapsed="false"/>
    <col min="13314" max="13568" style="368" width="9.140625" collapsed="false"/>
    <col min="13569" max="13569" customWidth="true" style="368" width="14.42578125" collapsed="false"/>
    <col min="13570" max="13824" style="368" width="9.140625" collapsed="false"/>
    <col min="13825" max="13825" customWidth="true" style="368" width="14.42578125" collapsed="false"/>
    <col min="13826" max="14080" style="368" width="9.140625" collapsed="false"/>
    <col min="14081" max="14081" customWidth="true" style="368" width="14.42578125" collapsed="false"/>
    <col min="14082" max="14336" style="368" width="9.140625" collapsed="false"/>
    <col min="14337" max="14337" customWidth="true" style="368" width="14.42578125" collapsed="false"/>
    <col min="14338" max="14592" style="368" width="9.140625" collapsed="false"/>
    <col min="14593" max="14593" customWidth="true" style="368" width="14.42578125" collapsed="false"/>
    <col min="14594" max="14848" style="368" width="9.140625" collapsed="false"/>
    <col min="14849" max="14849" customWidth="true" style="368" width="14.42578125" collapsed="false"/>
    <col min="14850" max="15104" style="368" width="9.140625" collapsed="false"/>
    <col min="15105" max="15105" customWidth="true" style="368" width="14.42578125" collapsed="false"/>
    <col min="15106" max="15360" style="368" width="9.140625" collapsed="false"/>
    <col min="15361" max="15361" customWidth="true" style="368" width="14.42578125" collapsed="false"/>
    <col min="15362" max="15616" style="368" width="9.140625" collapsed="false"/>
    <col min="15617" max="15617" customWidth="true" style="368" width="14.42578125" collapsed="false"/>
    <col min="15618" max="15872" style="368" width="9.140625" collapsed="false"/>
    <col min="15873" max="15873" customWidth="true" style="368" width="14.42578125" collapsed="false"/>
    <col min="15874" max="16128" style="368" width="9.140625" collapsed="false"/>
    <col min="16129" max="16129" customWidth="true" style="368" width="14.42578125" collapsed="false"/>
    <col min="16130" max="16384" style="368" width="9.140625" collapsed="false"/>
  </cols>
  <sheetData>
    <row r="1" spans="1:7" ht="18" x14ac:dyDescent="0.25">
      <c r="A1" s="375" t="s">
        <v>291</v>
      </c>
      <c r="B1" s="374"/>
      <c r="C1" s="374"/>
      <c r="D1" s="374"/>
      <c r="E1" s="374"/>
      <c r="F1" s="374"/>
      <c r="G1" s="374"/>
    </row>
    <row r="2" spans="1:7" x14ac:dyDescent="0.2">
      <c r="A2" s="368" t="s">
        <v>290</v>
      </c>
    </row>
    <row r="3" spans="1:7" x14ac:dyDescent="0.2">
      <c r="A3" s="370"/>
    </row>
    <row r="4" spans="1:7" ht="18" x14ac:dyDescent="0.25">
      <c r="A4" s="376" t="s">
        <v>80</v>
      </c>
    </row>
    <row r="5" spans="1:7" ht="15" x14ac:dyDescent="0.25">
      <c r="A5" s="373"/>
    </row>
    <row r="6" spans="1:7" ht="15" x14ac:dyDescent="0.25">
      <c r="A6" s="373" t="s">
        <v>292</v>
      </c>
    </row>
    <row r="7" spans="1:7" ht="15" x14ac:dyDescent="0.25">
      <c r="A7" s="371"/>
      <c r="B7" s="378" t="s">
        <v>97</v>
      </c>
    </row>
    <row r="8" spans="1:7" ht="15" x14ac:dyDescent="0.25">
      <c r="A8" s="371"/>
      <c r="B8" s="378" t="str">
        <f>'Data over time'!A1</f>
        <v>Reporting of the Number of Applications</v>
      </c>
    </row>
    <row r="9" spans="1:7" ht="15" x14ac:dyDescent="0.25">
      <c r="A9" s="371"/>
    </row>
    <row r="10" spans="1:7" ht="15" x14ac:dyDescent="0.25">
      <c r="A10" s="373" t="s">
        <v>0</v>
      </c>
      <c r="B10" s="368"/>
    </row>
    <row r="11" spans="1:7" x14ac:dyDescent="0.2">
      <c r="B11" s="378" t="s">
        <v>293</v>
      </c>
    </row>
    <row r="12" spans="1:7" x14ac:dyDescent="0.2">
      <c r="B12" s="378" t="str">
        <f>'Table 2'!A1</f>
        <v>Table 2: Applications where at least one member of the household experienced rough sleeping the night before their application</v>
      </c>
    </row>
    <row r="13" spans="1:7" x14ac:dyDescent="0.2">
      <c r="B13" s="378" t="str">
        <f>'Table 3'!A1</f>
        <v>Table 3: Applications where at least one member of the household experienced rough sleeping in the three months prior to their application</v>
      </c>
    </row>
    <row r="14" spans="1:7" x14ac:dyDescent="0.2">
      <c r="B14" s="378" t="s">
        <v>295</v>
      </c>
    </row>
    <row r="15" spans="1:7" x14ac:dyDescent="0.2">
      <c r="B15" s="378" t="s">
        <v>296</v>
      </c>
    </row>
    <row r="16" spans="1:7" x14ac:dyDescent="0.2">
      <c r="B16" s="378" t="s">
        <v>297</v>
      </c>
    </row>
    <row r="17" spans="1:2" x14ac:dyDescent="0.2">
      <c r="B17" s="372"/>
    </row>
    <row r="18" spans="1:2" ht="15" x14ac:dyDescent="0.25">
      <c r="A18" s="373" t="s">
        <v>1</v>
      </c>
      <c r="B18" s="368"/>
    </row>
    <row r="19" spans="1:2" x14ac:dyDescent="0.2">
      <c r="B19" s="378" t="s">
        <v>298</v>
      </c>
    </row>
    <row r="20" spans="1:2" x14ac:dyDescent="0.2">
      <c r="B20" s="378" t="s">
        <v>299</v>
      </c>
    </row>
    <row r="21" spans="1:2" x14ac:dyDescent="0.2">
      <c r="B21" s="378" t="s">
        <v>300</v>
      </c>
    </row>
    <row r="22" spans="1:2" x14ac:dyDescent="0.2">
      <c r="B22" s="378" t="s">
        <v>301</v>
      </c>
    </row>
    <row r="23" spans="1:2" x14ac:dyDescent="0.2">
      <c r="B23" s="378" t="s">
        <v>302</v>
      </c>
    </row>
    <row r="24" spans="1:2" x14ac:dyDescent="0.2">
      <c r="B24" s="378" t="s">
        <v>303</v>
      </c>
    </row>
    <row r="25" spans="1:2" x14ac:dyDescent="0.2">
      <c r="B25" s="378" t="s">
        <v>304</v>
      </c>
    </row>
    <row r="26" spans="1:2" x14ac:dyDescent="0.2">
      <c r="B26" s="372"/>
    </row>
    <row r="27" spans="1:2" ht="15" x14ac:dyDescent="0.25">
      <c r="A27" s="373" t="s">
        <v>81</v>
      </c>
      <c r="B27" s="368"/>
    </row>
    <row r="28" spans="1:2" x14ac:dyDescent="0.2">
      <c r="B28" s="378" t="s">
        <v>305</v>
      </c>
    </row>
    <row r="29" spans="1:2" x14ac:dyDescent="0.2">
      <c r="B29" s="378" t="s">
        <v>306</v>
      </c>
    </row>
    <row r="30" spans="1:2" x14ac:dyDescent="0.2">
      <c r="B30" s="379" t="s">
        <v>307</v>
      </c>
    </row>
    <row r="31" spans="1:2" x14ac:dyDescent="0.2">
      <c r="B31" s="378" t="s">
        <v>308</v>
      </c>
    </row>
    <row r="32" spans="1:2" x14ac:dyDescent="0.2">
      <c r="B32" s="378" t="s">
        <v>309</v>
      </c>
    </row>
    <row r="33" spans="1:2" x14ac:dyDescent="0.2">
      <c r="B33" s="378" t="s">
        <v>310</v>
      </c>
    </row>
    <row r="34" spans="1:2" x14ac:dyDescent="0.2">
      <c r="B34" s="379" t="s">
        <v>226</v>
      </c>
    </row>
    <row r="35" spans="1:2" x14ac:dyDescent="0.2">
      <c r="B35" s="378" t="str">
        <f>'Table 21'!A1</f>
        <v>Table 21: Offers of temporary accommodation refused by the applicant, by local authority</v>
      </c>
    </row>
    <row r="36" spans="1:2" x14ac:dyDescent="0.2">
      <c r="B36" s="378" t="str">
        <f>'Table 22'!A1</f>
        <v>Table 22: Instances where households requiring temporary accommodation have not been offered temporary accommodation, by local authority</v>
      </c>
    </row>
    <row r="37" spans="1:2" x14ac:dyDescent="0.2">
      <c r="B37" s="378" t="str">
        <f>'Table 23'!A1</f>
        <v>Table 23: Number of temporary accommodation placements that have been in breach of the Unsuitable Accommodation Order, by local authority</v>
      </c>
    </row>
    <row r="39" spans="1:2" ht="15" x14ac:dyDescent="0.25">
      <c r="A39" s="373" t="s">
        <v>132</v>
      </c>
      <c r="B39" s="368"/>
    </row>
    <row r="40" spans="1:2" x14ac:dyDescent="0.2">
      <c r="B40" s="380" t="s">
        <v>311</v>
      </c>
    </row>
    <row r="41" spans="1:2" x14ac:dyDescent="0.2">
      <c r="B41" s="380" t="s">
        <v>312</v>
      </c>
    </row>
    <row r="42" spans="1:2" x14ac:dyDescent="0.2">
      <c r="B42" s="380" t="s">
        <v>313</v>
      </c>
    </row>
    <row r="43" spans="1:2" x14ac:dyDescent="0.2">
      <c r="B43" s="378" t="s">
        <v>280</v>
      </c>
    </row>
    <row r="44" spans="1:2" x14ac:dyDescent="0.2">
      <c r="B44" s="378" t="str">
        <f>'Table 28'!A1</f>
        <v>Table 28: Housing support assessments for households assessed as unintentionally homeless or threatened with homelessness, by local authority: April to September 2020</v>
      </c>
    </row>
    <row r="45" spans="1:2" x14ac:dyDescent="0.2">
      <c r="B45" s="372"/>
    </row>
    <row r="46" spans="1:2" ht="15" x14ac:dyDescent="0.25">
      <c r="A46" s="373" t="s">
        <v>289</v>
      </c>
      <c r="B46" s="368"/>
    </row>
    <row r="47" spans="1:2" x14ac:dyDescent="0.2">
      <c r="B47" s="378" t="str">
        <f>'Table 29'!A1</f>
        <v>Table 29: Homelessness applications (monthly), by local authority</v>
      </c>
    </row>
    <row r="48" spans="1:2" x14ac:dyDescent="0.2">
      <c r="B48" s="378" t="str">
        <f>'Table 30'!A1</f>
        <v>Table 30: Offers of temporary accommodation refused by the applicant (monthly), by local authority</v>
      </c>
    </row>
    <row r="49" spans="2:2" x14ac:dyDescent="0.2">
      <c r="B49" s="378" t="str">
        <f>'Table 31'!A1</f>
        <v>Table 31: Offers of temporary accommodation accepted by the applicant (monthly), by local authority</v>
      </c>
    </row>
    <row r="50" spans="2:2" x14ac:dyDescent="0.2">
      <c r="B50" s="378" t="str">
        <f>'Table 32'!A1</f>
        <v>Table 32: Instances where households requiring temporary accommodation have not been offered temporary accommodation (monthly), by local authority</v>
      </c>
    </row>
    <row r="51" spans="2:2" x14ac:dyDescent="0.2">
      <c r="B51" s="378" t="str">
        <f>'Table 33'!A1</f>
        <v>Table 33: Households in temporary accommodation as at the end of month, by local authority</v>
      </c>
    </row>
  </sheetData>
  <hyperlinks>
    <hyperlink ref="B7" location="'HL3 Data Quality'!A1" display="HL3 Data Quality"/>
    <hyperlink ref="B11" location="'Table 1'!A1" display="'Table 1'!A1"/>
    <hyperlink ref="B15" location="'Table 5'!A1" display="'Table 5'!A1"/>
    <hyperlink ref="B19" location="'Table 7'!A1" display="Table 7: Homelessness assessment decisions"/>
    <hyperlink ref="B20" location="'Table 8'!A1" display="Table 8: Homelessness assessment decisions, by local authority"/>
    <hyperlink ref="B21" location="'Table 9'!A1" display="Table 9: Homelessness assessment decisions, by local authority: April to September 2020"/>
    <hyperlink ref="B28" location="'Table 14'!A1" display="'Table 14'!A1"/>
    <hyperlink ref="B29" location="'Table 15'!A1" display="'Table 15'!A1"/>
    <hyperlink ref="B30" location="'Table 16'!A1" display="'Table 16'!A1"/>
    <hyperlink ref="B31" location="'Table 17'!A1" display="'Table 17'!A1"/>
    <hyperlink ref="B32" location="'Table 18'!A1" display="'Table 18'!A1"/>
    <hyperlink ref="B33" location="'Table 19'!A1" display="'Table 19'!A1"/>
    <hyperlink ref="B34" location="'Table 20'!A1" display="'Table 20'!A1"/>
    <hyperlink ref="B35" location="'Table 21'!A1" display="'Table 21'!A1"/>
    <hyperlink ref="B36" location="'Table 22'!A1" display="'Table 22'!A1"/>
    <hyperlink ref="B37" location="'Table 23'!A1" display="'Table 23'!A1"/>
    <hyperlink ref="B40" location="'Table 24'!A1" display="'Table 24'!A1"/>
    <hyperlink ref="B41" location="'Table 25'!A1" display="'Table 25'!A1"/>
    <hyperlink ref="B42" location="'Table 26'!A1" display="'Table 26'!A1"/>
    <hyperlink ref="B43" location="'Table 27'!A1" display="'Table 27'!A1"/>
    <hyperlink ref="B12" location="'Table 2'!A1" display="'Table 2'!A1"/>
    <hyperlink ref="B13" location="'Table 3'!A1" display="'Table 3'!A1"/>
    <hyperlink ref="B44" location="'Table 28'!A1" display="'Table 28'!A1"/>
    <hyperlink ref="B22" location="'Table 10'!A1" display="'Table 10'!A1"/>
    <hyperlink ref="B23" location="'Table 11'!A1" display="'Table 11'!A1"/>
    <hyperlink ref="B24" location="'Table 12'!A1" display="Table 12: Age and gender of main applicant for households assessed as homeless or threatened with homelessness"/>
    <hyperlink ref="B25" location="'Table 13'!A1" display="'Table 13'!A1"/>
    <hyperlink ref="B47" location="'Table 29'!A1" display="'Table 29'!A1"/>
    <hyperlink ref="B48" location="'Table 30'!A1" display="'Table 30'!A1"/>
    <hyperlink ref="B49" location="'Table 31'!A1" display="'Table 31'!A1"/>
    <hyperlink ref="B50" location="'Table 32'!A1" display="'Table 32'!A1"/>
    <hyperlink ref="B51" location="'Table 33'!A1" display="'Table 33'!A1"/>
    <hyperlink ref="B8" location="'Data over time'!A1" display="'Data over time'!A1"/>
    <hyperlink ref="B14" location="'Table 4'!A1" display="Table 4: Main reason for making an application for homelessness"/>
    <hyperlink ref="B16" location="'Table 6'!A1" display="Table 6: Open homeless applications by local authority"/>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V35"/>
  <sheetViews>
    <sheetView showGridLines="0" workbookViewId="0">
      <pane xSplit="1" topLeftCell="B1" activePane="topRight" state="frozen"/>
      <selection activeCell="A19" sqref="A19"/>
      <selection pane="topRight" activeCell="C36" sqref="C36"/>
    </sheetView>
  </sheetViews>
  <sheetFormatPr defaultRowHeight="12.75" x14ac:dyDescent="0.2"/>
  <cols>
    <col min="1" max="1" customWidth="true" style="52" width="58.85546875" collapsed="false"/>
    <col min="2" max="2" bestFit="true" customWidth="true" style="52" width="11.7109375" collapsed="false"/>
    <col min="3" max="3" bestFit="true" customWidth="true" style="52" width="10.42578125" collapsed="false"/>
    <col min="4" max="4" bestFit="true" customWidth="true" style="52" width="10.7109375" collapsed="false"/>
    <col min="5" max="5" bestFit="true" customWidth="true" style="52" width="9.5703125" collapsed="false"/>
    <col min="6" max="6" bestFit="true" customWidth="true" style="52" width="11.7109375" collapsed="false"/>
    <col min="7" max="7" bestFit="true" customWidth="true" style="52" width="10.42578125" collapsed="false"/>
    <col min="8" max="8" bestFit="true" customWidth="true" style="52" width="10.7109375" collapsed="false"/>
    <col min="9" max="9" bestFit="true" customWidth="true" style="52" width="9.5703125" collapsed="false"/>
    <col min="10" max="10" bestFit="true" customWidth="true" style="52" width="11.7109375" collapsed="false"/>
    <col min="11" max="11" bestFit="true" customWidth="true" style="52" width="10.42578125" collapsed="false"/>
    <col min="12" max="12" bestFit="true" customWidth="true" style="52" width="10.7109375" collapsed="false"/>
    <col min="13" max="13" customWidth="true" style="52" width="2.85546875" collapsed="false"/>
    <col min="14" max="15" customWidth="true" style="52" width="10.5703125" collapsed="false"/>
    <col min="16" max="17" customWidth="true" style="52" width="9.140625" collapsed="false"/>
    <col min="18" max="18" customWidth="true" style="52" width="3.42578125" collapsed="false"/>
    <col min="19" max="20" customWidth="true" style="52" width="10.5703125" collapsed="false"/>
    <col min="21" max="21" customWidth="true" style="52" width="9.0" collapsed="false"/>
    <col min="22" max="22" customWidth="true" style="52" width="9.140625" collapsed="false"/>
    <col min="23" max="16384" style="52" width="9.140625" collapsed="false"/>
  </cols>
  <sheetData>
    <row r="1" spans="1:22" ht="16.899999999999999" customHeight="1" x14ac:dyDescent="0.2">
      <c r="A1" s="95" t="s">
        <v>242</v>
      </c>
      <c r="B1" s="136"/>
      <c r="C1" s="136"/>
      <c r="D1" s="137"/>
      <c r="E1" s="137"/>
      <c r="F1" s="137"/>
      <c r="G1" s="137"/>
      <c r="H1" s="137"/>
      <c r="I1" s="137"/>
      <c r="J1" s="137"/>
      <c r="K1" s="137"/>
      <c r="L1" s="137"/>
    </row>
    <row r="2" spans="1:22" x14ac:dyDescent="0.2">
      <c r="A2" s="274" t="s">
        <v>282</v>
      </c>
      <c r="N2" s="415" t="s">
        <v>210</v>
      </c>
      <c r="O2" s="416"/>
      <c r="P2" s="416"/>
      <c r="Q2" s="417"/>
      <c r="S2" s="415" t="s">
        <v>211</v>
      </c>
      <c r="T2" s="416"/>
      <c r="U2" s="416"/>
      <c r="V2" s="417"/>
    </row>
    <row r="3" spans="1:22" x14ac:dyDescent="0.2">
      <c r="A3" s="137"/>
      <c r="B3" s="419">
        <v>2018</v>
      </c>
      <c r="C3" s="421"/>
      <c r="D3" s="421"/>
      <c r="E3" s="421"/>
      <c r="F3" s="419">
        <v>2019</v>
      </c>
      <c r="G3" s="421"/>
      <c r="H3" s="421"/>
      <c r="I3" s="421"/>
      <c r="J3" s="415">
        <v>2020</v>
      </c>
      <c r="K3" s="416"/>
      <c r="L3" s="417"/>
      <c r="N3" s="12">
        <v>2019</v>
      </c>
      <c r="O3" s="25">
        <v>2020</v>
      </c>
      <c r="P3" s="419" t="s">
        <v>68</v>
      </c>
      <c r="Q3" s="420"/>
      <c r="S3" s="12">
        <v>2019</v>
      </c>
      <c r="T3" s="25">
        <v>2020</v>
      </c>
      <c r="U3" s="418" t="s">
        <v>68</v>
      </c>
      <c r="V3" s="418"/>
    </row>
    <row r="4" spans="1:22" ht="25.5" x14ac:dyDescent="0.2">
      <c r="A4" s="137"/>
      <c r="B4" s="11" t="s">
        <v>317</v>
      </c>
      <c r="C4" s="11" t="s">
        <v>67</v>
      </c>
      <c r="D4" s="11" t="s">
        <v>318</v>
      </c>
      <c r="E4" s="11" t="s">
        <v>65</v>
      </c>
      <c r="F4" s="11" t="s">
        <v>317</v>
      </c>
      <c r="G4" s="11" t="s">
        <v>67</v>
      </c>
      <c r="H4" s="11" t="s">
        <v>318</v>
      </c>
      <c r="I4" s="11" t="s">
        <v>65</v>
      </c>
      <c r="J4" s="11" t="s">
        <v>317</v>
      </c>
      <c r="K4" s="11" t="s">
        <v>67</v>
      </c>
      <c r="L4" s="11" t="s">
        <v>318</v>
      </c>
      <c r="N4" s="13" t="s">
        <v>69</v>
      </c>
      <c r="O4" s="14" t="s">
        <v>69</v>
      </c>
      <c r="P4" s="11" t="s">
        <v>53</v>
      </c>
      <c r="Q4" s="11" t="s">
        <v>70</v>
      </c>
      <c r="S4" s="14" t="s">
        <v>71</v>
      </c>
      <c r="T4" s="14" t="s">
        <v>71</v>
      </c>
      <c r="U4" s="14" t="s">
        <v>53</v>
      </c>
      <c r="V4" s="14" t="s">
        <v>70</v>
      </c>
    </row>
    <row r="5" spans="1:22" s="8" customFormat="1" x14ac:dyDescent="0.2">
      <c r="A5" s="89" t="s">
        <v>323</v>
      </c>
      <c r="B5" s="139">
        <v>8859</v>
      </c>
      <c r="C5" s="139">
        <v>9582</v>
      </c>
      <c r="D5" s="139">
        <v>9488</v>
      </c>
      <c r="E5" s="139">
        <v>8737</v>
      </c>
      <c r="F5" s="139">
        <v>8897</v>
      </c>
      <c r="G5" s="139">
        <v>9378</v>
      </c>
      <c r="H5" s="139">
        <v>9635</v>
      </c>
      <c r="I5" s="139">
        <v>9202</v>
      </c>
      <c r="J5" s="139">
        <v>9301</v>
      </c>
      <c r="K5" s="139">
        <v>7676</v>
      </c>
      <c r="L5" s="139">
        <v>8892</v>
      </c>
      <c r="N5" s="139">
        <f>G5+H5</f>
        <v>19013</v>
      </c>
      <c r="O5" s="138">
        <f>K5+L5</f>
        <v>16568</v>
      </c>
      <c r="P5" s="385">
        <f>O5-N5</f>
        <v>-2445</v>
      </c>
      <c r="Q5" s="140">
        <f>P5/N5</f>
        <v>-0.12859622363645926</v>
      </c>
      <c r="S5" s="139">
        <f>SUM(E5:H5)</f>
        <v>36647</v>
      </c>
      <c r="T5" s="138">
        <f>SUM(I5:L5)</f>
        <v>35071</v>
      </c>
      <c r="U5" s="385">
        <f>T5-S5</f>
        <v>-1576</v>
      </c>
      <c r="V5" s="140">
        <f>U5/S5</f>
        <v>-4.3004884438016755E-2</v>
      </c>
    </row>
    <row r="6" spans="1:22" x14ac:dyDescent="0.2">
      <c r="A6" s="182" t="s">
        <v>99</v>
      </c>
      <c r="B6" s="142">
        <v>6500</v>
      </c>
      <c r="C6" s="142">
        <v>7075</v>
      </c>
      <c r="D6" s="142">
        <v>7013</v>
      </c>
      <c r="E6" s="142">
        <v>6429</v>
      </c>
      <c r="F6" s="142">
        <v>6599</v>
      </c>
      <c r="G6" s="142">
        <v>6994</v>
      </c>
      <c r="H6" s="142">
        <v>7348</v>
      </c>
      <c r="I6" s="142">
        <v>7099</v>
      </c>
      <c r="J6" s="142">
        <v>7300</v>
      </c>
      <c r="K6" s="142">
        <v>5982</v>
      </c>
      <c r="L6" s="142">
        <v>6917</v>
      </c>
      <c r="N6" s="142">
        <f t="shared" ref="N6:N14" si="0">G6+H6</f>
        <v>14342</v>
      </c>
      <c r="O6" s="141">
        <f t="shared" ref="O6:O14" si="1">K6+L6</f>
        <v>12899</v>
      </c>
      <c r="P6" s="386">
        <f t="shared" ref="P6:P17" si="2">O6-N6</f>
        <v>-1443</v>
      </c>
      <c r="Q6" s="143">
        <f t="shared" ref="Q6:Q17" si="3">P6/N6</f>
        <v>-0.10061358248500907</v>
      </c>
      <c r="S6" s="142">
        <f t="shared" ref="S6:S14" si="4">SUM(E6:H6)</f>
        <v>27370</v>
      </c>
      <c r="T6" s="141">
        <f t="shared" ref="T6:T14" si="5">SUM(I6:L6)</f>
        <v>27298</v>
      </c>
      <c r="U6" s="386">
        <f t="shared" ref="U6:U17" si="6">T6-S6</f>
        <v>-72</v>
      </c>
      <c r="V6" s="143">
        <f t="shared" ref="V6:V17" si="7">U6/S6</f>
        <v>-2.6306174643770551E-3</v>
      </c>
    </row>
    <row r="7" spans="1:22" x14ac:dyDescent="0.2">
      <c r="A7" s="182" t="s">
        <v>100</v>
      </c>
      <c r="B7" s="142">
        <v>324</v>
      </c>
      <c r="C7" s="142">
        <v>361</v>
      </c>
      <c r="D7" s="142">
        <v>364</v>
      </c>
      <c r="E7" s="142">
        <v>347</v>
      </c>
      <c r="F7" s="142">
        <v>304</v>
      </c>
      <c r="G7" s="142">
        <v>280</v>
      </c>
      <c r="H7" s="142">
        <v>315</v>
      </c>
      <c r="I7" s="142">
        <v>249</v>
      </c>
      <c r="J7" s="142">
        <v>231</v>
      </c>
      <c r="K7" s="142">
        <v>128</v>
      </c>
      <c r="L7" s="142">
        <v>122</v>
      </c>
      <c r="N7" s="142">
        <f t="shared" si="0"/>
        <v>595</v>
      </c>
      <c r="O7" s="141">
        <f t="shared" si="1"/>
        <v>250</v>
      </c>
      <c r="P7" s="386">
        <f t="shared" si="2"/>
        <v>-345</v>
      </c>
      <c r="Q7" s="143">
        <f t="shared" si="3"/>
        <v>-0.57983193277310929</v>
      </c>
      <c r="S7" s="142">
        <f t="shared" si="4"/>
        <v>1246</v>
      </c>
      <c r="T7" s="141">
        <f t="shared" si="5"/>
        <v>730</v>
      </c>
      <c r="U7" s="386">
        <f t="shared" si="6"/>
        <v>-516</v>
      </c>
      <c r="V7" s="143">
        <f t="shared" si="7"/>
        <v>-0.41412520064205455</v>
      </c>
    </row>
    <row r="8" spans="1:22" x14ac:dyDescent="0.2">
      <c r="A8" s="182" t="s">
        <v>324</v>
      </c>
      <c r="B8" s="142">
        <v>483</v>
      </c>
      <c r="C8" s="142">
        <v>494</v>
      </c>
      <c r="D8" s="142">
        <v>423</v>
      </c>
      <c r="E8" s="142">
        <v>378</v>
      </c>
      <c r="F8" s="142">
        <v>372</v>
      </c>
      <c r="G8" s="142">
        <v>482</v>
      </c>
      <c r="H8" s="142">
        <v>398</v>
      </c>
      <c r="I8" s="142">
        <v>382</v>
      </c>
      <c r="J8" s="142">
        <v>397</v>
      </c>
      <c r="K8" s="142">
        <v>199</v>
      </c>
      <c r="L8" s="142">
        <v>284</v>
      </c>
      <c r="N8" s="142">
        <f t="shared" si="0"/>
        <v>880</v>
      </c>
      <c r="O8" s="141">
        <f>K8+L8</f>
        <v>483</v>
      </c>
      <c r="P8" s="386">
        <f t="shared" si="2"/>
        <v>-397</v>
      </c>
      <c r="Q8" s="143">
        <f t="shared" si="3"/>
        <v>-0.45113636363636361</v>
      </c>
      <c r="S8" s="142">
        <f t="shared" si="4"/>
        <v>1630</v>
      </c>
      <c r="T8" s="141">
        <f t="shared" si="5"/>
        <v>1262</v>
      </c>
      <c r="U8" s="386">
        <f t="shared" si="6"/>
        <v>-368</v>
      </c>
      <c r="V8" s="143">
        <f t="shared" si="7"/>
        <v>-0.22576687116564417</v>
      </c>
    </row>
    <row r="9" spans="1:22" x14ac:dyDescent="0.2">
      <c r="A9" s="182" t="s">
        <v>325</v>
      </c>
      <c r="B9" s="142">
        <v>33</v>
      </c>
      <c r="C9" s="142">
        <v>28</v>
      </c>
      <c r="D9" s="142">
        <v>30</v>
      </c>
      <c r="E9" s="142">
        <v>17</v>
      </c>
      <c r="F9" s="142">
        <v>23</v>
      </c>
      <c r="G9" s="142">
        <v>19</v>
      </c>
      <c r="H9" s="142">
        <v>24</v>
      </c>
      <c r="I9" s="142">
        <v>19</v>
      </c>
      <c r="J9" s="142">
        <v>14</v>
      </c>
      <c r="K9" s="142">
        <v>6</v>
      </c>
      <c r="L9" s="142">
        <v>7</v>
      </c>
      <c r="N9" s="142">
        <f t="shared" si="0"/>
        <v>43</v>
      </c>
      <c r="O9" s="141">
        <f t="shared" si="1"/>
        <v>13</v>
      </c>
      <c r="P9" s="386">
        <f>O9-N9</f>
        <v>-30</v>
      </c>
      <c r="Q9" s="143">
        <f t="shared" si="3"/>
        <v>-0.69767441860465118</v>
      </c>
      <c r="S9" s="142">
        <f t="shared" si="4"/>
        <v>83</v>
      </c>
      <c r="T9" s="141">
        <f t="shared" si="5"/>
        <v>46</v>
      </c>
      <c r="U9" s="386">
        <f t="shared" si="6"/>
        <v>-37</v>
      </c>
      <c r="V9" s="143">
        <f t="shared" si="7"/>
        <v>-0.44578313253012047</v>
      </c>
    </row>
    <row r="10" spans="1:22" x14ac:dyDescent="0.2">
      <c r="A10" s="182" t="s">
        <v>326</v>
      </c>
      <c r="B10" s="142">
        <v>346</v>
      </c>
      <c r="C10" s="142">
        <v>367</v>
      </c>
      <c r="D10" s="142">
        <v>358</v>
      </c>
      <c r="E10" s="142">
        <v>336</v>
      </c>
      <c r="F10" s="142">
        <v>320</v>
      </c>
      <c r="G10" s="142">
        <v>335</v>
      </c>
      <c r="H10" s="142">
        <v>343</v>
      </c>
      <c r="I10" s="142">
        <v>295</v>
      </c>
      <c r="J10" s="142">
        <v>296</v>
      </c>
      <c r="K10" s="142">
        <v>285</v>
      </c>
      <c r="L10" s="142">
        <v>316</v>
      </c>
      <c r="N10" s="142">
        <f t="shared" si="0"/>
        <v>678</v>
      </c>
      <c r="O10" s="141">
        <f t="shared" si="1"/>
        <v>601</v>
      </c>
      <c r="P10" s="386">
        <f t="shared" si="2"/>
        <v>-77</v>
      </c>
      <c r="Q10" s="143">
        <f t="shared" si="3"/>
        <v>-0.11356932153392331</v>
      </c>
      <c r="S10" s="142">
        <f t="shared" si="4"/>
        <v>1334</v>
      </c>
      <c r="T10" s="141">
        <f t="shared" si="5"/>
        <v>1192</v>
      </c>
      <c r="U10" s="386">
        <f t="shared" si="6"/>
        <v>-142</v>
      </c>
      <c r="V10" s="143">
        <f t="shared" si="7"/>
        <v>-0.10644677661169415</v>
      </c>
    </row>
    <row r="11" spans="1:22" x14ac:dyDescent="0.2">
      <c r="A11" s="182" t="s">
        <v>104</v>
      </c>
      <c r="B11" s="142">
        <v>404</v>
      </c>
      <c r="C11" s="142">
        <v>483</v>
      </c>
      <c r="D11" s="142">
        <v>478</v>
      </c>
      <c r="E11" s="142">
        <v>434</v>
      </c>
      <c r="F11" s="142">
        <v>454</v>
      </c>
      <c r="G11" s="142">
        <v>424</v>
      </c>
      <c r="H11" s="142">
        <v>404</v>
      </c>
      <c r="I11" s="142">
        <v>390</v>
      </c>
      <c r="J11" s="142">
        <v>360</v>
      </c>
      <c r="K11" s="142">
        <v>356</v>
      </c>
      <c r="L11" s="142">
        <v>382</v>
      </c>
      <c r="N11" s="142">
        <f t="shared" si="0"/>
        <v>828</v>
      </c>
      <c r="O11" s="141">
        <f t="shared" si="1"/>
        <v>738</v>
      </c>
      <c r="P11" s="386">
        <f t="shared" si="2"/>
        <v>-90</v>
      </c>
      <c r="Q11" s="143">
        <f>P11/N11</f>
        <v>-0.10869565217391304</v>
      </c>
      <c r="S11" s="142">
        <f t="shared" si="4"/>
        <v>1716</v>
      </c>
      <c r="T11" s="141">
        <f t="shared" si="5"/>
        <v>1488</v>
      </c>
      <c r="U11" s="386">
        <f t="shared" si="6"/>
        <v>-228</v>
      </c>
      <c r="V11" s="143">
        <f t="shared" si="7"/>
        <v>-0.13286713286713286</v>
      </c>
    </row>
    <row r="12" spans="1:22" x14ac:dyDescent="0.2">
      <c r="A12" s="182" t="s">
        <v>107</v>
      </c>
      <c r="B12" s="142">
        <v>58</v>
      </c>
      <c r="C12" s="142">
        <v>66</v>
      </c>
      <c r="D12" s="142">
        <v>54</v>
      </c>
      <c r="E12" s="142">
        <v>55</v>
      </c>
      <c r="F12" s="142">
        <v>70</v>
      </c>
      <c r="G12" s="142">
        <v>72</v>
      </c>
      <c r="H12" s="142">
        <v>70</v>
      </c>
      <c r="I12" s="142">
        <v>81</v>
      </c>
      <c r="J12" s="142">
        <v>88</v>
      </c>
      <c r="K12" s="142">
        <v>82</v>
      </c>
      <c r="L12" s="142">
        <v>87</v>
      </c>
      <c r="N12" s="142">
        <f>G12+H12</f>
        <v>142</v>
      </c>
      <c r="O12" s="141">
        <f>K12+L12</f>
        <v>169</v>
      </c>
      <c r="P12" s="386">
        <f>O12-N12</f>
        <v>27</v>
      </c>
      <c r="Q12" s="143">
        <f>P12/N12</f>
        <v>0.19014084507042253</v>
      </c>
      <c r="S12" s="142">
        <f>SUM(E12:H12)</f>
        <v>267</v>
      </c>
      <c r="T12" s="141">
        <f>SUM(I12:L12)</f>
        <v>338</v>
      </c>
      <c r="U12" s="386">
        <f>T12-S12</f>
        <v>71</v>
      </c>
      <c r="V12" s="143">
        <f>U12/S12</f>
        <v>0.26591760299625467</v>
      </c>
    </row>
    <row r="13" spans="1:22" x14ac:dyDescent="0.2">
      <c r="A13" s="182" t="s">
        <v>105</v>
      </c>
      <c r="B13" s="142">
        <v>332</v>
      </c>
      <c r="C13" s="142">
        <v>351</v>
      </c>
      <c r="D13" s="142">
        <v>403</v>
      </c>
      <c r="E13" s="142">
        <v>385</v>
      </c>
      <c r="F13" s="142">
        <v>367</v>
      </c>
      <c r="G13" s="142">
        <v>391</v>
      </c>
      <c r="H13" s="142">
        <v>330</v>
      </c>
      <c r="I13" s="142">
        <v>346</v>
      </c>
      <c r="J13" s="142">
        <v>292</v>
      </c>
      <c r="K13" s="142">
        <v>216</v>
      </c>
      <c r="L13" s="142">
        <v>336</v>
      </c>
      <c r="N13" s="142">
        <f t="shared" si="0"/>
        <v>721</v>
      </c>
      <c r="O13" s="141">
        <f t="shared" si="1"/>
        <v>552</v>
      </c>
      <c r="P13" s="386">
        <f t="shared" si="2"/>
        <v>-169</v>
      </c>
      <c r="Q13" s="143">
        <f t="shared" si="3"/>
        <v>-0.23439667128987518</v>
      </c>
      <c r="S13" s="142">
        <f t="shared" si="4"/>
        <v>1473</v>
      </c>
      <c r="T13" s="141">
        <f t="shared" si="5"/>
        <v>1190</v>
      </c>
      <c r="U13" s="386">
        <f t="shared" si="6"/>
        <v>-283</v>
      </c>
      <c r="V13" s="143">
        <f t="shared" si="7"/>
        <v>-0.19212491513917176</v>
      </c>
    </row>
    <row r="14" spans="1:22" ht="15" customHeight="1" x14ac:dyDescent="0.2">
      <c r="A14" s="362" t="s">
        <v>106</v>
      </c>
      <c r="B14" s="144">
        <v>379</v>
      </c>
      <c r="C14" s="363">
        <v>357</v>
      </c>
      <c r="D14" s="363">
        <v>365</v>
      </c>
      <c r="E14" s="363">
        <v>356</v>
      </c>
      <c r="F14" s="363">
        <v>388</v>
      </c>
      <c r="G14" s="363">
        <v>381</v>
      </c>
      <c r="H14" s="363">
        <v>403</v>
      </c>
      <c r="I14" s="363">
        <v>341</v>
      </c>
      <c r="J14" s="363">
        <v>323</v>
      </c>
      <c r="K14" s="363">
        <v>422</v>
      </c>
      <c r="L14" s="363">
        <v>441</v>
      </c>
      <c r="N14" s="363">
        <f t="shared" si="0"/>
        <v>784</v>
      </c>
      <c r="O14" s="364">
        <f t="shared" si="1"/>
        <v>863</v>
      </c>
      <c r="P14" s="387">
        <f t="shared" si="2"/>
        <v>79</v>
      </c>
      <c r="Q14" s="145">
        <f t="shared" si="3"/>
        <v>0.10076530612244898</v>
      </c>
      <c r="S14" s="363">
        <f t="shared" si="4"/>
        <v>1528</v>
      </c>
      <c r="T14" s="364">
        <f t="shared" si="5"/>
        <v>1527</v>
      </c>
      <c r="U14" s="387">
        <f t="shared" si="6"/>
        <v>-1</v>
      </c>
      <c r="V14" s="145">
        <f t="shared" si="7"/>
        <v>-6.5445026178010475E-4</v>
      </c>
    </row>
    <row r="15" spans="1:22" x14ac:dyDescent="0.2">
      <c r="A15" s="365" t="s">
        <v>286</v>
      </c>
      <c r="B15" s="159">
        <f>SUM(B6:B9)</f>
        <v>7340</v>
      </c>
      <c r="C15" s="159">
        <f t="shared" ref="C15:L15" si="8">SUM(C6:C9)</f>
        <v>7958</v>
      </c>
      <c r="D15" s="159">
        <f t="shared" si="8"/>
        <v>7830</v>
      </c>
      <c r="E15" s="159">
        <f t="shared" si="8"/>
        <v>7171</v>
      </c>
      <c r="F15" s="159">
        <f t="shared" si="8"/>
        <v>7298</v>
      </c>
      <c r="G15" s="159">
        <f t="shared" si="8"/>
        <v>7775</v>
      </c>
      <c r="H15" s="159">
        <f t="shared" si="8"/>
        <v>8085</v>
      </c>
      <c r="I15" s="159">
        <f t="shared" si="8"/>
        <v>7749</v>
      </c>
      <c r="J15" s="159">
        <f t="shared" si="8"/>
        <v>7942</v>
      </c>
      <c r="K15" s="159">
        <f>SUM(K6:K9)</f>
        <v>6315</v>
      </c>
      <c r="L15" s="159">
        <f t="shared" si="8"/>
        <v>7330</v>
      </c>
      <c r="N15" s="159">
        <f t="shared" ref="N15:O15" si="9">SUM(N6:N9)</f>
        <v>15860</v>
      </c>
      <c r="O15" s="328">
        <f t="shared" si="9"/>
        <v>13645</v>
      </c>
      <c r="P15" s="389">
        <f t="shared" si="2"/>
        <v>-2215</v>
      </c>
      <c r="Q15" s="102">
        <f t="shared" si="3"/>
        <v>-0.13965952080706179</v>
      </c>
      <c r="S15" s="159">
        <f t="shared" ref="S15:T15" si="10">SUM(S6:S9)</f>
        <v>30329</v>
      </c>
      <c r="T15" s="328">
        <f t="shared" si="10"/>
        <v>29336</v>
      </c>
      <c r="U15" s="389">
        <f t="shared" si="6"/>
        <v>-993</v>
      </c>
      <c r="V15" s="102">
        <f t="shared" si="7"/>
        <v>-3.2740941013551385E-2</v>
      </c>
    </row>
    <row r="16" spans="1:22" x14ac:dyDescent="0.2">
      <c r="A16" s="366" t="s">
        <v>287</v>
      </c>
      <c r="B16" s="142">
        <f>SUM(B6+B8)</f>
        <v>6983</v>
      </c>
      <c r="C16" s="142">
        <f t="shared" ref="C16:L16" si="11">SUM(C6+C8)</f>
        <v>7569</v>
      </c>
      <c r="D16" s="142">
        <f t="shared" si="11"/>
        <v>7436</v>
      </c>
      <c r="E16" s="142">
        <f t="shared" si="11"/>
        <v>6807</v>
      </c>
      <c r="F16" s="142">
        <f t="shared" si="11"/>
        <v>6971</v>
      </c>
      <c r="G16" s="142">
        <f t="shared" si="11"/>
        <v>7476</v>
      </c>
      <c r="H16" s="142">
        <f t="shared" si="11"/>
        <v>7746</v>
      </c>
      <c r="I16" s="142">
        <f t="shared" si="11"/>
        <v>7481</v>
      </c>
      <c r="J16" s="142">
        <f>SUM(J6+J8)</f>
        <v>7697</v>
      </c>
      <c r="K16" s="142">
        <f t="shared" si="11"/>
        <v>6181</v>
      </c>
      <c r="L16" s="142">
        <f t="shared" si="11"/>
        <v>7201</v>
      </c>
      <c r="N16" s="142">
        <f t="shared" ref="N16:O16" si="12">SUM(N6+N8)</f>
        <v>15222</v>
      </c>
      <c r="O16" s="141">
        <f t="shared" si="12"/>
        <v>13382</v>
      </c>
      <c r="P16" s="386">
        <f t="shared" si="2"/>
        <v>-1840</v>
      </c>
      <c r="Q16" s="143">
        <f t="shared" si="3"/>
        <v>-0.12087767704638024</v>
      </c>
      <c r="S16" s="142">
        <f>SUM(S6+S8)</f>
        <v>29000</v>
      </c>
      <c r="T16" s="141">
        <f t="shared" ref="T16" si="13">SUM(T6+T8)</f>
        <v>28560</v>
      </c>
      <c r="U16" s="386">
        <f t="shared" si="6"/>
        <v>-440</v>
      </c>
      <c r="V16" s="143">
        <f t="shared" si="7"/>
        <v>-1.5172413793103448E-2</v>
      </c>
    </row>
    <row r="17" spans="1:22" x14ac:dyDescent="0.2">
      <c r="A17" s="367" t="s">
        <v>288</v>
      </c>
      <c r="B17" s="161">
        <f>B7+B9</f>
        <v>357</v>
      </c>
      <c r="C17" s="161">
        <f t="shared" ref="C17:L17" si="14">C7+C9</f>
        <v>389</v>
      </c>
      <c r="D17" s="161">
        <f t="shared" si="14"/>
        <v>394</v>
      </c>
      <c r="E17" s="161">
        <f t="shared" si="14"/>
        <v>364</v>
      </c>
      <c r="F17" s="161">
        <f t="shared" si="14"/>
        <v>327</v>
      </c>
      <c r="G17" s="161">
        <f t="shared" si="14"/>
        <v>299</v>
      </c>
      <c r="H17" s="161">
        <f t="shared" si="14"/>
        <v>339</v>
      </c>
      <c r="I17" s="161">
        <f>I7+I9</f>
        <v>268</v>
      </c>
      <c r="J17" s="161">
        <f t="shared" si="14"/>
        <v>245</v>
      </c>
      <c r="K17" s="161">
        <f t="shared" si="14"/>
        <v>134</v>
      </c>
      <c r="L17" s="161">
        <f t="shared" si="14"/>
        <v>129</v>
      </c>
      <c r="N17" s="161">
        <f t="shared" ref="N17:O17" si="15">N7+N9</f>
        <v>638</v>
      </c>
      <c r="O17" s="330">
        <f t="shared" si="15"/>
        <v>263</v>
      </c>
      <c r="P17" s="388">
        <f t="shared" si="2"/>
        <v>-375</v>
      </c>
      <c r="Q17" s="151">
        <f t="shared" si="3"/>
        <v>-0.58777429467084641</v>
      </c>
      <c r="S17" s="161">
        <f t="shared" ref="S17" si="16">S7+S9</f>
        <v>1329</v>
      </c>
      <c r="T17" s="330">
        <f>T7+T9</f>
        <v>776</v>
      </c>
      <c r="U17" s="388">
        <f t="shared" si="6"/>
        <v>-553</v>
      </c>
      <c r="V17" s="151">
        <f t="shared" si="7"/>
        <v>-0.41610233258088791</v>
      </c>
    </row>
    <row r="18" spans="1:22" x14ac:dyDescent="0.2">
      <c r="Q18" s="152"/>
    </row>
    <row r="19" spans="1:22" x14ac:dyDescent="0.2">
      <c r="A19" s="95" t="s">
        <v>327</v>
      </c>
    </row>
    <row r="20" spans="1:22" x14ac:dyDescent="0.2">
      <c r="N20" s="415" t="s">
        <v>210</v>
      </c>
      <c r="O20" s="417"/>
      <c r="S20" s="415" t="s">
        <v>211</v>
      </c>
      <c r="T20" s="417"/>
    </row>
    <row r="21" spans="1:22" x14ac:dyDescent="0.2">
      <c r="A21" s="137"/>
      <c r="B21" s="419">
        <v>2018</v>
      </c>
      <c r="C21" s="421"/>
      <c r="D21" s="421"/>
      <c r="E21" s="421"/>
      <c r="F21" s="419">
        <v>2019</v>
      </c>
      <c r="G21" s="421"/>
      <c r="H21" s="421"/>
      <c r="I21" s="421"/>
      <c r="J21" s="415">
        <v>2020</v>
      </c>
      <c r="K21" s="416"/>
      <c r="L21" s="417"/>
      <c r="N21" s="12">
        <v>2019</v>
      </c>
      <c r="O21" s="164">
        <v>2020</v>
      </c>
      <c r="S21" s="12">
        <v>2019</v>
      </c>
      <c r="T21" s="164">
        <v>2020</v>
      </c>
    </row>
    <row r="22" spans="1:22" ht="25.5" x14ac:dyDescent="0.2">
      <c r="A22" s="137"/>
      <c r="B22" s="11" t="s">
        <v>317</v>
      </c>
      <c r="C22" s="11" t="s">
        <v>67</v>
      </c>
      <c r="D22" s="11" t="s">
        <v>318</v>
      </c>
      <c r="E22" s="11" t="s">
        <v>65</v>
      </c>
      <c r="F22" s="11" t="s">
        <v>317</v>
      </c>
      <c r="G22" s="11" t="s">
        <v>67</v>
      </c>
      <c r="H22" s="11" t="s">
        <v>318</v>
      </c>
      <c r="I22" s="11" t="s">
        <v>65</v>
      </c>
      <c r="J22" s="11" t="s">
        <v>317</v>
      </c>
      <c r="K22" s="11" t="s">
        <v>67</v>
      </c>
      <c r="L22" s="11" t="s">
        <v>318</v>
      </c>
      <c r="N22" s="119" t="s">
        <v>69</v>
      </c>
      <c r="O22" s="120" t="s">
        <v>69</v>
      </c>
      <c r="S22" s="119" t="s">
        <v>71</v>
      </c>
      <c r="T22" s="120" t="s">
        <v>71</v>
      </c>
    </row>
    <row r="23" spans="1:22" x14ac:dyDescent="0.2">
      <c r="A23" s="89" t="s">
        <v>285</v>
      </c>
      <c r="B23" s="205">
        <f>B5/B$5</f>
        <v>1</v>
      </c>
      <c r="C23" s="206">
        <f t="shared" ref="C23:L23" si="17">C5/C$5</f>
        <v>1</v>
      </c>
      <c r="D23" s="206">
        <f t="shared" si="17"/>
        <v>1</v>
      </c>
      <c r="E23" s="206">
        <f t="shared" si="17"/>
        <v>1</v>
      </c>
      <c r="F23" s="206">
        <f t="shared" si="17"/>
        <v>1</v>
      </c>
      <c r="G23" s="206">
        <f t="shared" si="17"/>
        <v>1</v>
      </c>
      <c r="H23" s="206">
        <f t="shared" si="17"/>
        <v>1</v>
      </c>
      <c r="I23" s="206">
        <f t="shared" si="17"/>
        <v>1</v>
      </c>
      <c r="J23" s="206">
        <f t="shared" si="17"/>
        <v>1</v>
      </c>
      <c r="K23" s="206">
        <f t="shared" si="17"/>
        <v>1</v>
      </c>
      <c r="L23" s="140">
        <f t="shared" si="17"/>
        <v>1</v>
      </c>
      <c r="N23" s="206">
        <f t="shared" ref="N23:O23" si="18">N5/N$5</f>
        <v>1</v>
      </c>
      <c r="O23" s="140">
        <f t="shared" si="18"/>
        <v>1</v>
      </c>
      <c r="S23" s="206">
        <f t="shared" ref="S23:T23" si="19">S5/S$5</f>
        <v>1</v>
      </c>
      <c r="T23" s="140">
        <f t="shared" si="19"/>
        <v>1</v>
      </c>
    </row>
    <row r="24" spans="1:22" x14ac:dyDescent="0.2">
      <c r="A24" s="182" t="s">
        <v>99</v>
      </c>
      <c r="B24" s="207">
        <f t="shared" ref="B24:L35" si="20">B6/B$5</f>
        <v>0.73371712382887455</v>
      </c>
      <c r="C24" s="208">
        <f t="shared" ref="C24:L24" si="21">C6/C$5</f>
        <v>0.73836359841369237</v>
      </c>
      <c r="D24" s="208">
        <f t="shared" si="21"/>
        <v>0.73914418212478916</v>
      </c>
      <c r="E24" s="208">
        <f t="shared" si="21"/>
        <v>0.73583609934760219</v>
      </c>
      <c r="F24" s="208">
        <f t="shared" si="21"/>
        <v>0.74171068899629089</v>
      </c>
      <c r="G24" s="208">
        <f t="shared" si="21"/>
        <v>0.74578801450202603</v>
      </c>
      <c r="H24" s="208">
        <f t="shared" si="21"/>
        <v>0.76263622210690196</v>
      </c>
      <c r="I24" s="208">
        <f t="shared" si="21"/>
        <v>0.77146272549445771</v>
      </c>
      <c r="J24" s="208">
        <f t="shared" si="21"/>
        <v>0.78486184281260074</v>
      </c>
      <c r="K24" s="208">
        <f t="shared" si="21"/>
        <v>0.77931214174048979</v>
      </c>
      <c r="L24" s="143">
        <f t="shared" si="21"/>
        <v>0.77789023841655425</v>
      </c>
      <c r="N24" s="208">
        <f t="shared" ref="N24:O24" si="22">N6/N$5</f>
        <v>0.75432598748224899</v>
      </c>
      <c r="O24" s="143">
        <f t="shared" si="22"/>
        <v>0.77854901014002897</v>
      </c>
      <c r="S24" s="208">
        <f t="shared" ref="S24:T24" si="23">S6/S$5</f>
        <v>0.74685513138865389</v>
      </c>
      <c r="T24" s="143">
        <f t="shared" si="23"/>
        <v>0.77836389039377263</v>
      </c>
    </row>
    <row r="25" spans="1:22" x14ac:dyDescent="0.2">
      <c r="A25" s="182" t="s">
        <v>100</v>
      </c>
      <c r="B25" s="207">
        <f t="shared" si="20"/>
        <v>3.6572976633931595E-2</v>
      </c>
      <c r="C25" s="208">
        <f t="shared" ref="C25:L25" si="24">C7/C$5</f>
        <v>3.7674806929659778E-2</v>
      </c>
      <c r="D25" s="208">
        <f t="shared" si="24"/>
        <v>3.836424957841484E-2</v>
      </c>
      <c r="E25" s="208">
        <f t="shared" si="24"/>
        <v>3.9716149708137805E-2</v>
      </c>
      <c r="F25" s="208">
        <f t="shared" si="24"/>
        <v>3.416882095088232E-2</v>
      </c>
      <c r="G25" s="208">
        <f t="shared" si="24"/>
        <v>2.9857112390701643E-2</v>
      </c>
      <c r="H25" s="208">
        <f t="shared" si="24"/>
        <v>3.2693305656460822E-2</v>
      </c>
      <c r="I25" s="208">
        <f t="shared" si="24"/>
        <v>2.7059334927189743E-2</v>
      </c>
      <c r="J25" s="208">
        <f t="shared" si="24"/>
        <v>2.4836039135576821E-2</v>
      </c>
      <c r="K25" s="208">
        <f t="shared" si="24"/>
        <v>1.6675351745700884E-2</v>
      </c>
      <c r="L25" s="143">
        <f t="shared" si="24"/>
        <v>1.3720197930724246E-2</v>
      </c>
      <c r="N25" s="208">
        <f t="shared" ref="N25:O25" si="25">N7/N$5</f>
        <v>3.129437753116289E-2</v>
      </c>
      <c r="O25" s="143">
        <f t="shared" si="25"/>
        <v>1.508932882665379E-2</v>
      </c>
      <c r="S25" s="208">
        <f t="shared" ref="S25:T25" si="26">S7/S$5</f>
        <v>3.4000054574726442E-2</v>
      </c>
      <c r="T25" s="143">
        <f t="shared" si="26"/>
        <v>2.0814918308574036E-2</v>
      </c>
    </row>
    <row r="26" spans="1:22" x14ac:dyDescent="0.2">
      <c r="A26" s="182" t="s">
        <v>101</v>
      </c>
      <c r="B26" s="207">
        <f t="shared" si="20"/>
        <v>5.4520826278360988E-2</v>
      </c>
      <c r="C26" s="208">
        <f t="shared" ref="C26:L26" si="27">C8/C$5</f>
        <v>5.1554998956376538E-2</v>
      </c>
      <c r="D26" s="208">
        <f t="shared" si="27"/>
        <v>4.4582630691399665E-2</v>
      </c>
      <c r="E26" s="208">
        <f t="shared" si="27"/>
        <v>4.3264278356415248E-2</v>
      </c>
      <c r="F26" s="208">
        <f t="shared" si="27"/>
        <v>4.1811846689895474E-2</v>
      </c>
      <c r="G26" s="208">
        <f t="shared" si="27"/>
        <v>5.1396886329707826E-2</v>
      </c>
      <c r="H26" s="208">
        <f t="shared" si="27"/>
        <v>4.1307732226258435E-2</v>
      </c>
      <c r="I26" s="208">
        <f t="shared" si="27"/>
        <v>4.1512714627254942E-2</v>
      </c>
      <c r="J26" s="208">
        <f t="shared" si="27"/>
        <v>4.2683582410493498E-2</v>
      </c>
      <c r="K26" s="208">
        <f t="shared" si="27"/>
        <v>2.5924960917144347E-2</v>
      </c>
      <c r="L26" s="143">
        <f t="shared" si="27"/>
        <v>3.1938821412505626E-2</v>
      </c>
      <c r="N26" s="208">
        <f t="shared" ref="N26:O26" si="28">N8/N$5</f>
        <v>4.6284121390627465E-2</v>
      </c>
      <c r="O26" s="143">
        <f t="shared" si="28"/>
        <v>2.9152583293095124E-2</v>
      </c>
      <c r="S26" s="208">
        <f t="shared" ref="S26:T26" si="29">S8/S$5</f>
        <v>4.4478402052009716E-2</v>
      </c>
      <c r="T26" s="143">
        <f t="shared" si="29"/>
        <v>3.5984146445781413E-2</v>
      </c>
    </row>
    <row r="27" spans="1:22" x14ac:dyDescent="0.2">
      <c r="A27" s="182" t="s">
        <v>102</v>
      </c>
      <c r="B27" s="207">
        <f t="shared" si="20"/>
        <v>3.7250253979004403E-3</v>
      </c>
      <c r="C27" s="208">
        <f t="shared" ref="C27:L27" si="30">C9/C$5</f>
        <v>2.9221456898351076E-3</v>
      </c>
      <c r="D27" s="208">
        <f t="shared" si="30"/>
        <v>3.1618887015177066E-3</v>
      </c>
      <c r="E27" s="208">
        <f t="shared" si="30"/>
        <v>1.9457479684102095E-3</v>
      </c>
      <c r="F27" s="208">
        <f t="shared" si="30"/>
        <v>2.5851410587838597E-3</v>
      </c>
      <c r="G27" s="208">
        <f t="shared" si="30"/>
        <v>2.0260183407976116E-3</v>
      </c>
      <c r="H27" s="208">
        <f t="shared" si="30"/>
        <v>2.4909185262065388E-3</v>
      </c>
      <c r="I27" s="208">
        <f t="shared" si="30"/>
        <v>2.0647685285807432E-3</v>
      </c>
      <c r="J27" s="208">
        <f t="shared" si="30"/>
        <v>1.5052144930652617E-3</v>
      </c>
      <c r="K27" s="208">
        <f t="shared" si="30"/>
        <v>7.8165711307972901E-4</v>
      </c>
      <c r="L27" s="143">
        <f t="shared" si="30"/>
        <v>7.872244714349977E-4</v>
      </c>
      <c r="N27" s="208">
        <f t="shared" ref="N27:O27" si="31">N9/N$5</f>
        <v>2.2616104770420238E-3</v>
      </c>
      <c r="O27" s="143">
        <f t="shared" si="31"/>
        <v>7.8464509898599707E-4</v>
      </c>
      <c r="S27" s="208">
        <f t="shared" ref="S27:T27" si="32">S9/S$5</f>
        <v>2.2648511474336235E-3</v>
      </c>
      <c r="T27" s="143">
        <f t="shared" si="32"/>
        <v>1.311624989307405E-3</v>
      </c>
    </row>
    <row r="28" spans="1:22" x14ac:dyDescent="0.2">
      <c r="A28" s="182" t="s">
        <v>103</v>
      </c>
      <c r="B28" s="207">
        <f t="shared" si="20"/>
        <v>3.9056326899198558E-2</v>
      </c>
      <c r="C28" s="208">
        <f t="shared" ref="C28:L28" si="33">C10/C$5</f>
        <v>3.8300981006053017E-2</v>
      </c>
      <c r="D28" s="208">
        <f t="shared" si="33"/>
        <v>3.7731871838111296E-2</v>
      </c>
      <c r="E28" s="208">
        <f t="shared" si="33"/>
        <v>3.845713631681355E-2</v>
      </c>
      <c r="F28" s="208">
        <f t="shared" si="33"/>
        <v>3.5967179948297179E-2</v>
      </c>
      <c r="G28" s="208">
        <f t="shared" si="33"/>
        <v>3.5721902324589466E-2</v>
      </c>
      <c r="H28" s="208">
        <f t="shared" si="33"/>
        <v>3.5599377270368451E-2</v>
      </c>
      <c r="I28" s="208">
        <f t="shared" si="33"/>
        <v>3.2058248206911541E-2</v>
      </c>
      <c r="J28" s="208">
        <f t="shared" si="33"/>
        <v>3.1824534996236963E-2</v>
      </c>
      <c r="K28" s="208">
        <f t="shared" si="33"/>
        <v>3.7128712871287127E-2</v>
      </c>
      <c r="L28" s="143">
        <f t="shared" si="33"/>
        <v>3.5537561853351329E-2</v>
      </c>
      <c r="N28" s="208">
        <f t="shared" ref="N28:O28" si="34">N10/N$5</f>
        <v>3.5659811707778891E-2</v>
      </c>
      <c r="O28" s="143">
        <f t="shared" si="34"/>
        <v>3.6274746499275715E-2</v>
      </c>
      <c r="S28" s="208">
        <f t="shared" ref="S28:T28" si="35">S10/S$5</f>
        <v>3.6401342538270529E-2</v>
      </c>
      <c r="T28" s="143">
        <f t="shared" si="35"/>
        <v>3.3988195375096231E-2</v>
      </c>
    </row>
    <row r="29" spans="1:22" x14ac:dyDescent="0.2">
      <c r="A29" s="182" t="s">
        <v>104</v>
      </c>
      <c r="B29" s="207">
        <f t="shared" si="20"/>
        <v>4.560334123490236E-2</v>
      </c>
      <c r="C29" s="208">
        <f t="shared" ref="C29:L29" si="36">C11/C$5</f>
        <v>5.0407013149655601E-2</v>
      </c>
      <c r="D29" s="208">
        <f t="shared" si="36"/>
        <v>5.0379426644182122E-2</v>
      </c>
      <c r="E29" s="208">
        <f t="shared" si="36"/>
        <v>4.9673801075884171E-2</v>
      </c>
      <c r="F29" s="208">
        <f t="shared" si="36"/>
        <v>5.1028436551646621E-2</v>
      </c>
      <c r="G29" s="208">
        <f t="shared" si="36"/>
        <v>4.5212198763062483E-2</v>
      </c>
      <c r="H29" s="208">
        <f t="shared" si="36"/>
        <v>4.1930461857810068E-2</v>
      </c>
      <c r="I29" s="208">
        <f t="shared" si="36"/>
        <v>4.2382090849815257E-2</v>
      </c>
      <c r="J29" s="208">
        <f t="shared" si="36"/>
        <v>3.8705515535963873E-2</v>
      </c>
      <c r="K29" s="208">
        <f t="shared" si="36"/>
        <v>4.637832204273059E-2</v>
      </c>
      <c r="L29" s="143">
        <f t="shared" si="36"/>
        <v>4.2959964012595594E-2</v>
      </c>
      <c r="N29" s="208">
        <f t="shared" ref="N29:O29" si="37">N11/N$5</f>
        <v>4.3549150581181299E-2</v>
      </c>
      <c r="O29" s="143">
        <f t="shared" si="37"/>
        <v>4.454369869628199E-2</v>
      </c>
      <c r="S29" s="208">
        <f t="shared" ref="S29:T29" si="38">S11/S$5</f>
        <v>4.6825115289109612E-2</v>
      </c>
      <c r="T29" s="143">
        <f t="shared" si="38"/>
        <v>4.2428217045422142E-2</v>
      </c>
    </row>
    <row r="30" spans="1:22" x14ac:dyDescent="0.2">
      <c r="A30" s="182" t="s">
        <v>107</v>
      </c>
      <c r="B30" s="207">
        <f t="shared" si="20"/>
        <v>6.5470143357038045E-3</v>
      </c>
      <c r="C30" s="208">
        <f t="shared" ref="C30:L30" si="39">C13/C$5</f>
        <v>3.6631183469004382E-2</v>
      </c>
      <c r="D30" s="208">
        <f t="shared" si="39"/>
        <v>4.2474704890387856E-2</v>
      </c>
      <c r="E30" s="208">
        <f t="shared" si="39"/>
        <v>4.4065468696348864E-2</v>
      </c>
      <c r="F30" s="208">
        <f t="shared" si="39"/>
        <v>4.1249859503203326E-2</v>
      </c>
      <c r="G30" s="208">
        <f t="shared" si="39"/>
        <v>4.1693324802729796E-2</v>
      </c>
      <c r="H30" s="208">
        <f t="shared" si="39"/>
        <v>3.4250129735339904E-2</v>
      </c>
      <c r="I30" s="208">
        <f t="shared" si="39"/>
        <v>3.7600521625733539E-2</v>
      </c>
      <c r="J30" s="208">
        <f t="shared" si="39"/>
        <v>3.1394473712504034E-2</v>
      </c>
      <c r="K30" s="208">
        <f t="shared" si="39"/>
        <v>2.8139656070870246E-2</v>
      </c>
      <c r="L30" s="143">
        <f t="shared" si="39"/>
        <v>3.7786774628879895E-2</v>
      </c>
      <c r="N30" s="208">
        <f t="shared" ref="N30:O30" si="40">N13/N$5</f>
        <v>3.7921422184820912E-2</v>
      </c>
      <c r="O30" s="143">
        <f t="shared" si="40"/>
        <v>3.3317238049251567E-2</v>
      </c>
      <c r="S30" s="208">
        <f t="shared" ref="S30:T30" si="41">S13/S$5</f>
        <v>4.0194286026141293E-2</v>
      </c>
      <c r="T30" s="143">
        <f t="shared" si="41"/>
        <v>3.3931168201648085E-2</v>
      </c>
    </row>
    <row r="31" spans="1:22" x14ac:dyDescent="0.2">
      <c r="A31" s="182" t="s">
        <v>105</v>
      </c>
      <c r="B31" s="209">
        <f t="shared" si="20"/>
        <v>3.7476013094028669E-2</v>
      </c>
      <c r="C31" s="210">
        <f t="shared" ref="C31:L31" si="42">C14/C$5</f>
        <v>3.7257357545397621E-2</v>
      </c>
      <c r="D31" s="210">
        <f t="shared" si="42"/>
        <v>3.8469645868465428E-2</v>
      </c>
      <c r="E31" s="210">
        <f t="shared" si="42"/>
        <v>4.074625157376674E-2</v>
      </c>
      <c r="F31" s="210">
        <f t="shared" si="42"/>
        <v>4.3610205687310333E-2</v>
      </c>
      <c r="G31" s="210">
        <f t="shared" si="42"/>
        <v>4.0626999360204731E-2</v>
      </c>
      <c r="H31" s="210">
        <f t="shared" si="42"/>
        <v>4.1826673585884794E-2</v>
      </c>
      <c r="I31" s="210">
        <f t="shared" si="42"/>
        <v>3.7057161486633343E-2</v>
      </c>
      <c r="J31" s="210">
        <f t="shared" si="42"/>
        <v>3.4727448661434256E-2</v>
      </c>
      <c r="K31" s="210">
        <f t="shared" si="42"/>
        <v>5.4976550286607605E-2</v>
      </c>
      <c r="L31" s="145">
        <f t="shared" si="42"/>
        <v>4.9595141700404861E-2</v>
      </c>
      <c r="N31" s="210">
        <f t="shared" ref="N31:O31" si="43">N14/N$5</f>
        <v>4.1234944511649926E-2</v>
      </c>
      <c r="O31" s="145">
        <f t="shared" si="43"/>
        <v>5.2088363109608883E-2</v>
      </c>
      <c r="S31" s="210">
        <f t="shared" ref="S31:T31" si="44">S14/S$5</f>
        <v>4.1695091003356347E-2</v>
      </c>
      <c r="T31" s="145">
        <f t="shared" si="44"/>
        <v>4.3540246927661029E-2</v>
      </c>
    </row>
    <row r="32" spans="1:22" ht="14.25" customHeight="1" x14ac:dyDescent="0.2">
      <c r="A32" s="362" t="s">
        <v>106</v>
      </c>
      <c r="B32" s="211">
        <f t="shared" si="20"/>
        <v>4.2781352297098993E-2</v>
      </c>
      <c r="C32" s="212">
        <f t="shared" ref="C32:L32" si="45">C12/C$5</f>
        <v>6.8879148403256105E-3</v>
      </c>
      <c r="D32" s="212">
        <f t="shared" si="45"/>
        <v>5.6913996627318717E-3</v>
      </c>
      <c r="E32" s="212">
        <f t="shared" si="45"/>
        <v>6.2950669566212659E-3</v>
      </c>
      <c r="F32" s="212">
        <f t="shared" si="45"/>
        <v>7.8678206136900079E-3</v>
      </c>
      <c r="G32" s="212">
        <f t="shared" si="45"/>
        <v>7.677543186180422E-3</v>
      </c>
      <c r="H32" s="212">
        <f t="shared" si="45"/>
        <v>7.2651790347690714E-3</v>
      </c>
      <c r="I32" s="212">
        <f t="shared" si="45"/>
        <v>8.8024342534231692E-3</v>
      </c>
      <c r="J32" s="212">
        <f t="shared" si="45"/>
        <v>9.4613482421245024E-3</v>
      </c>
      <c r="K32" s="212">
        <f t="shared" si="45"/>
        <v>1.0682647212089631E-2</v>
      </c>
      <c r="L32" s="148">
        <f t="shared" si="45"/>
        <v>9.7840755735492582E-3</v>
      </c>
      <c r="N32" s="212">
        <f>N12/N$5</f>
        <v>7.4685741334876137E-3</v>
      </c>
      <c r="O32" s="148">
        <f>O12/O$5</f>
        <v>1.0200386286817962E-2</v>
      </c>
      <c r="S32" s="212">
        <f>S12/S$5</f>
        <v>7.2857259802985236E-3</v>
      </c>
      <c r="T32" s="148">
        <f>T12/T$5</f>
        <v>9.637592312737019E-3</v>
      </c>
    </row>
    <row r="33" spans="1:20" s="8" customFormat="1" x14ac:dyDescent="0.2">
      <c r="A33" s="68" t="s">
        <v>108</v>
      </c>
      <c r="B33" s="102">
        <f>B15/B$5</f>
        <v>0.82853595213906761</v>
      </c>
      <c r="C33" s="102">
        <f t="shared" si="20"/>
        <v>0.83051554998956378</v>
      </c>
      <c r="D33" s="102">
        <f t="shared" si="20"/>
        <v>0.8252529510961214</v>
      </c>
      <c r="E33" s="102">
        <f t="shared" si="20"/>
        <v>0.82076227538056545</v>
      </c>
      <c r="F33" s="102">
        <f t="shared" si="20"/>
        <v>0.82027649769585254</v>
      </c>
      <c r="G33" s="102">
        <f t="shared" si="20"/>
        <v>0.82906803156323305</v>
      </c>
      <c r="H33" s="102">
        <f t="shared" si="20"/>
        <v>0.83912817851582766</v>
      </c>
      <c r="I33" s="102">
        <f t="shared" si="20"/>
        <v>0.84209954357748318</v>
      </c>
      <c r="J33" s="102">
        <f t="shared" si="20"/>
        <v>0.85388667885173641</v>
      </c>
      <c r="K33" s="102">
        <f t="shared" si="20"/>
        <v>0.82269411151641481</v>
      </c>
      <c r="L33" s="102">
        <f t="shared" si="20"/>
        <v>0.82433648223121903</v>
      </c>
      <c r="N33" s="102">
        <f t="shared" ref="N33:O33" si="46">N15/N$5</f>
        <v>0.83416609688108134</v>
      </c>
      <c r="O33" s="102">
        <f t="shared" si="46"/>
        <v>0.82357556735876392</v>
      </c>
      <c r="S33" s="102">
        <f t="shared" ref="S33:T33" si="47">S15/S$5</f>
        <v>0.82759843916282372</v>
      </c>
      <c r="T33" s="102">
        <f t="shared" si="47"/>
        <v>0.83647458013743548</v>
      </c>
    </row>
    <row r="34" spans="1:20" x14ac:dyDescent="0.2">
      <c r="A34" s="74" t="s">
        <v>287</v>
      </c>
      <c r="B34" s="106">
        <f>B16/B$5</f>
        <v>0.78823795010723563</v>
      </c>
      <c r="C34" s="106">
        <f t="shared" si="20"/>
        <v>0.78991859737006886</v>
      </c>
      <c r="D34" s="106">
        <f t="shared" si="20"/>
        <v>0.78372681281618883</v>
      </c>
      <c r="E34" s="106">
        <f t="shared" si="20"/>
        <v>0.77910037770401741</v>
      </c>
      <c r="F34" s="106">
        <f t="shared" si="20"/>
        <v>0.78352253568618635</v>
      </c>
      <c r="G34" s="106">
        <f t="shared" si="20"/>
        <v>0.79718490083173388</v>
      </c>
      <c r="H34" s="106">
        <f t="shared" si="20"/>
        <v>0.80394395433316035</v>
      </c>
      <c r="I34" s="106">
        <f t="shared" si="20"/>
        <v>0.81297544012171263</v>
      </c>
      <c r="J34" s="106">
        <f t="shared" si="20"/>
        <v>0.82754542522309427</v>
      </c>
      <c r="K34" s="106">
        <f t="shared" si="20"/>
        <v>0.80523710265763415</v>
      </c>
      <c r="L34" s="106">
        <f t="shared" si="20"/>
        <v>0.80982905982905984</v>
      </c>
      <c r="N34" s="106">
        <f t="shared" ref="N34:O34" si="48">N16/N$5</f>
        <v>0.80061010887287642</v>
      </c>
      <c r="O34" s="106">
        <f t="shared" si="48"/>
        <v>0.80770159343312409</v>
      </c>
      <c r="S34" s="106">
        <f t="shared" ref="S34:T34" si="49">S16/S$5</f>
        <v>0.79133353344066359</v>
      </c>
      <c r="T34" s="106">
        <f t="shared" si="49"/>
        <v>0.81434803683955403</v>
      </c>
    </row>
    <row r="35" spans="1:20" x14ac:dyDescent="0.2">
      <c r="A35" s="79" t="s">
        <v>288</v>
      </c>
      <c r="B35" s="93">
        <f t="shared" si="20"/>
        <v>4.0298002031832036E-2</v>
      </c>
      <c r="C35" s="93">
        <f>C17/C$5</f>
        <v>4.0596952619494885E-2</v>
      </c>
      <c r="D35" s="93">
        <f t="shared" si="20"/>
        <v>4.1526138279932547E-2</v>
      </c>
      <c r="E35" s="93">
        <f t="shared" si="20"/>
        <v>4.1661897676548015E-2</v>
      </c>
      <c r="F35" s="93">
        <f t="shared" si="20"/>
        <v>3.6753962009666179E-2</v>
      </c>
      <c r="G35" s="93">
        <f t="shared" si="20"/>
        <v>3.1883130731499253E-2</v>
      </c>
      <c r="H35" s="93">
        <f t="shared" si="20"/>
        <v>3.518422418266736E-2</v>
      </c>
      <c r="I35" s="93">
        <f t="shared" si="20"/>
        <v>2.9124103455770486E-2</v>
      </c>
      <c r="J35" s="93">
        <f t="shared" si="20"/>
        <v>2.6341253628642081E-2</v>
      </c>
      <c r="K35" s="93">
        <f t="shared" si="20"/>
        <v>1.7457008858780616E-2</v>
      </c>
      <c r="L35" s="93">
        <f t="shared" si="20"/>
        <v>1.4507422402159244E-2</v>
      </c>
      <c r="N35" s="93">
        <f t="shared" ref="N35:O35" si="50">N17/N$5</f>
        <v>3.3555988008204911E-2</v>
      </c>
      <c r="O35" s="93">
        <f t="shared" si="50"/>
        <v>1.5873973925639787E-2</v>
      </c>
      <c r="S35" s="93">
        <f t="shared" ref="S35:T35" si="51">S17/S$5</f>
        <v>3.6264905722160068E-2</v>
      </c>
      <c r="T35" s="93">
        <f t="shared" si="51"/>
        <v>2.212654329788144E-2</v>
      </c>
    </row>
  </sheetData>
  <mergeCells count="12">
    <mergeCell ref="B21:E21"/>
    <mergeCell ref="F21:I21"/>
    <mergeCell ref="J21:L21"/>
    <mergeCell ref="S2:V2"/>
    <mergeCell ref="U3:V3"/>
    <mergeCell ref="N2:Q2"/>
    <mergeCell ref="P3:Q3"/>
    <mergeCell ref="B3:E3"/>
    <mergeCell ref="F3:I3"/>
    <mergeCell ref="J3:L3"/>
    <mergeCell ref="N20:O20"/>
    <mergeCell ref="S20:T20"/>
  </mergeCells>
  <hyperlinks>
    <hyperlink ref="A2" location="Contents!A1" display="Back to contents"/>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V75"/>
  <sheetViews>
    <sheetView showGridLines="0" workbookViewId="0">
      <selection activeCell="A5" sqref="A5:XFD36"/>
    </sheetView>
  </sheetViews>
  <sheetFormatPr defaultRowHeight="12.75" x14ac:dyDescent="0.2"/>
  <cols>
    <col min="1" max="1" customWidth="true" style="52" width="19.5703125" collapsed="false"/>
    <col min="2" max="12" customWidth="true" style="52" width="10.7109375" collapsed="false"/>
    <col min="13" max="13" customWidth="true" style="52" width="3.5703125" collapsed="false"/>
    <col min="14" max="14" customWidth="true" style="52" width="9.85546875" collapsed="false"/>
    <col min="15" max="15" customWidth="true" style="52" width="10.5703125" collapsed="false"/>
    <col min="16" max="17" style="52" width="9.140625" collapsed="false"/>
    <col min="18" max="18" customWidth="true" style="52" width="4.28515625" collapsed="false"/>
    <col min="19" max="20" customWidth="true" style="52" width="10.5703125" collapsed="false"/>
    <col min="21" max="22" customWidth="true" style="52" width="9.140625" collapsed="false"/>
    <col min="23" max="257" style="52" width="9.140625" collapsed="false"/>
    <col min="258" max="258" customWidth="true" style="52" width="18.0" collapsed="false"/>
    <col min="259" max="259" customWidth="true" style="52" width="10.7109375" collapsed="false"/>
    <col min="260" max="260" customWidth="true" style="52" width="10.140625" collapsed="false"/>
    <col min="261" max="267" customWidth="true" style="52" width="11.0" collapsed="false"/>
    <col min="268" max="268" customWidth="true" style="52" width="0.85546875" collapsed="false"/>
    <col min="269" max="269" customWidth="true" style="52" width="1.140625" collapsed="false"/>
    <col min="270" max="270" customWidth="true" style="52" width="9.85546875" collapsed="false"/>
    <col min="271" max="271" customWidth="true" style="52" width="10.5703125" collapsed="false"/>
    <col min="272" max="273" style="52" width="9.140625" collapsed="false"/>
    <col min="274" max="274" customWidth="true" style="52" width="3.28515625" collapsed="false"/>
    <col min="275" max="276" customWidth="true" style="52" width="9.140625" collapsed="false"/>
    <col min="277" max="278" customWidth="true" style="52" width="8.28515625" collapsed="false"/>
    <col min="279" max="513" style="52" width="9.140625" collapsed="false"/>
    <col min="514" max="514" customWidth="true" style="52" width="18.0" collapsed="false"/>
    <col min="515" max="515" customWidth="true" style="52" width="10.7109375" collapsed="false"/>
    <col min="516" max="516" customWidth="true" style="52" width="10.140625" collapsed="false"/>
    <col min="517" max="523" customWidth="true" style="52" width="11.0" collapsed="false"/>
    <col min="524" max="524" customWidth="true" style="52" width="0.85546875" collapsed="false"/>
    <col min="525" max="525" customWidth="true" style="52" width="1.140625" collapsed="false"/>
    <col min="526" max="526" customWidth="true" style="52" width="9.85546875" collapsed="false"/>
    <col min="527" max="527" customWidth="true" style="52" width="10.5703125" collapsed="false"/>
    <col min="528" max="529" style="52" width="9.140625" collapsed="false"/>
    <col min="530" max="530" customWidth="true" style="52" width="3.28515625" collapsed="false"/>
    <col min="531" max="532" customWidth="true" style="52" width="9.140625" collapsed="false"/>
    <col min="533" max="534" customWidth="true" style="52" width="8.28515625" collapsed="false"/>
    <col min="535" max="769" style="52" width="9.140625" collapsed="false"/>
    <col min="770" max="770" customWidth="true" style="52" width="18.0" collapsed="false"/>
    <col min="771" max="771" customWidth="true" style="52" width="10.7109375" collapsed="false"/>
    <col min="772" max="772" customWidth="true" style="52" width="10.140625" collapsed="false"/>
    <col min="773" max="779" customWidth="true" style="52" width="11.0" collapsed="false"/>
    <col min="780" max="780" customWidth="true" style="52" width="0.85546875" collapsed="false"/>
    <col min="781" max="781" customWidth="true" style="52" width="1.140625" collapsed="false"/>
    <col min="782" max="782" customWidth="true" style="52" width="9.85546875" collapsed="false"/>
    <col min="783" max="783" customWidth="true" style="52" width="10.5703125" collapsed="false"/>
    <col min="784" max="785" style="52" width="9.140625" collapsed="false"/>
    <col min="786" max="786" customWidth="true" style="52" width="3.28515625" collapsed="false"/>
    <col min="787" max="788" customWidth="true" style="52" width="9.140625" collapsed="false"/>
    <col min="789" max="790" customWidth="true" style="52" width="8.28515625" collapsed="false"/>
    <col min="791" max="1025" style="52" width="9.140625" collapsed="false"/>
    <col min="1026" max="1026" customWidth="true" style="52" width="18.0" collapsed="false"/>
    <col min="1027" max="1027" customWidth="true" style="52" width="10.7109375" collapsed="false"/>
    <col min="1028" max="1028" customWidth="true" style="52" width="10.140625" collapsed="false"/>
    <col min="1029" max="1035" customWidth="true" style="52" width="11.0" collapsed="false"/>
    <col min="1036" max="1036" customWidth="true" style="52" width="0.85546875" collapsed="false"/>
    <col min="1037" max="1037" customWidth="true" style="52" width="1.140625" collapsed="false"/>
    <col min="1038" max="1038" customWidth="true" style="52" width="9.85546875" collapsed="false"/>
    <col min="1039" max="1039" customWidth="true" style="52" width="10.5703125" collapsed="false"/>
    <col min="1040" max="1041" style="52" width="9.140625" collapsed="false"/>
    <col min="1042" max="1042" customWidth="true" style="52" width="3.28515625" collapsed="false"/>
    <col min="1043" max="1044" customWidth="true" style="52" width="9.140625" collapsed="false"/>
    <col min="1045" max="1046" customWidth="true" style="52" width="8.28515625" collapsed="false"/>
    <col min="1047" max="1281" style="52" width="9.140625" collapsed="false"/>
    <col min="1282" max="1282" customWidth="true" style="52" width="18.0" collapsed="false"/>
    <col min="1283" max="1283" customWidth="true" style="52" width="10.7109375" collapsed="false"/>
    <col min="1284" max="1284" customWidth="true" style="52" width="10.140625" collapsed="false"/>
    <col min="1285" max="1291" customWidth="true" style="52" width="11.0" collapsed="false"/>
    <col min="1292" max="1292" customWidth="true" style="52" width="0.85546875" collapsed="false"/>
    <col min="1293" max="1293" customWidth="true" style="52" width="1.140625" collapsed="false"/>
    <col min="1294" max="1294" customWidth="true" style="52" width="9.85546875" collapsed="false"/>
    <col min="1295" max="1295" customWidth="true" style="52" width="10.5703125" collapsed="false"/>
    <col min="1296" max="1297" style="52" width="9.140625" collapsed="false"/>
    <col min="1298" max="1298" customWidth="true" style="52" width="3.28515625" collapsed="false"/>
    <col min="1299" max="1300" customWidth="true" style="52" width="9.140625" collapsed="false"/>
    <col min="1301" max="1302" customWidth="true" style="52" width="8.28515625" collapsed="false"/>
    <col min="1303" max="1537" style="52" width="9.140625" collapsed="false"/>
    <col min="1538" max="1538" customWidth="true" style="52" width="18.0" collapsed="false"/>
    <col min="1539" max="1539" customWidth="true" style="52" width="10.7109375" collapsed="false"/>
    <col min="1540" max="1540" customWidth="true" style="52" width="10.140625" collapsed="false"/>
    <col min="1541" max="1547" customWidth="true" style="52" width="11.0" collapsed="false"/>
    <col min="1548" max="1548" customWidth="true" style="52" width="0.85546875" collapsed="false"/>
    <col min="1549" max="1549" customWidth="true" style="52" width="1.140625" collapsed="false"/>
    <col min="1550" max="1550" customWidth="true" style="52" width="9.85546875" collapsed="false"/>
    <col min="1551" max="1551" customWidth="true" style="52" width="10.5703125" collapsed="false"/>
    <col min="1552" max="1553" style="52" width="9.140625" collapsed="false"/>
    <col min="1554" max="1554" customWidth="true" style="52" width="3.28515625" collapsed="false"/>
    <col min="1555" max="1556" customWidth="true" style="52" width="9.140625" collapsed="false"/>
    <col min="1557" max="1558" customWidth="true" style="52" width="8.28515625" collapsed="false"/>
    <col min="1559" max="1793" style="52" width="9.140625" collapsed="false"/>
    <col min="1794" max="1794" customWidth="true" style="52" width="18.0" collapsed="false"/>
    <col min="1795" max="1795" customWidth="true" style="52" width="10.7109375" collapsed="false"/>
    <col min="1796" max="1796" customWidth="true" style="52" width="10.140625" collapsed="false"/>
    <col min="1797" max="1803" customWidth="true" style="52" width="11.0" collapsed="false"/>
    <col min="1804" max="1804" customWidth="true" style="52" width="0.85546875" collapsed="false"/>
    <col min="1805" max="1805" customWidth="true" style="52" width="1.140625" collapsed="false"/>
    <col min="1806" max="1806" customWidth="true" style="52" width="9.85546875" collapsed="false"/>
    <col min="1807" max="1807" customWidth="true" style="52" width="10.5703125" collapsed="false"/>
    <col min="1808" max="1809" style="52" width="9.140625" collapsed="false"/>
    <col min="1810" max="1810" customWidth="true" style="52" width="3.28515625" collapsed="false"/>
    <col min="1811" max="1812" customWidth="true" style="52" width="9.140625" collapsed="false"/>
    <col min="1813" max="1814" customWidth="true" style="52" width="8.28515625" collapsed="false"/>
    <col min="1815" max="2049" style="52" width="9.140625" collapsed="false"/>
    <col min="2050" max="2050" customWidth="true" style="52" width="18.0" collapsed="false"/>
    <col min="2051" max="2051" customWidth="true" style="52" width="10.7109375" collapsed="false"/>
    <col min="2052" max="2052" customWidth="true" style="52" width="10.140625" collapsed="false"/>
    <col min="2053" max="2059" customWidth="true" style="52" width="11.0" collapsed="false"/>
    <col min="2060" max="2060" customWidth="true" style="52" width="0.85546875" collapsed="false"/>
    <col min="2061" max="2061" customWidth="true" style="52" width="1.140625" collapsed="false"/>
    <col min="2062" max="2062" customWidth="true" style="52" width="9.85546875" collapsed="false"/>
    <col min="2063" max="2063" customWidth="true" style="52" width="10.5703125" collapsed="false"/>
    <col min="2064" max="2065" style="52" width="9.140625" collapsed="false"/>
    <col min="2066" max="2066" customWidth="true" style="52" width="3.28515625" collapsed="false"/>
    <col min="2067" max="2068" customWidth="true" style="52" width="9.140625" collapsed="false"/>
    <col min="2069" max="2070" customWidth="true" style="52" width="8.28515625" collapsed="false"/>
    <col min="2071" max="2305" style="52" width="9.140625" collapsed="false"/>
    <col min="2306" max="2306" customWidth="true" style="52" width="18.0" collapsed="false"/>
    <col min="2307" max="2307" customWidth="true" style="52" width="10.7109375" collapsed="false"/>
    <col min="2308" max="2308" customWidth="true" style="52" width="10.140625" collapsed="false"/>
    <col min="2309" max="2315" customWidth="true" style="52" width="11.0" collapsed="false"/>
    <col min="2316" max="2316" customWidth="true" style="52" width="0.85546875" collapsed="false"/>
    <col min="2317" max="2317" customWidth="true" style="52" width="1.140625" collapsed="false"/>
    <col min="2318" max="2318" customWidth="true" style="52" width="9.85546875" collapsed="false"/>
    <col min="2319" max="2319" customWidth="true" style="52" width="10.5703125" collapsed="false"/>
    <col min="2320" max="2321" style="52" width="9.140625" collapsed="false"/>
    <col min="2322" max="2322" customWidth="true" style="52" width="3.28515625" collapsed="false"/>
    <col min="2323" max="2324" customWidth="true" style="52" width="9.140625" collapsed="false"/>
    <col min="2325" max="2326" customWidth="true" style="52" width="8.28515625" collapsed="false"/>
    <col min="2327" max="2561" style="52" width="9.140625" collapsed="false"/>
    <col min="2562" max="2562" customWidth="true" style="52" width="18.0" collapsed="false"/>
    <col min="2563" max="2563" customWidth="true" style="52" width="10.7109375" collapsed="false"/>
    <col min="2564" max="2564" customWidth="true" style="52" width="10.140625" collapsed="false"/>
    <col min="2565" max="2571" customWidth="true" style="52" width="11.0" collapsed="false"/>
    <col min="2572" max="2572" customWidth="true" style="52" width="0.85546875" collapsed="false"/>
    <col min="2573" max="2573" customWidth="true" style="52" width="1.140625" collapsed="false"/>
    <col min="2574" max="2574" customWidth="true" style="52" width="9.85546875" collapsed="false"/>
    <col min="2575" max="2575" customWidth="true" style="52" width="10.5703125" collapsed="false"/>
    <col min="2576" max="2577" style="52" width="9.140625" collapsed="false"/>
    <col min="2578" max="2578" customWidth="true" style="52" width="3.28515625" collapsed="false"/>
    <col min="2579" max="2580" customWidth="true" style="52" width="9.140625" collapsed="false"/>
    <col min="2581" max="2582" customWidth="true" style="52" width="8.28515625" collapsed="false"/>
    <col min="2583" max="2817" style="52" width="9.140625" collapsed="false"/>
    <col min="2818" max="2818" customWidth="true" style="52" width="18.0" collapsed="false"/>
    <col min="2819" max="2819" customWidth="true" style="52" width="10.7109375" collapsed="false"/>
    <col min="2820" max="2820" customWidth="true" style="52" width="10.140625" collapsed="false"/>
    <col min="2821" max="2827" customWidth="true" style="52" width="11.0" collapsed="false"/>
    <col min="2828" max="2828" customWidth="true" style="52" width="0.85546875" collapsed="false"/>
    <col min="2829" max="2829" customWidth="true" style="52" width="1.140625" collapsed="false"/>
    <col min="2830" max="2830" customWidth="true" style="52" width="9.85546875" collapsed="false"/>
    <col min="2831" max="2831" customWidth="true" style="52" width="10.5703125" collapsed="false"/>
    <col min="2832" max="2833" style="52" width="9.140625" collapsed="false"/>
    <col min="2834" max="2834" customWidth="true" style="52" width="3.28515625" collapsed="false"/>
    <col min="2835" max="2836" customWidth="true" style="52" width="9.140625" collapsed="false"/>
    <col min="2837" max="2838" customWidth="true" style="52" width="8.28515625" collapsed="false"/>
    <col min="2839" max="3073" style="52" width="9.140625" collapsed="false"/>
    <col min="3074" max="3074" customWidth="true" style="52" width="18.0" collapsed="false"/>
    <col min="3075" max="3075" customWidth="true" style="52" width="10.7109375" collapsed="false"/>
    <col min="3076" max="3076" customWidth="true" style="52" width="10.140625" collapsed="false"/>
    <col min="3077" max="3083" customWidth="true" style="52" width="11.0" collapsed="false"/>
    <col min="3084" max="3084" customWidth="true" style="52" width="0.85546875" collapsed="false"/>
    <col min="3085" max="3085" customWidth="true" style="52" width="1.140625" collapsed="false"/>
    <col min="3086" max="3086" customWidth="true" style="52" width="9.85546875" collapsed="false"/>
    <col min="3087" max="3087" customWidth="true" style="52" width="10.5703125" collapsed="false"/>
    <col min="3088" max="3089" style="52" width="9.140625" collapsed="false"/>
    <col min="3090" max="3090" customWidth="true" style="52" width="3.28515625" collapsed="false"/>
    <col min="3091" max="3092" customWidth="true" style="52" width="9.140625" collapsed="false"/>
    <col min="3093" max="3094" customWidth="true" style="52" width="8.28515625" collapsed="false"/>
    <col min="3095" max="3329" style="52" width="9.140625" collapsed="false"/>
    <col min="3330" max="3330" customWidth="true" style="52" width="18.0" collapsed="false"/>
    <col min="3331" max="3331" customWidth="true" style="52" width="10.7109375" collapsed="false"/>
    <col min="3332" max="3332" customWidth="true" style="52" width="10.140625" collapsed="false"/>
    <col min="3333" max="3339" customWidth="true" style="52" width="11.0" collapsed="false"/>
    <col min="3340" max="3340" customWidth="true" style="52" width="0.85546875" collapsed="false"/>
    <col min="3341" max="3341" customWidth="true" style="52" width="1.140625" collapsed="false"/>
    <col min="3342" max="3342" customWidth="true" style="52" width="9.85546875" collapsed="false"/>
    <col min="3343" max="3343" customWidth="true" style="52" width="10.5703125" collapsed="false"/>
    <col min="3344" max="3345" style="52" width="9.140625" collapsed="false"/>
    <col min="3346" max="3346" customWidth="true" style="52" width="3.28515625" collapsed="false"/>
    <col min="3347" max="3348" customWidth="true" style="52" width="9.140625" collapsed="false"/>
    <col min="3349" max="3350" customWidth="true" style="52" width="8.28515625" collapsed="false"/>
    <col min="3351" max="3585" style="52" width="9.140625" collapsed="false"/>
    <col min="3586" max="3586" customWidth="true" style="52" width="18.0" collapsed="false"/>
    <col min="3587" max="3587" customWidth="true" style="52" width="10.7109375" collapsed="false"/>
    <col min="3588" max="3588" customWidth="true" style="52" width="10.140625" collapsed="false"/>
    <col min="3589" max="3595" customWidth="true" style="52" width="11.0" collapsed="false"/>
    <col min="3596" max="3596" customWidth="true" style="52" width="0.85546875" collapsed="false"/>
    <col min="3597" max="3597" customWidth="true" style="52" width="1.140625" collapsed="false"/>
    <col min="3598" max="3598" customWidth="true" style="52" width="9.85546875" collapsed="false"/>
    <col min="3599" max="3599" customWidth="true" style="52" width="10.5703125" collapsed="false"/>
    <col min="3600" max="3601" style="52" width="9.140625" collapsed="false"/>
    <col min="3602" max="3602" customWidth="true" style="52" width="3.28515625" collapsed="false"/>
    <col min="3603" max="3604" customWidth="true" style="52" width="9.140625" collapsed="false"/>
    <col min="3605" max="3606" customWidth="true" style="52" width="8.28515625" collapsed="false"/>
    <col min="3607" max="3841" style="52" width="9.140625" collapsed="false"/>
    <col min="3842" max="3842" customWidth="true" style="52" width="18.0" collapsed="false"/>
    <col min="3843" max="3843" customWidth="true" style="52" width="10.7109375" collapsed="false"/>
    <col min="3844" max="3844" customWidth="true" style="52" width="10.140625" collapsed="false"/>
    <col min="3845" max="3851" customWidth="true" style="52" width="11.0" collapsed="false"/>
    <col min="3852" max="3852" customWidth="true" style="52" width="0.85546875" collapsed="false"/>
    <col min="3853" max="3853" customWidth="true" style="52" width="1.140625" collapsed="false"/>
    <col min="3854" max="3854" customWidth="true" style="52" width="9.85546875" collapsed="false"/>
    <col min="3855" max="3855" customWidth="true" style="52" width="10.5703125" collapsed="false"/>
    <col min="3856" max="3857" style="52" width="9.140625" collapsed="false"/>
    <col min="3858" max="3858" customWidth="true" style="52" width="3.28515625" collapsed="false"/>
    <col min="3859" max="3860" customWidth="true" style="52" width="9.140625" collapsed="false"/>
    <col min="3861" max="3862" customWidth="true" style="52" width="8.28515625" collapsed="false"/>
    <col min="3863" max="4097" style="52" width="9.140625" collapsed="false"/>
    <col min="4098" max="4098" customWidth="true" style="52" width="18.0" collapsed="false"/>
    <col min="4099" max="4099" customWidth="true" style="52" width="10.7109375" collapsed="false"/>
    <col min="4100" max="4100" customWidth="true" style="52" width="10.140625" collapsed="false"/>
    <col min="4101" max="4107" customWidth="true" style="52" width="11.0" collapsed="false"/>
    <col min="4108" max="4108" customWidth="true" style="52" width="0.85546875" collapsed="false"/>
    <col min="4109" max="4109" customWidth="true" style="52" width="1.140625" collapsed="false"/>
    <col min="4110" max="4110" customWidth="true" style="52" width="9.85546875" collapsed="false"/>
    <col min="4111" max="4111" customWidth="true" style="52" width="10.5703125" collapsed="false"/>
    <col min="4112" max="4113" style="52" width="9.140625" collapsed="false"/>
    <col min="4114" max="4114" customWidth="true" style="52" width="3.28515625" collapsed="false"/>
    <col min="4115" max="4116" customWidth="true" style="52" width="9.140625" collapsed="false"/>
    <col min="4117" max="4118" customWidth="true" style="52" width="8.28515625" collapsed="false"/>
    <col min="4119" max="4353" style="52" width="9.140625" collapsed="false"/>
    <col min="4354" max="4354" customWidth="true" style="52" width="18.0" collapsed="false"/>
    <col min="4355" max="4355" customWidth="true" style="52" width="10.7109375" collapsed="false"/>
    <col min="4356" max="4356" customWidth="true" style="52" width="10.140625" collapsed="false"/>
    <col min="4357" max="4363" customWidth="true" style="52" width="11.0" collapsed="false"/>
    <col min="4364" max="4364" customWidth="true" style="52" width="0.85546875" collapsed="false"/>
    <col min="4365" max="4365" customWidth="true" style="52" width="1.140625" collapsed="false"/>
    <col min="4366" max="4366" customWidth="true" style="52" width="9.85546875" collapsed="false"/>
    <col min="4367" max="4367" customWidth="true" style="52" width="10.5703125" collapsed="false"/>
    <col min="4368" max="4369" style="52" width="9.140625" collapsed="false"/>
    <col min="4370" max="4370" customWidth="true" style="52" width="3.28515625" collapsed="false"/>
    <col min="4371" max="4372" customWidth="true" style="52" width="9.140625" collapsed="false"/>
    <col min="4373" max="4374" customWidth="true" style="52" width="8.28515625" collapsed="false"/>
    <col min="4375" max="4609" style="52" width="9.140625" collapsed="false"/>
    <col min="4610" max="4610" customWidth="true" style="52" width="18.0" collapsed="false"/>
    <col min="4611" max="4611" customWidth="true" style="52" width="10.7109375" collapsed="false"/>
    <col min="4612" max="4612" customWidth="true" style="52" width="10.140625" collapsed="false"/>
    <col min="4613" max="4619" customWidth="true" style="52" width="11.0" collapsed="false"/>
    <col min="4620" max="4620" customWidth="true" style="52" width="0.85546875" collapsed="false"/>
    <col min="4621" max="4621" customWidth="true" style="52" width="1.140625" collapsed="false"/>
    <col min="4622" max="4622" customWidth="true" style="52" width="9.85546875" collapsed="false"/>
    <col min="4623" max="4623" customWidth="true" style="52" width="10.5703125" collapsed="false"/>
    <col min="4624" max="4625" style="52" width="9.140625" collapsed="false"/>
    <col min="4626" max="4626" customWidth="true" style="52" width="3.28515625" collapsed="false"/>
    <col min="4627" max="4628" customWidth="true" style="52" width="9.140625" collapsed="false"/>
    <col min="4629" max="4630" customWidth="true" style="52" width="8.28515625" collapsed="false"/>
    <col min="4631" max="4865" style="52" width="9.140625" collapsed="false"/>
    <col min="4866" max="4866" customWidth="true" style="52" width="18.0" collapsed="false"/>
    <col min="4867" max="4867" customWidth="true" style="52" width="10.7109375" collapsed="false"/>
    <col min="4868" max="4868" customWidth="true" style="52" width="10.140625" collapsed="false"/>
    <col min="4869" max="4875" customWidth="true" style="52" width="11.0" collapsed="false"/>
    <col min="4876" max="4876" customWidth="true" style="52" width="0.85546875" collapsed="false"/>
    <col min="4877" max="4877" customWidth="true" style="52" width="1.140625" collapsed="false"/>
    <col min="4878" max="4878" customWidth="true" style="52" width="9.85546875" collapsed="false"/>
    <col min="4879" max="4879" customWidth="true" style="52" width="10.5703125" collapsed="false"/>
    <col min="4880" max="4881" style="52" width="9.140625" collapsed="false"/>
    <col min="4882" max="4882" customWidth="true" style="52" width="3.28515625" collapsed="false"/>
    <col min="4883" max="4884" customWidth="true" style="52" width="9.140625" collapsed="false"/>
    <col min="4885" max="4886" customWidth="true" style="52" width="8.28515625" collapsed="false"/>
    <col min="4887" max="5121" style="52" width="9.140625" collapsed="false"/>
    <col min="5122" max="5122" customWidth="true" style="52" width="18.0" collapsed="false"/>
    <col min="5123" max="5123" customWidth="true" style="52" width="10.7109375" collapsed="false"/>
    <col min="5124" max="5124" customWidth="true" style="52" width="10.140625" collapsed="false"/>
    <col min="5125" max="5131" customWidth="true" style="52" width="11.0" collapsed="false"/>
    <col min="5132" max="5132" customWidth="true" style="52" width="0.85546875" collapsed="false"/>
    <col min="5133" max="5133" customWidth="true" style="52" width="1.140625" collapsed="false"/>
    <col min="5134" max="5134" customWidth="true" style="52" width="9.85546875" collapsed="false"/>
    <col min="5135" max="5135" customWidth="true" style="52" width="10.5703125" collapsed="false"/>
    <col min="5136" max="5137" style="52" width="9.140625" collapsed="false"/>
    <col min="5138" max="5138" customWidth="true" style="52" width="3.28515625" collapsed="false"/>
    <col min="5139" max="5140" customWidth="true" style="52" width="9.140625" collapsed="false"/>
    <col min="5141" max="5142" customWidth="true" style="52" width="8.28515625" collapsed="false"/>
    <col min="5143" max="5377" style="52" width="9.140625" collapsed="false"/>
    <col min="5378" max="5378" customWidth="true" style="52" width="18.0" collapsed="false"/>
    <col min="5379" max="5379" customWidth="true" style="52" width="10.7109375" collapsed="false"/>
    <col min="5380" max="5380" customWidth="true" style="52" width="10.140625" collapsed="false"/>
    <col min="5381" max="5387" customWidth="true" style="52" width="11.0" collapsed="false"/>
    <col min="5388" max="5388" customWidth="true" style="52" width="0.85546875" collapsed="false"/>
    <col min="5389" max="5389" customWidth="true" style="52" width="1.140625" collapsed="false"/>
    <col min="5390" max="5390" customWidth="true" style="52" width="9.85546875" collapsed="false"/>
    <col min="5391" max="5391" customWidth="true" style="52" width="10.5703125" collapsed="false"/>
    <col min="5392" max="5393" style="52" width="9.140625" collapsed="false"/>
    <col min="5394" max="5394" customWidth="true" style="52" width="3.28515625" collapsed="false"/>
    <col min="5395" max="5396" customWidth="true" style="52" width="9.140625" collapsed="false"/>
    <col min="5397" max="5398" customWidth="true" style="52" width="8.28515625" collapsed="false"/>
    <col min="5399" max="5633" style="52" width="9.140625" collapsed="false"/>
    <col min="5634" max="5634" customWidth="true" style="52" width="18.0" collapsed="false"/>
    <col min="5635" max="5635" customWidth="true" style="52" width="10.7109375" collapsed="false"/>
    <col min="5636" max="5636" customWidth="true" style="52" width="10.140625" collapsed="false"/>
    <col min="5637" max="5643" customWidth="true" style="52" width="11.0" collapsed="false"/>
    <col min="5644" max="5644" customWidth="true" style="52" width="0.85546875" collapsed="false"/>
    <col min="5645" max="5645" customWidth="true" style="52" width="1.140625" collapsed="false"/>
    <col min="5646" max="5646" customWidth="true" style="52" width="9.85546875" collapsed="false"/>
    <col min="5647" max="5647" customWidth="true" style="52" width="10.5703125" collapsed="false"/>
    <col min="5648" max="5649" style="52" width="9.140625" collapsed="false"/>
    <col min="5650" max="5650" customWidth="true" style="52" width="3.28515625" collapsed="false"/>
    <col min="5651" max="5652" customWidth="true" style="52" width="9.140625" collapsed="false"/>
    <col min="5653" max="5654" customWidth="true" style="52" width="8.28515625" collapsed="false"/>
    <col min="5655" max="5889" style="52" width="9.140625" collapsed="false"/>
    <col min="5890" max="5890" customWidth="true" style="52" width="18.0" collapsed="false"/>
    <col min="5891" max="5891" customWidth="true" style="52" width="10.7109375" collapsed="false"/>
    <col min="5892" max="5892" customWidth="true" style="52" width="10.140625" collapsed="false"/>
    <col min="5893" max="5899" customWidth="true" style="52" width="11.0" collapsed="false"/>
    <col min="5900" max="5900" customWidth="true" style="52" width="0.85546875" collapsed="false"/>
    <col min="5901" max="5901" customWidth="true" style="52" width="1.140625" collapsed="false"/>
    <col min="5902" max="5902" customWidth="true" style="52" width="9.85546875" collapsed="false"/>
    <col min="5903" max="5903" customWidth="true" style="52" width="10.5703125" collapsed="false"/>
    <col min="5904" max="5905" style="52" width="9.140625" collapsed="false"/>
    <col min="5906" max="5906" customWidth="true" style="52" width="3.28515625" collapsed="false"/>
    <col min="5907" max="5908" customWidth="true" style="52" width="9.140625" collapsed="false"/>
    <col min="5909" max="5910" customWidth="true" style="52" width="8.28515625" collapsed="false"/>
    <col min="5911" max="6145" style="52" width="9.140625" collapsed="false"/>
    <col min="6146" max="6146" customWidth="true" style="52" width="18.0" collapsed="false"/>
    <col min="6147" max="6147" customWidth="true" style="52" width="10.7109375" collapsed="false"/>
    <col min="6148" max="6148" customWidth="true" style="52" width="10.140625" collapsed="false"/>
    <col min="6149" max="6155" customWidth="true" style="52" width="11.0" collapsed="false"/>
    <col min="6156" max="6156" customWidth="true" style="52" width="0.85546875" collapsed="false"/>
    <col min="6157" max="6157" customWidth="true" style="52" width="1.140625" collapsed="false"/>
    <col min="6158" max="6158" customWidth="true" style="52" width="9.85546875" collapsed="false"/>
    <col min="6159" max="6159" customWidth="true" style="52" width="10.5703125" collapsed="false"/>
    <col min="6160" max="6161" style="52" width="9.140625" collapsed="false"/>
    <col min="6162" max="6162" customWidth="true" style="52" width="3.28515625" collapsed="false"/>
    <col min="6163" max="6164" customWidth="true" style="52" width="9.140625" collapsed="false"/>
    <col min="6165" max="6166" customWidth="true" style="52" width="8.28515625" collapsed="false"/>
    <col min="6167" max="6401" style="52" width="9.140625" collapsed="false"/>
    <col min="6402" max="6402" customWidth="true" style="52" width="18.0" collapsed="false"/>
    <col min="6403" max="6403" customWidth="true" style="52" width="10.7109375" collapsed="false"/>
    <col min="6404" max="6404" customWidth="true" style="52" width="10.140625" collapsed="false"/>
    <col min="6405" max="6411" customWidth="true" style="52" width="11.0" collapsed="false"/>
    <col min="6412" max="6412" customWidth="true" style="52" width="0.85546875" collapsed="false"/>
    <col min="6413" max="6413" customWidth="true" style="52" width="1.140625" collapsed="false"/>
    <col min="6414" max="6414" customWidth="true" style="52" width="9.85546875" collapsed="false"/>
    <col min="6415" max="6415" customWidth="true" style="52" width="10.5703125" collapsed="false"/>
    <col min="6416" max="6417" style="52" width="9.140625" collapsed="false"/>
    <col min="6418" max="6418" customWidth="true" style="52" width="3.28515625" collapsed="false"/>
    <col min="6419" max="6420" customWidth="true" style="52" width="9.140625" collapsed="false"/>
    <col min="6421" max="6422" customWidth="true" style="52" width="8.28515625" collapsed="false"/>
    <col min="6423" max="6657" style="52" width="9.140625" collapsed="false"/>
    <col min="6658" max="6658" customWidth="true" style="52" width="18.0" collapsed="false"/>
    <col min="6659" max="6659" customWidth="true" style="52" width="10.7109375" collapsed="false"/>
    <col min="6660" max="6660" customWidth="true" style="52" width="10.140625" collapsed="false"/>
    <col min="6661" max="6667" customWidth="true" style="52" width="11.0" collapsed="false"/>
    <col min="6668" max="6668" customWidth="true" style="52" width="0.85546875" collapsed="false"/>
    <col min="6669" max="6669" customWidth="true" style="52" width="1.140625" collapsed="false"/>
    <col min="6670" max="6670" customWidth="true" style="52" width="9.85546875" collapsed="false"/>
    <col min="6671" max="6671" customWidth="true" style="52" width="10.5703125" collapsed="false"/>
    <col min="6672" max="6673" style="52" width="9.140625" collapsed="false"/>
    <col min="6674" max="6674" customWidth="true" style="52" width="3.28515625" collapsed="false"/>
    <col min="6675" max="6676" customWidth="true" style="52" width="9.140625" collapsed="false"/>
    <col min="6677" max="6678" customWidth="true" style="52" width="8.28515625" collapsed="false"/>
    <col min="6679" max="6913" style="52" width="9.140625" collapsed="false"/>
    <col min="6914" max="6914" customWidth="true" style="52" width="18.0" collapsed="false"/>
    <col min="6915" max="6915" customWidth="true" style="52" width="10.7109375" collapsed="false"/>
    <col min="6916" max="6916" customWidth="true" style="52" width="10.140625" collapsed="false"/>
    <col min="6917" max="6923" customWidth="true" style="52" width="11.0" collapsed="false"/>
    <col min="6924" max="6924" customWidth="true" style="52" width="0.85546875" collapsed="false"/>
    <col min="6925" max="6925" customWidth="true" style="52" width="1.140625" collapsed="false"/>
    <col min="6926" max="6926" customWidth="true" style="52" width="9.85546875" collapsed="false"/>
    <col min="6927" max="6927" customWidth="true" style="52" width="10.5703125" collapsed="false"/>
    <col min="6928" max="6929" style="52" width="9.140625" collapsed="false"/>
    <col min="6930" max="6930" customWidth="true" style="52" width="3.28515625" collapsed="false"/>
    <col min="6931" max="6932" customWidth="true" style="52" width="9.140625" collapsed="false"/>
    <col min="6933" max="6934" customWidth="true" style="52" width="8.28515625" collapsed="false"/>
    <col min="6935" max="7169" style="52" width="9.140625" collapsed="false"/>
    <col min="7170" max="7170" customWidth="true" style="52" width="18.0" collapsed="false"/>
    <col min="7171" max="7171" customWidth="true" style="52" width="10.7109375" collapsed="false"/>
    <col min="7172" max="7172" customWidth="true" style="52" width="10.140625" collapsed="false"/>
    <col min="7173" max="7179" customWidth="true" style="52" width="11.0" collapsed="false"/>
    <col min="7180" max="7180" customWidth="true" style="52" width="0.85546875" collapsed="false"/>
    <col min="7181" max="7181" customWidth="true" style="52" width="1.140625" collapsed="false"/>
    <col min="7182" max="7182" customWidth="true" style="52" width="9.85546875" collapsed="false"/>
    <col min="7183" max="7183" customWidth="true" style="52" width="10.5703125" collapsed="false"/>
    <col min="7184" max="7185" style="52" width="9.140625" collapsed="false"/>
    <col min="7186" max="7186" customWidth="true" style="52" width="3.28515625" collapsed="false"/>
    <col min="7187" max="7188" customWidth="true" style="52" width="9.140625" collapsed="false"/>
    <col min="7189" max="7190" customWidth="true" style="52" width="8.28515625" collapsed="false"/>
    <col min="7191" max="7425" style="52" width="9.140625" collapsed="false"/>
    <col min="7426" max="7426" customWidth="true" style="52" width="18.0" collapsed="false"/>
    <col min="7427" max="7427" customWidth="true" style="52" width="10.7109375" collapsed="false"/>
    <col min="7428" max="7428" customWidth="true" style="52" width="10.140625" collapsed="false"/>
    <col min="7429" max="7435" customWidth="true" style="52" width="11.0" collapsed="false"/>
    <col min="7436" max="7436" customWidth="true" style="52" width="0.85546875" collapsed="false"/>
    <col min="7437" max="7437" customWidth="true" style="52" width="1.140625" collapsed="false"/>
    <col min="7438" max="7438" customWidth="true" style="52" width="9.85546875" collapsed="false"/>
    <col min="7439" max="7439" customWidth="true" style="52" width="10.5703125" collapsed="false"/>
    <col min="7440" max="7441" style="52" width="9.140625" collapsed="false"/>
    <col min="7442" max="7442" customWidth="true" style="52" width="3.28515625" collapsed="false"/>
    <col min="7443" max="7444" customWidth="true" style="52" width="9.140625" collapsed="false"/>
    <col min="7445" max="7446" customWidth="true" style="52" width="8.28515625" collapsed="false"/>
    <col min="7447" max="7681" style="52" width="9.140625" collapsed="false"/>
    <col min="7682" max="7682" customWidth="true" style="52" width="18.0" collapsed="false"/>
    <col min="7683" max="7683" customWidth="true" style="52" width="10.7109375" collapsed="false"/>
    <col min="7684" max="7684" customWidth="true" style="52" width="10.140625" collapsed="false"/>
    <col min="7685" max="7691" customWidth="true" style="52" width="11.0" collapsed="false"/>
    <col min="7692" max="7692" customWidth="true" style="52" width="0.85546875" collapsed="false"/>
    <col min="7693" max="7693" customWidth="true" style="52" width="1.140625" collapsed="false"/>
    <col min="7694" max="7694" customWidth="true" style="52" width="9.85546875" collapsed="false"/>
    <col min="7695" max="7695" customWidth="true" style="52" width="10.5703125" collapsed="false"/>
    <col min="7696" max="7697" style="52" width="9.140625" collapsed="false"/>
    <col min="7698" max="7698" customWidth="true" style="52" width="3.28515625" collapsed="false"/>
    <col min="7699" max="7700" customWidth="true" style="52" width="9.140625" collapsed="false"/>
    <col min="7701" max="7702" customWidth="true" style="52" width="8.28515625" collapsed="false"/>
    <col min="7703" max="7937" style="52" width="9.140625" collapsed="false"/>
    <col min="7938" max="7938" customWidth="true" style="52" width="18.0" collapsed="false"/>
    <col min="7939" max="7939" customWidth="true" style="52" width="10.7109375" collapsed="false"/>
    <col min="7940" max="7940" customWidth="true" style="52" width="10.140625" collapsed="false"/>
    <col min="7941" max="7947" customWidth="true" style="52" width="11.0" collapsed="false"/>
    <col min="7948" max="7948" customWidth="true" style="52" width="0.85546875" collapsed="false"/>
    <col min="7949" max="7949" customWidth="true" style="52" width="1.140625" collapsed="false"/>
    <col min="7950" max="7950" customWidth="true" style="52" width="9.85546875" collapsed="false"/>
    <col min="7951" max="7951" customWidth="true" style="52" width="10.5703125" collapsed="false"/>
    <col min="7952" max="7953" style="52" width="9.140625" collapsed="false"/>
    <col min="7954" max="7954" customWidth="true" style="52" width="3.28515625" collapsed="false"/>
    <col min="7955" max="7956" customWidth="true" style="52" width="9.140625" collapsed="false"/>
    <col min="7957" max="7958" customWidth="true" style="52" width="8.28515625" collapsed="false"/>
    <col min="7959" max="8193" style="52" width="9.140625" collapsed="false"/>
    <col min="8194" max="8194" customWidth="true" style="52" width="18.0" collapsed="false"/>
    <col min="8195" max="8195" customWidth="true" style="52" width="10.7109375" collapsed="false"/>
    <col min="8196" max="8196" customWidth="true" style="52" width="10.140625" collapsed="false"/>
    <col min="8197" max="8203" customWidth="true" style="52" width="11.0" collapsed="false"/>
    <col min="8204" max="8204" customWidth="true" style="52" width="0.85546875" collapsed="false"/>
    <col min="8205" max="8205" customWidth="true" style="52" width="1.140625" collapsed="false"/>
    <col min="8206" max="8206" customWidth="true" style="52" width="9.85546875" collapsed="false"/>
    <col min="8207" max="8207" customWidth="true" style="52" width="10.5703125" collapsed="false"/>
    <col min="8208" max="8209" style="52" width="9.140625" collapsed="false"/>
    <col min="8210" max="8210" customWidth="true" style="52" width="3.28515625" collapsed="false"/>
    <col min="8211" max="8212" customWidth="true" style="52" width="9.140625" collapsed="false"/>
    <col min="8213" max="8214" customWidth="true" style="52" width="8.28515625" collapsed="false"/>
    <col min="8215" max="8449" style="52" width="9.140625" collapsed="false"/>
    <col min="8450" max="8450" customWidth="true" style="52" width="18.0" collapsed="false"/>
    <col min="8451" max="8451" customWidth="true" style="52" width="10.7109375" collapsed="false"/>
    <col min="8452" max="8452" customWidth="true" style="52" width="10.140625" collapsed="false"/>
    <col min="8453" max="8459" customWidth="true" style="52" width="11.0" collapsed="false"/>
    <col min="8460" max="8460" customWidth="true" style="52" width="0.85546875" collapsed="false"/>
    <col min="8461" max="8461" customWidth="true" style="52" width="1.140625" collapsed="false"/>
    <col min="8462" max="8462" customWidth="true" style="52" width="9.85546875" collapsed="false"/>
    <col min="8463" max="8463" customWidth="true" style="52" width="10.5703125" collapsed="false"/>
    <col min="8464" max="8465" style="52" width="9.140625" collapsed="false"/>
    <col min="8466" max="8466" customWidth="true" style="52" width="3.28515625" collapsed="false"/>
    <col min="8467" max="8468" customWidth="true" style="52" width="9.140625" collapsed="false"/>
    <col min="8469" max="8470" customWidth="true" style="52" width="8.28515625" collapsed="false"/>
    <col min="8471" max="8705" style="52" width="9.140625" collapsed="false"/>
    <col min="8706" max="8706" customWidth="true" style="52" width="18.0" collapsed="false"/>
    <col min="8707" max="8707" customWidth="true" style="52" width="10.7109375" collapsed="false"/>
    <col min="8708" max="8708" customWidth="true" style="52" width="10.140625" collapsed="false"/>
    <col min="8709" max="8715" customWidth="true" style="52" width="11.0" collapsed="false"/>
    <col min="8716" max="8716" customWidth="true" style="52" width="0.85546875" collapsed="false"/>
    <col min="8717" max="8717" customWidth="true" style="52" width="1.140625" collapsed="false"/>
    <col min="8718" max="8718" customWidth="true" style="52" width="9.85546875" collapsed="false"/>
    <col min="8719" max="8719" customWidth="true" style="52" width="10.5703125" collapsed="false"/>
    <col min="8720" max="8721" style="52" width="9.140625" collapsed="false"/>
    <col min="8722" max="8722" customWidth="true" style="52" width="3.28515625" collapsed="false"/>
    <col min="8723" max="8724" customWidth="true" style="52" width="9.140625" collapsed="false"/>
    <col min="8725" max="8726" customWidth="true" style="52" width="8.28515625" collapsed="false"/>
    <col min="8727" max="8961" style="52" width="9.140625" collapsed="false"/>
    <col min="8962" max="8962" customWidth="true" style="52" width="18.0" collapsed="false"/>
    <col min="8963" max="8963" customWidth="true" style="52" width="10.7109375" collapsed="false"/>
    <col min="8964" max="8964" customWidth="true" style="52" width="10.140625" collapsed="false"/>
    <col min="8965" max="8971" customWidth="true" style="52" width="11.0" collapsed="false"/>
    <col min="8972" max="8972" customWidth="true" style="52" width="0.85546875" collapsed="false"/>
    <col min="8973" max="8973" customWidth="true" style="52" width="1.140625" collapsed="false"/>
    <col min="8974" max="8974" customWidth="true" style="52" width="9.85546875" collapsed="false"/>
    <col min="8975" max="8975" customWidth="true" style="52" width="10.5703125" collapsed="false"/>
    <col min="8976" max="8977" style="52" width="9.140625" collapsed="false"/>
    <col min="8978" max="8978" customWidth="true" style="52" width="3.28515625" collapsed="false"/>
    <col min="8979" max="8980" customWidth="true" style="52" width="9.140625" collapsed="false"/>
    <col min="8981" max="8982" customWidth="true" style="52" width="8.28515625" collapsed="false"/>
    <col min="8983" max="9217" style="52" width="9.140625" collapsed="false"/>
    <col min="9218" max="9218" customWidth="true" style="52" width="18.0" collapsed="false"/>
    <col min="9219" max="9219" customWidth="true" style="52" width="10.7109375" collapsed="false"/>
    <col min="9220" max="9220" customWidth="true" style="52" width="10.140625" collapsed="false"/>
    <col min="9221" max="9227" customWidth="true" style="52" width="11.0" collapsed="false"/>
    <col min="9228" max="9228" customWidth="true" style="52" width="0.85546875" collapsed="false"/>
    <col min="9229" max="9229" customWidth="true" style="52" width="1.140625" collapsed="false"/>
    <col min="9230" max="9230" customWidth="true" style="52" width="9.85546875" collapsed="false"/>
    <col min="9231" max="9231" customWidth="true" style="52" width="10.5703125" collapsed="false"/>
    <col min="9232" max="9233" style="52" width="9.140625" collapsed="false"/>
    <col min="9234" max="9234" customWidth="true" style="52" width="3.28515625" collapsed="false"/>
    <col min="9235" max="9236" customWidth="true" style="52" width="9.140625" collapsed="false"/>
    <col min="9237" max="9238" customWidth="true" style="52" width="8.28515625" collapsed="false"/>
    <col min="9239" max="9473" style="52" width="9.140625" collapsed="false"/>
    <col min="9474" max="9474" customWidth="true" style="52" width="18.0" collapsed="false"/>
    <col min="9475" max="9475" customWidth="true" style="52" width="10.7109375" collapsed="false"/>
    <col min="9476" max="9476" customWidth="true" style="52" width="10.140625" collapsed="false"/>
    <col min="9477" max="9483" customWidth="true" style="52" width="11.0" collapsed="false"/>
    <col min="9484" max="9484" customWidth="true" style="52" width="0.85546875" collapsed="false"/>
    <col min="9485" max="9485" customWidth="true" style="52" width="1.140625" collapsed="false"/>
    <col min="9486" max="9486" customWidth="true" style="52" width="9.85546875" collapsed="false"/>
    <col min="9487" max="9487" customWidth="true" style="52" width="10.5703125" collapsed="false"/>
    <col min="9488" max="9489" style="52" width="9.140625" collapsed="false"/>
    <col min="9490" max="9490" customWidth="true" style="52" width="3.28515625" collapsed="false"/>
    <col min="9491" max="9492" customWidth="true" style="52" width="9.140625" collapsed="false"/>
    <col min="9493" max="9494" customWidth="true" style="52" width="8.28515625" collapsed="false"/>
    <col min="9495" max="9729" style="52" width="9.140625" collapsed="false"/>
    <col min="9730" max="9730" customWidth="true" style="52" width="18.0" collapsed="false"/>
    <col min="9731" max="9731" customWidth="true" style="52" width="10.7109375" collapsed="false"/>
    <col min="9732" max="9732" customWidth="true" style="52" width="10.140625" collapsed="false"/>
    <col min="9733" max="9739" customWidth="true" style="52" width="11.0" collapsed="false"/>
    <col min="9740" max="9740" customWidth="true" style="52" width="0.85546875" collapsed="false"/>
    <col min="9741" max="9741" customWidth="true" style="52" width="1.140625" collapsed="false"/>
    <col min="9742" max="9742" customWidth="true" style="52" width="9.85546875" collapsed="false"/>
    <col min="9743" max="9743" customWidth="true" style="52" width="10.5703125" collapsed="false"/>
    <col min="9744" max="9745" style="52" width="9.140625" collapsed="false"/>
    <col min="9746" max="9746" customWidth="true" style="52" width="3.28515625" collapsed="false"/>
    <col min="9747" max="9748" customWidth="true" style="52" width="9.140625" collapsed="false"/>
    <col min="9749" max="9750" customWidth="true" style="52" width="8.28515625" collapsed="false"/>
    <col min="9751" max="9985" style="52" width="9.140625" collapsed="false"/>
    <col min="9986" max="9986" customWidth="true" style="52" width="18.0" collapsed="false"/>
    <col min="9987" max="9987" customWidth="true" style="52" width="10.7109375" collapsed="false"/>
    <col min="9988" max="9988" customWidth="true" style="52" width="10.140625" collapsed="false"/>
    <col min="9989" max="9995" customWidth="true" style="52" width="11.0" collapsed="false"/>
    <col min="9996" max="9996" customWidth="true" style="52" width="0.85546875" collapsed="false"/>
    <col min="9997" max="9997" customWidth="true" style="52" width="1.140625" collapsed="false"/>
    <col min="9998" max="9998" customWidth="true" style="52" width="9.85546875" collapsed="false"/>
    <col min="9999" max="9999" customWidth="true" style="52" width="10.5703125" collapsed="false"/>
    <col min="10000" max="10001" style="52" width="9.140625" collapsed="false"/>
    <col min="10002" max="10002" customWidth="true" style="52" width="3.28515625" collapsed="false"/>
    <col min="10003" max="10004" customWidth="true" style="52" width="9.140625" collapsed="false"/>
    <col min="10005" max="10006" customWidth="true" style="52" width="8.28515625" collapsed="false"/>
    <col min="10007" max="10241" style="52" width="9.140625" collapsed="false"/>
    <col min="10242" max="10242" customWidth="true" style="52" width="18.0" collapsed="false"/>
    <col min="10243" max="10243" customWidth="true" style="52" width="10.7109375" collapsed="false"/>
    <col min="10244" max="10244" customWidth="true" style="52" width="10.140625" collapsed="false"/>
    <col min="10245" max="10251" customWidth="true" style="52" width="11.0" collapsed="false"/>
    <col min="10252" max="10252" customWidth="true" style="52" width="0.85546875" collapsed="false"/>
    <col min="10253" max="10253" customWidth="true" style="52" width="1.140625" collapsed="false"/>
    <col min="10254" max="10254" customWidth="true" style="52" width="9.85546875" collapsed="false"/>
    <col min="10255" max="10255" customWidth="true" style="52" width="10.5703125" collapsed="false"/>
    <col min="10256" max="10257" style="52" width="9.140625" collapsed="false"/>
    <col min="10258" max="10258" customWidth="true" style="52" width="3.28515625" collapsed="false"/>
    <col min="10259" max="10260" customWidth="true" style="52" width="9.140625" collapsed="false"/>
    <col min="10261" max="10262" customWidth="true" style="52" width="8.28515625" collapsed="false"/>
    <col min="10263" max="10497" style="52" width="9.140625" collapsed="false"/>
    <col min="10498" max="10498" customWidth="true" style="52" width="18.0" collapsed="false"/>
    <col min="10499" max="10499" customWidth="true" style="52" width="10.7109375" collapsed="false"/>
    <col min="10500" max="10500" customWidth="true" style="52" width="10.140625" collapsed="false"/>
    <col min="10501" max="10507" customWidth="true" style="52" width="11.0" collapsed="false"/>
    <col min="10508" max="10508" customWidth="true" style="52" width="0.85546875" collapsed="false"/>
    <col min="10509" max="10509" customWidth="true" style="52" width="1.140625" collapsed="false"/>
    <col min="10510" max="10510" customWidth="true" style="52" width="9.85546875" collapsed="false"/>
    <col min="10511" max="10511" customWidth="true" style="52" width="10.5703125" collapsed="false"/>
    <col min="10512" max="10513" style="52" width="9.140625" collapsed="false"/>
    <col min="10514" max="10514" customWidth="true" style="52" width="3.28515625" collapsed="false"/>
    <col min="10515" max="10516" customWidth="true" style="52" width="9.140625" collapsed="false"/>
    <col min="10517" max="10518" customWidth="true" style="52" width="8.28515625" collapsed="false"/>
    <col min="10519" max="10753" style="52" width="9.140625" collapsed="false"/>
    <col min="10754" max="10754" customWidth="true" style="52" width="18.0" collapsed="false"/>
    <col min="10755" max="10755" customWidth="true" style="52" width="10.7109375" collapsed="false"/>
    <col min="10756" max="10756" customWidth="true" style="52" width="10.140625" collapsed="false"/>
    <col min="10757" max="10763" customWidth="true" style="52" width="11.0" collapsed="false"/>
    <col min="10764" max="10764" customWidth="true" style="52" width="0.85546875" collapsed="false"/>
    <col min="10765" max="10765" customWidth="true" style="52" width="1.140625" collapsed="false"/>
    <col min="10766" max="10766" customWidth="true" style="52" width="9.85546875" collapsed="false"/>
    <col min="10767" max="10767" customWidth="true" style="52" width="10.5703125" collapsed="false"/>
    <col min="10768" max="10769" style="52" width="9.140625" collapsed="false"/>
    <col min="10770" max="10770" customWidth="true" style="52" width="3.28515625" collapsed="false"/>
    <col min="10771" max="10772" customWidth="true" style="52" width="9.140625" collapsed="false"/>
    <col min="10773" max="10774" customWidth="true" style="52" width="8.28515625" collapsed="false"/>
    <col min="10775" max="11009" style="52" width="9.140625" collapsed="false"/>
    <col min="11010" max="11010" customWidth="true" style="52" width="18.0" collapsed="false"/>
    <col min="11011" max="11011" customWidth="true" style="52" width="10.7109375" collapsed="false"/>
    <col min="11012" max="11012" customWidth="true" style="52" width="10.140625" collapsed="false"/>
    <col min="11013" max="11019" customWidth="true" style="52" width="11.0" collapsed="false"/>
    <col min="11020" max="11020" customWidth="true" style="52" width="0.85546875" collapsed="false"/>
    <col min="11021" max="11021" customWidth="true" style="52" width="1.140625" collapsed="false"/>
    <col min="11022" max="11022" customWidth="true" style="52" width="9.85546875" collapsed="false"/>
    <col min="11023" max="11023" customWidth="true" style="52" width="10.5703125" collapsed="false"/>
    <col min="11024" max="11025" style="52" width="9.140625" collapsed="false"/>
    <col min="11026" max="11026" customWidth="true" style="52" width="3.28515625" collapsed="false"/>
    <col min="11027" max="11028" customWidth="true" style="52" width="9.140625" collapsed="false"/>
    <col min="11029" max="11030" customWidth="true" style="52" width="8.28515625" collapsed="false"/>
    <col min="11031" max="11265" style="52" width="9.140625" collapsed="false"/>
    <col min="11266" max="11266" customWidth="true" style="52" width="18.0" collapsed="false"/>
    <col min="11267" max="11267" customWidth="true" style="52" width="10.7109375" collapsed="false"/>
    <col min="11268" max="11268" customWidth="true" style="52" width="10.140625" collapsed="false"/>
    <col min="11269" max="11275" customWidth="true" style="52" width="11.0" collapsed="false"/>
    <col min="11276" max="11276" customWidth="true" style="52" width="0.85546875" collapsed="false"/>
    <col min="11277" max="11277" customWidth="true" style="52" width="1.140625" collapsed="false"/>
    <col min="11278" max="11278" customWidth="true" style="52" width="9.85546875" collapsed="false"/>
    <col min="11279" max="11279" customWidth="true" style="52" width="10.5703125" collapsed="false"/>
    <col min="11280" max="11281" style="52" width="9.140625" collapsed="false"/>
    <col min="11282" max="11282" customWidth="true" style="52" width="3.28515625" collapsed="false"/>
    <col min="11283" max="11284" customWidth="true" style="52" width="9.140625" collapsed="false"/>
    <col min="11285" max="11286" customWidth="true" style="52" width="8.28515625" collapsed="false"/>
    <col min="11287" max="11521" style="52" width="9.140625" collapsed="false"/>
    <col min="11522" max="11522" customWidth="true" style="52" width="18.0" collapsed="false"/>
    <col min="11523" max="11523" customWidth="true" style="52" width="10.7109375" collapsed="false"/>
    <col min="11524" max="11524" customWidth="true" style="52" width="10.140625" collapsed="false"/>
    <col min="11525" max="11531" customWidth="true" style="52" width="11.0" collapsed="false"/>
    <col min="11532" max="11532" customWidth="true" style="52" width="0.85546875" collapsed="false"/>
    <col min="11533" max="11533" customWidth="true" style="52" width="1.140625" collapsed="false"/>
    <col min="11534" max="11534" customWidth="true" style="52" width="9.85546875" collapsed="false"/>
    <col min="11535" max="11535" customWidth="true" style="52" width="10.5703125" collapsed="false"/>
    <col min="11536" max="11537" style="52" width="9.140625" collapsed="false"/>
    <col min="11538" max="11538" customWidth="true" style="52" width="3.28515625" collapsed="false"/>
    <col min="11539" max="11540" customWidth="true" style="52" width="9.140625" collapsed="false"/>
    <col min="11541" max="11542" customWidth="true" style="52" width="8.28515625" collapsed="false"/>
    <col min="11543" max="11777" style="52" width="9.140625" collapsed="false"/>
    <col min="11778" max="11778" customWidth="true" style="52" width="18.0" collapsed="false"/>
    <col min="11779" max="11779" customWidth="true" style="52" width="10.7109375" collapsed="false"/>
    <col min="11780" max="11780" customWidth="true" style="52" width="10.140625" collapsed="false"/>
    <col min="11781" max="11787" customWidth="true" style="52" width="11.0" collapsed="false"/>
    <col min="11788" max="11788" customWidth="true" style="52" width="0.85546875" collapsed="false"/>
    <col min="11789" max="11789" customWidth="true" style="52" width="1.140625" collapsed="false"/>
    <col min="11790" max="11790" customWidth="true" style="52" width="9.85546875" collapsed="false"/>
    <col min="11791" max="11791" customWidth="true" style="52" width="10.5703125" collapsed="false"/>
    <col min="11792" max="11793" style="52" width="9.140625" collapsed="false"/>
    <col min="11794" max="11794" customWidth="true" style="52" width="3.28515625" collapsed="false"/>
    <col min="11795" max="11796" customWidth="true" style="52" width="9.140625" collapsed="false"/>
    <col min="11797" max="11798" customWidth="true" style="52" width="8.28515625" collapsed="false"/>
    <col min="11799" max="12033" style="52" width="9.140625" collapsed="false"/>
    <col min="12034" max="12034" customWidth="true" style="52" width="18.0" collapsed="false"/>
    <col min="12035" max="12035" customWidth="true" style="52" width="10.7109375" collapsed="false"/>
    <col min="12036" max="12036" customWidth="true" style="52" width="10.140625" collapsed="false"/>
    <col min="12037" max="12043" customWidth="true" style="52" width="11.0" collapsed="false"/>
    <col min="12044" max="12044" customWidth="true" style="52" width="0.85546875" collapsed="false"/>
    <col min="12045" max="12045" customWidth="true" style="52" width="1.140625" collapsed="false"/>
    <col min="12046" max="12046" customWidth="true" style="52" width="9.85546875" collapsed="false"/>
    <col min="12047" max="12047" customWidth="true" style="52" width="10.5703125" collapsed="false"/>
    <col min="12048" max="12049" style="52" width="9.140625" collapsed="false"/>
    <col min="12050" max="12050" customWidth="true" style="52" width="3.28515625" collapsed="false"/>
    <col min="12051" max="12052" customWidth="true" style="52" width="9.140625" collapsed="false"/>
    <col min="12053" max="12054" customWidth="true" style="52" width="8.28515625" collapsed="false"/>
    <col min="12055" max="12289" style="52" width="9.140625" collapsed="false"/>
    <col min="12290" max="12290" customWidth="true" style="52" width="18.0" collapsed="false"/>
    <col min="12291" max="12291" customWidth="true" style="52" width="10.7109375" collapsed="false"/>
    <col min="12292" max="12292" customWidth="true" style="52" width="10.140625" collapsed="false"/>
    <col min="12293" max="12299" customWidth="true" style="52" width="11.0" collapsed="false"/>
    <col min="12300" max="12300" customWidth="true" style="52" width="0.85546875" collapsed="false"/>
    <col min="12301" max="12301" customWidth="true" style="52" width="1.140625" collapsed="false"/>
    <col min="12302" max="12302" customWidth="true" style="52" width="9.85546875" collapsed="false"/>
    <col min="12303" max="12303" customWidth="true" style="52" width="10.5703125" collapsed="false"/>
    <col min="12304" max="12305" style="52" width="9.140625" collapsed="false"/>
    <col min="12306" max="12306" customWidth="true" style="52" width="3.28515625" collapsed="false"/>
    <col min="12307" max="12308" customWidth="true" style="52" width="9.140625" collapsed="false"/>
    <col min="12309" max="12310" customWidth="true" style="52" width="8.28515625" collapsed="false"/>
    <col min="12311" max="12545" style="52" width="9.140625" collapsed="false"/>
    <col min="12546" max="12546" customWidth="true" style="52" width="18.0" collapsed="false"/>
    <col min="12547" max="12547" customWidth="true" style="52" width="10.7109375" collapsed="false"/>
    <col min="12548" max="12548" customWidth="true" style="52" width="10.140625" collapsed="false"/>
    <col min="12549" max="12555" customWidth="true" style="52" width="11.0" collapsed="false"/>
    <col min="12556" max="12556" customWidth="true" style="52" width="0.85546875" collapsed="false"/>
    <col min="12557" max="12557" customWidth="true" style="52" width="1.140625" collapsed="false"/>
    <col min="12558" max="12558" customWidth="true" style="52" width="9.85546875" collapsed="false"/>
    <col min="12559" max="12559" customWidth="true" style="52" width="10.5703125" collapsed="false"/>
    <col min="12560" max="12561" style="52" width="9.140625" collapsed="false"/>
    <col min="12562" max="12562" customWidth="true" style="52" width="3.28515625" collapsed="false"/>
    <col min="12563" max="12564" customWidth="true" style="52" width="9.140625" collapsed="false"/>
    <col min="12565" max="12566" customWidth="true" style="52" width="8.28515625" collapsed="false"/>
    <col min="12567" max="12801" style="52" width="9.140625" collapsed="false"/>
    <col min="12802" max="12802" customWidth="true" style="52" width="18.0" collapsed="false"/>
    <col min="12803" max="12803" customWidth="true" style="52" width="10.7109375" collapsed="false"/>
    <col min="12804" max="12804" customWidth="true" style="52" width="10.140625" collapsed="false"/>
    <col min="12805" max="12811" customWidth="true" style="52" width="11.0" collapsed="false"/>
    <col min="12812" max="12812" customWidth="true" style="52" width="0.85546875" collapsed="false"/>
    <col min="12813" max="12813" customWidth="true" style="52" width="1.140625" collapsed="false"/>
    <col min="12814" max="12814" customWidth="true" style="52" width="9.85546875" collapsed="false"/>
    <col min="12815" max="12815" customWidth="true" style="52" width="10.5703125" collapsed="false"/>
    <col min="12816" max="12817" style="52" width="9.140625" collapsed="false"/>
    <col min="12818" max="12818" customWidth="true" style="52" width="3.28515625" collapsed="false"/>
    <col min="12819" max="12820" customWidth="true" style="52" width="9.140625" collapsed="false"/>
    <col min="12821" max="12822" customWidth="true" style="52" width="8.28515625" collapsed="false"/>
    <col min="12823" max="13057" style="52" width="9.140625" collapsed="false"/>
    <col min="13058" max="13058" customWidth="true" style="52" width="18.0" collapsed="false"/>
    <col min="13059" max="13059" customWidth="true" style="52" width="10.7109375" collapsed="false"/>
    <col min="13060" max="13060" customWidth="true" style="52" width="10.140625" collapsed="false"/>
    <col min="13061" max="13067" customWidth="true" style="52" width="11.0" collapsed="false"/>
    <col min="13068" max="13068" customWidth="true" style="52" width="0.85546875" collapsed="false"/>
    <col min="13069" max="13069" customWidth="true" style="52" width="1.140625" collapsed="false"/>
    <col min="13070" max="13070" customWidth="true" style="52" width="9.85546875" collapsed="false"/>
    <col min="13071" max="13071" customWidth="true" style="52" width="10.5703125" collapsed="false"/>
    <col min="13072" max="13073" style="52" width="9.140625" collapsed="false"/>
    <col min="13074" max="13074" customWidth="true" style="52" width="3.28515625" collapsed="false"/>
    <col min="13075" max="13076" customWidth="true" style="52" width="9.140625" collapsed="false"/>
    <col min="13077" max="13078" customWidth="true" style="52" width="8.28515625" collapsed="false"/>
    <col min="13079" max="13313" style="52" width="9.140625" collapsed="false"/>
    <col min="13314" max="13314" customWidth="true" style="52" width="18.0" collapsed="false"/>
    <col min="13315" max="13315" customWidth="true" style="52" width="10.7109375" collapsed="false"/>
    <col min="13316" max="13316" customWidth="true" style="52" width="10.140625" collapsed="false"/>
    <col min="13317" max="13323" customWidth="true" style="52" width="11.0" collapsed="false"/>
    <col min="13324" max="13324" customWidth="true" style="52" width="0.85546875" collapsed="false"/>
    <col min="13325" max="13325" customWidth="true" style="52" width="1.140625" collapsed="false"/>
    <col min="13326" max="13326" customWidth="true" style="52" width="9.85546875" collapsed="false"/>
    <col min="13327" max="13327" customWidth="true" style="52" width="10.5703125" collapsed="false"/>
    <col min="13328" max="13329" style="52" width="9.140625" collapsed="false"/>
    <col min="13330" max="13330" customWidth="true" style="52" width="3.28515625" collapsed="false"/>
    <col min="13331" max="13332" customWidth="true" style="52" width="9.140625" collapsed="false"/>
    <col min="13333" max="13334" customWidth="true" style="52" width="8.28515625" collapsed="false"/>
    <col min="13335" max="13569" style="52" width="9.140625" collapsed="false"/>
    <col min="13570" max="13570" customWidth="true" style="52" width="18.0" collapsed="false"/>
    <col min="13571" max="13571" customWidth="true" style="52" width="10.7109375" collapsed="false"/>
    <col min="13572" max="13572" customWidth="true" style="52" width="10.140625" collapsed="false"/>
    <col min="13573" max="13579" customWidth="true" style="52" width="11.0" collapsed="false"/>
    <col min="13580" max="13580" customWidth="true" style="52" width="0.85546875" collapsed="false"/>
    <col min="13581" max="13581" customWidth="true" style="52" width="1.140625" collapsed="false"/>
    <col min="13582" max="13582" customWidth="true" style="52" width="9.85546875" collapsed="false"/>
    <col min="13583" max="13583" customWidth="true" style="52" width="10.5703125" collapsed="false"/>
    <col min="13584" max="13585" style="52" width="9.140625" collapsed="false"/>
    <col min="13586" max="13586" customWidth="true" style="52" width="3.28515625" collapsed="false"/>
    <col min="13587" max="13588" customWidth="true" style="52" width="9.140625" collapsed="false"/>
    <col min="13589" max="13590" customWidth="true" style="52" width="8.28515625" collapsed="false"/>
    <col min="13591" max="13825" style="52" width="9.140625" collapsed="false"/>
    <col min="13826" max="13826" customWidth="true" style="52" width="18.0" collapsed="false"/>
    <col min="13827" max="13827" customWidth="true" style="52" width="10.7109375" collapsed="false"/>
    <col min="13828" max="13828" customWidth="true" style="52" width="10.140625" collapsed="false"/>
    <col min="13829" max="13835" customWidth="true" style="52" width="11.0" collapsed="false"/>
    <col min="13836" max="13836" customWidth="true" style="52" width="0.85546875" collapsed="false"/>
    <col min="13837" max="13837" customWidth="true" style="52" width="1.140625" collapsed="false"/>
    <col min="13838" max="13838" customWidth="true" style="52" width="9.85546875" collapsed="false"/>
    <col min="13839" max="13839" customWidth="true" style="52" width="10.5703125" collapsed="false"/>
    <col min="13840" max="13841" style="52" width="9.140625" collapsed="false"/>
    <col min="13842" max="13842" customWidth="true" style="52" width="3.28515625" collapsed="false"/>
    <col min="13843" max="13844" customWidth="true" style="52" width="9.140625" collapsed="false"/>
    <col min="13845" max="13846" customWidth="true" style="52" width="8.28515625" collapsed="false"/>
    <col min="13847" max="14081" style="52" width="9.140625" collapsed="false"/>
    <col min="14082" max="14082" customWidth="true" style="52" width="18.0" collapsed="false"/>
    <col min="14083" max="14083" customWidth="true" style="52" width="10.7109375" collapsed="false"/>
    <col min="14084" max="14084" customWidth="true" style="52" width="10.140625" collapsed="false"/>
    <col min="14085" max="14091" customWidth="true" style="52" width="11.0" collapsed="false"/>
    <col min="14092" max="14092" customWidth="true" style="52" width="0.85546875" collapsed="false"/>
    <col min="14093" max="14093" customWidth="true" style="52" width="1.140625" collapsed="false"/>
    <col min="14094" max="14094" customWidth="true" style="52" width="9.85546875" collapsed="false"/>
    <col min="14095" max="14095" customWidth="true" style="52" width="10.5703125" collapsed="false"/>
    <col min="14096" max="14097" style="52" width="9.140625" collapsed="false"/>
    <col min="14098" max="14098" customWidth="true" style="52" width="3.28515625" collapsed="false"/>
    <col min="14099" max="14100" customWidth="true" style="52" width="9.140625" collapsed="false"/>
    <col min="14101" max="14102" customWidth="true" style="52" width="8.28515625" collapsed="false"/>
    <col min="14103" max="14337" style="52" width="9.140625" collapsed="false"/>
    <col min="14338" max="14338" customWidth="true" style="52" width="18.0" collapsed="false"/>
    <col min="14339" max="14339" customWidth="true" style="52" width="10.7109375" collapsed="false"/>
    <col min="14340" max="14340" customWidth="true" style="52" width="10.140625" collapsed="false"/>
    <col min="14341" max="14347" customWidth="true" style="52" width="11.0" collapsed="false"/>
    <col min="14348" max="14348" customWidth="true" style="52" width="0.85546875" collapsed="false"/>
    <col min="14349" max="14349" customWidth="true" style="52" width="1.140625" collapsed="false"/>
    <col min="14350" max="14350" customWidth="true" style="52" width="9.85546875" collapsed="false"/>
    <col min="14351" max="14351" customWidth="true" style="52" width="10.5703125" collapsed="false"/>
    <col min="14352" max="14353" style="52" width="9.140625" collapsed="false"/>
    <col min="14354" max="14354" customWidth="true" style="52" width="3.28515625" collapsed="false"/>
    <col min="14355" max="14356" customWidth="true" style="52" width="9.140625" collapsed="false"/>
    <col min="14357" max="14358" customWidth="true" style="52" width="8.28515625" collapsed="false"/>
    <col min="14359" max="14593" style="52" width="9.140625" collapsed="false"/>
    <col min="14594" max="14594" customWidth="true" style="52" width="18.0" collapsed="false"/>
    <col min="14595" max="14595" customWidth="true" style="52" width="10.7109375" collapsed="false"/>
    <col min="14596" max="14596" customWidth="true" style="52" width="10.140625" collapsed="false"/>
    <col min="14597" max="14603" customWidth="true" style="52" width="11.0" collapsed="false"/>
    <col min="14604" max="14604" customWidth="true" style="52" width="0.85546875" collapsed="false"/>
    <col min="14605" max="14605" customWidth="true" style="52" width="1.140625" collapsed="false"/>
    <col min="14606" max="14606" customWidth="true" style="52" width="9.85546875" collapsed="false"/>
    <col min="14607" max="14607" customWidth="true" style="52" width="10.5703125" collapsed="false"/>
    <col min="14608" max="14609" style="52" width="9.140625" collapsed="false"/>
    <col min="14610" max="14610" customWidth="true" style="52" width="3.28515625" collapsed="false"/>
    <col min="14611" max="14612" customWidth="true" style="52" width="9.140625" collapsed="false"/>
    <col min="14613" max="14614" customWidth="true" style="52" width="8.28515625" collapsed="false"/>
    <col min="14615" max="14849" style="52" width="9.140625" collapsed="false"/>
    <col min="14850" max="14850" customWidth="true" style="52" width="18.0" collapsed="false"/>
    <col min="14851" max="14851" customWidth="true" style="52" width="10.7109375" collapsed="false"/>
    <col min="14852" max="14852" customWidth="true" style="52" width="10.140625" collapsed="false"/>
    <col min="14853" max="14859" customWidth="true" style="52" width="11.0" collapsed="false"/>
    <col min="14860" max="14860" customWidth="true" style="52" width="0.85546875" collapsed="false"/>
    <col min="14861" max="14861" customWidth="true" style="52" width="1.140625" collapsed="false"/>
    <col min="14862" max="14862" customWidth="true" style="52" width="9.85546875" collapsed="false"/>
    <col min="14863" max="14863" customWidth="true" style="52" width="10.5703125" collapsed="false"/>
    <col min="14864" max="14865" style="52" width="9.140625" collapsed="false"/>
    <col min="14866" max="14866" customWidth="true" style="52" width="3.28515625" collapsed="false"/>
    <col min="14867" max="14868" customWidth="true" style="52" width="9.140625" collapsed="false"/>
    <col min="14869" max="14870" customWidth="true" style="52" width="8.28515625" collapsed="false"/>
    <col min="14871" max="15105" style="52" width="9.140625" collapsed="false"/>
    <col min="15106" max="15106" customWidth="true" style="52" width="18.0" collapsed="false"/>
    <col min="15107" max="15107" customWidth="true" style="52" width="10.7109375" collapsed="false"/>
    <col min="15108" max="15108" customWidth="true" style="52" width="10.140625" collapsed="false"/>
    <col min="15109" max="15115" customWidth="true" style="52" width="11.0" collapsed="false"/>
    <col min="15116" max="15116" customWidth="true" style="52" width="0.85546875" collapsed="false"/>
    <col min="15117" max="15117" customWidth="true" style="52" width="1.140625" collapsed="false"/>
    <col min="15118" max="15118" customWidth="true" style="52" width="9.85546875" collapsed="false"/>
    <col min="15119" max="15119" customWidth="true" style="52" width="10.5703125" collapsed="false"/>
    <col min="15120" max="15121" style="52" width="9.140625" collapsed="false"/>
    <col min="15122" max="15122" customWidth="true" style="52" width="3.28515625" collapsed="false"/>
    <col min="15123" max="15124" customWidth="true" style="52" width="9.140625" collapsed="false"/>
    <col min="15125" max="15126" customWidth="true" style="52" width="8.28515625" collapsed="false"/>
    <col min="15127" max="15361" style="52" width="9.140625" collapsed="false"/>
    <col min="15362" max="15362" customWidth="true" style="52" width="18.0" collapsed="false"/>
    <col min="15363" max="15363" customWidth="true" style="52" width="10.7109375" collapsed="false"/>
    <col min="15364" max="15364" customWidth="true" style="52" width="10.140625" collapsed="false"/>
    <col min="15365" max="15371" customWidth="true" style="52" width="11.0" collapsed="false"/>
    <col min="15372" max="15372" customWidth="true" style="52" width="0.85546875" collapsed="false"/>
    <col min="15373" max="15373" customWidth="true" style="52" width="1.140625" collapsed="false"/>
    <col min="15374" max="15374" customWidth="true" style="52" width="9.85546875" collapsed="false"/>
    <col min="15375" max="15375" customWidth="true" style="52" width="10.5703125" collapsed="false"/>
    <col min="15376" max="15377" style="52" width="9.140625" collapsed="false"/>
    <col min="15378" max="15378" customWidth="true" style="52" width="3.28515625" collapsed="false"/>
    <col min="15379" max="15380" customWidth="true" style="52" width="9.140625" collapsed="false"/>
    <col min="15381" max="15382" customWidth="true" style="52" width="8.28515625" collapsed="false"/>
    <col min="15383" max="15617" style="52" width="9.140625" collapsed="false"/>
    <col min="15618" max="15618" customWidth="true" style="52" width="18.0" collapsed="false"/>
    <col min="15619" max="15619" customWidth="true" style="52" width="10.7109375" collapsed="false"/>
    <col min="15620" max="15620" customWidth="true" style="52" width="10.140625" collapsed="false"/>
    <col min="15621" max="15627" customWidth="true" style="52" width="11.0" collapsed="false"/>
    <col min="15628" max="15628" customWidth="true" style="52" width="0.85546875" collapsed="false"/>
    <col min="15629" max="15629" customWidth="true" style="52" width="1.140625" collapsed="false"/>
    <col min="15630" max="15630" customWidth="true" style="52" width="9.85546875" collapsed="false"/>
    <col min="15631" max="15631" customWidth="true" style="52" width="10.5703125" collapsed="false"/>
    <col min="15632" max="15633" style="52" width="9.140625" collapsed="false"/>
    <col min="15634" max="15634" customWidth="true" style="52" width="3.28515625" collapsed="false"/>
    <col min="15635" max="15636" customWidth="true" style="52" width="9.140625" collapsed="false"/>
    <col min="15637" max="15638" customWidth="true" style="52" width="8.28515625" collapsed="false"/>
    <col min="15639" max="15873" style="52" width="9.140625" collapsed="false"/>
    <col min="15874" max="15874" customWidth="true" style="52" width="18.0" collapsed="false"/>
    <col min="15875" max="15875" customWidth="true" style="52" width="10.7109375" collapsed="false"/>
    <col min="15876" max="15876" customWidth="true" style="52" width="10.140625" collapsed="false"/>
    <col min="15877" max="15883" customWidth="true" style="52" width="11.0" collapsed="false"/>
    <col min="15884" max="15884" customWidth="true" style="52" width="0.85546875" collapsed="false"/>
    <col min="15885" max="15885" customWidth="true" style="52" width="1.140625" collapsed="false"/>
    <col min="15886" max="15886" customWidth="true" style="52" width="9.85546875" collapsed="false"/>
    <col min="15887" max="15887" customWidth="true" style="52" width="10.5703125" collapsed="false"/>
    <col min="15888" max="15889" style="52" width="9.140625" collapsed="false"/>
    <col min="15890" max="15890" customWidth="true" style="52" width="3.28515625" collapsed="false"/>
    <col min="15891" max="15892" customWidth="true" style="52" width="9.140625" collapsed="false"/>
    <col min="15893" max="15894" customWidth="true" style="52" width="8.28515625" collapsed="false"/>
    <col min="15895" max="16129" style="52" width="9.140625" collapsed="false"/>
    <col min="16130" max="16130" customWidth="true" style="52" width="18.0" collapsed="false"/>
    <col min="16131" max="16131" customWidth="true" style="52" width="10.7109375" collapsed="false"/>
    <col min="16132" max="16132" customWidth="true" style="52" width="10.140625" collapsed="false"/>
    <col min="16133" max="16139" customWidth="true" style="52" width="11.0" collapsed="false"/>
    <col min="16140" max="16140" customWidth="true" style="52" width="0.85546875" collapsed="false"/>
    <col min="16141" max="16141" customWidth="true" style="52" width="1.140625" collapsed="false"/>
    <col min="16142" max="16142" customWidth="true" style="52" width="9.85546875" collapsed="false"/>
    <col min="16143" max="16143" customWidth="true" style="52" width="10.5703125" collapsed="false"/>
    <col min="16144" max="16145" style="52" width="9.140625" collapsed="false"/>
    <col min="16146" max="16146" customWidth="true" style="52" width="3.28515625" collapsed="false"/>
    <col min="16147" max="16148" customWidth="true" style="52" width="9.140625" collapsed="false"/>
    <col min="16149" max="16150" customWidth="true" style="52" width="8.28515625" collapsed="false"/>
    <col min="16151" max="16384" style="52" width="9.140625" collapsed="false"/>
  </cols>
  <sheetData>
    <row r="1" spans="1:22" x14ac:dyDescent="0.2">
      <c r="A1" s="95" t="s">
        <v>343</v>
      </c>
      <c r="B1" s="1"/>
      <c r="C1" s="1"/>
    </row>
    <row r="2" spans="1:22" x14ac:dyDescent="0.2">
      <c r="A2" s="274" t="s">
        <v>282</v>
      </c>
      <c r="D2" s="1"/>
      <c r="E2" s="1"/>
      <c r="F2" s="67"/>
      <c r="G2" s="67"/>
      <c r="H2" s="67"/>
      <c r="I2" s="67"/>
      <c r="M2" s="3"/>
      <c r="N2" s="415" t="s">
        <v>210</v>
      </c>
      <c r="O2" s="416"/>
      <c r="P2" s="416"/>
      <c r="Q2" s="417"/>
      <c r="S2" s="415" t="s">
        <v>211</v>
      </c>
      <c r="T2" s="416"/>
      <c r="U2" s="416"/>
      <c r="V2" s="417"/>
    </row>
    <row r="3" spans="1:22" ht="15" customHeight="1" x14ac:dyDescent="0.2">
      <c r="B3" s="419">
        <v>2018</v>
      </c>
      <c r="C3" s="421"/>
      <c r="D3" s="421"/>
      <c r="E3" s="421"/>
      <c r="F3" s="419">
        <v>2019</v>
      </c>
      <c r="G3" s="421"/>
      <c r="H3" s="421"/>
      <c r="I3" s="421"/>
      <c r="J3" s="415">
        <v>2020</v>
      </c>
      <c r="K3" s="416"/>
      <c r="L3" s="417"/>
      <c r="N3" s="12">
        <v>2019</v>
      </c>
      <c r="O3" s="164">
        <v>2020</v>
      </c>
      <c r="P3" s="419" t="s">
        <v>68</v>
      </c>
      <c r="Q3" s="420"/>
      <c r="S3" s="12">
        <v>2019</v>
      </c>
      <c r="T3" s="164">
        <v>2020</v>
      </c>
      <c r="U3" s="418" t="s">
        <v>68</v>
      </c>
      <c r="V3" s="418"/>
    </row>
    <row r="4" spans="1:22" ht="30.75" customHeight="1" x14ac:dyDescent="0.2">
      <c r="A4" s="92"/>
      <c r="B4" s="11" t="s">
        <v>317</v>
      </c>
      <c r="C4" s="11" t="s">
        <v>67</v>
      </c>
      <c r="D4" s="11" t="s">
        <v>318</v>
      </c>
      <c r="E4" s="11" t="s">
        <v>65</v>
      </c>
      <c r="F4" s="11" t="s">
        <v>317</v>
      </c>
      <c r="G4" s="11" t="s">
        <v>67</v>
      </c>
      <c r="H4" s="11" t="s">
        <v>318</v>
      </c>
      <c r="I4" s="11" t="s">
        <v>65</v>
      </c>
      <c r="J4" s="11" t="s">
        <v>317</v>
      </c>
      <c r="K4" s="11" t="s">
        <v>67</v>
      </c>
      <c r="L4" s="11" t="s">
        <v>318</v>
      </c>
      <c r="N4" s="13" t="s">
        <v>69</v>
      </c>
      <c r="O4" s="14" t="s">
        <v>69</v>
      </c>
      <c r="P4" s="11" t="s">
        <v>53</v>
      </c>
      <c r="Q4" s="11" t="s">
        <v>70</v>
      </c>
      <c r="S4" s="14" t="s">
        <v>71</v>
      </c>
      <c r="T4" s="14" t="s">
        <v>71</v>
      </c>
      <c r="U4" s="14" t="s">
        <v>53</v>
      </c>
      <c r="V4" s="14" t="s">
        <v>70</v>
      </c>
    </row>
    <row r="5" spans="1:22" ht="12.75" customHeight="1" x14ac:dyDescent="0.2">
      <c r="A5" s="68" t="s">
        <v>62</v>
      </c>
      <c r="B5" s="69">
        <v>7340</v>
      </c>
      <c r="C5" s="70">
        <v>7958</v>
      </c>
      <c r="D5" s="70">
        <v>7830</v>
      </c>
      <c r="E5" s="70">
        <v>7171</v>
      </c>
      <c r="F5" s="70">
        <v>7298</v>
      </c>
      <c r="G5" s="70">
        <v>7775</v>
      </c>
      <c r="H5" s="70">
        <v>8085</v>
      </c>
      <c r="I5" s="70">
        <v>7749</v>
      </c>
      <c r="J5" s="70">
        <v>7942</v>
      </c>
      <c r="K5" s="70">
        <v>6315</v>
      </c>
      <c r="L5" s="70">
        <v>7330</v>
      </c>
      <c r="N5" s="70">
        <f t="shared" ref="N5:N37" si="0">SUM(G5:H5)</f>
        <v>15860</v>
      </c>
      <c r="O5" s="70">
        <f t="shared" ref="O5:O37" si="1">SUM(K5:L5)</f>
        <v>13645</v>
      </c>
      <c r="P5" s="72">
        <f>O5-N5</f>
        <v>-2215</v>
      </c>
      <c r="Q5" s="73">
        <f>P5/N5</f>
        <v>-0.13965952080706179</v>
      </c>
      <c r="R5" s="9"/>
      <c r="S5" s="70">
        <f t="shared" ref="S5:S37" si="2">SUM(E5:H5)</f>
        <v>30329</v>
      </c>
      <c r="T5" s="70">
        <f t="shared" ref="T5:T37" si="3">SUM(I5:L5)</f>
        <v>29336</v>
      </c>
      <c r="U5" s="72">
        <f>T5-S5</f>
        <v>-993</v>
      </c>
      <c r="V5" s="73">
        <f>U5/S5</f>
        <v>-3.2740941013551385E-2</v>
      </c>
    </row>
    <row r="6" spans="1:22" ht="12.75" customHeight="1" x14ac:dyDescent="0.2">
      <c r="A6" s="74" t="s">
        <v>2</v>
      </c>
      <c r="B6" s="75">
        <v>311</v>
      </c>
      <c r="C6" s="76">
        <v>366</v>
      </c>
      <c r="D6" s="76">
        <v>346</v>
      </c>
      <c r="E6" s="76">
        <v>307</v>
      </c>
      <c r="F6" s="76">
        <v>292</v>
      </c>
      <c r="G6" s="76">
        <v>283</v>
      </c>
      <c r="H6" s="76">
        <v>332</v>
      </c>
      <c r="I6" s="76">
        <v>321</v>
      </c>
      <c r="J6" s="76">
        <v>315</v>
      </c>
      <c r="K6" s="76">
        <v>331</v>
      </c>
      <c r="L6" s="76">
        <v>313</v>
      </c>
      <c r="N6" s="76">
        <f>SUM(G6:H6)</f>
        <v>615</v>
      </c>
      <c r="O6" s="76">
        <f t="shared" si="1"/>
        <v>644</v>
      </c>
      <c r="P6" s="77">
        <f t="shared" ref="P6:P37" si="4">O6-N6</f>
        <v>29</v>
      </c>
      <c r="Q6" s="78">
        <f t="shared" ref="Q6:Q37" si="5">P6/N6</f>
        <v>4.715447154471545E-2</v>
      </c>
      <c r="R6" s="9"/>
      <c r="S6" s="76">
        <f t="shared" si="2"/>
        <v>1214</v>
      </c>
      <c r="T6" s="76">
        <f t="shared" si="3"/>
        <v>1280</v>
      </c>
      <c r="U6" s="77">
        <f t="shared" ref="U6:U37" si="6">T6-S6</f>
        <v>66</v>
      </c>
      <c r="V6" s="78">
        <f t="shared" ref="V6:V37" si="7">U6/S6</f>
        <v>5.4365733113673806E-2</v>
      </c>
    </row>
    <row r="7" spans="1:22" ht="12.75" customHeight="1" x14ac:dyDescent="0.2">
      <c r="A7" s="74" t="s">
        <v>3</v>
      </c>
      <c r="B7" s="75">
        <v>258</v>
      </c>
      <c r="C7" s="76">
        <v>259</v>
      </c>
      <c r="D7" s="76">
        <v>241</v>
      </c>
      <c r="E7" s="76">
        <v>228</v>
      </c>
      <c r="F7" s="76">
        <v>244</v>
      </c>
      <c r="G7" s="76">
        <v>264</v>
      </c>
      <c r="H7" s="76">
        <v>262</v>
      </c>
      <c r="I7" s="76">
        <v>273</v>
      </c>
      <c r="J7" s="76">
        <v>261</v>
      </c>
      <c r="K7" s="76">
        <v>170</v>
      </c>
      <c r="L7" s="76">
        <v>217</v>
      </c>
      <c r="N7" s="76">
        <f t="shared" si="0"/>
        <v>526</v>
      </c>
      <c r="O7" s="76">
        <f t="shared" si="1"/>
        <v>387</v>
      </c>
      <c r="P7" s="77">
        <f t="shared" si="4"/>
        <v>-139</v>
      </c>
      <c r="Q7" s="78">
        <f t="shared" si="5"/>
        <v>-0.26425855513307983</v>
      </c>
      <c r="R7" s="9"/>
      <c r="S7" s="76">
        <f t="shared" si="2"/>
        <v>998</v>
      </c>
      <c r="T7" s="76">
        <f t="shared" si="3"/>
        <v>921</v>
      </c>
      <c r="U7" s="77">
        <f t="shared" si="6"/>
        <v>-77</v>
      </c>
      <c r="V7" s="78">
        <f t="shared" si="7"/>
        <v>-7.7154308617234463E-2</v>
      </c>
    </row>
    <row r="8" spans="1:22" ht="12.75" customHeight="1" x14ac:dyDescent="0.2">
      <c r="A8" s="74" t="s">
        <v>4</v>
      </c>
      <c r="B8" s="75">
        <v>144</v>
      </c>
      <c r="C8" s="76">
        <v>166</v>
      </c>
      <c r="D8" s="76">
        <v>135</v>
      </c>
      <c r="E8" s="76">
        <v>150</v>
      </c>
      <c r="F8" s="76">
        <v>146</v>
      </c>
      <c r="G8" s="76">
        <v>146</v>
      </c>
      <c r="H8" s="76">
        <v>145</v>
      </c>
      <c r="I8" s="76">
        <v>112</v>
      </c>
      <c r="J8" s="76">
        <v>103</v>
      </c>
      <c r="K8" s="76">
        <v>65</v>
      </c>
      <c r="L8" s="76">
        <v>60</v>
      </c>
      <c r="N8" s="76">
        <f t="shared" si="0"/>
        <v>291</v>
      </c>
      <c r="O8" s="76">
        <f t="shared" si="1"/>
        <v>125</v>
      </c>
      <c r="P8" s="77">
        <f t="shared" si="4"/>
        <v>-166</v>
      </c>
      <c r="Q8" s="78">
        <f t="shared" si="5"/>
        <v>-0.57044673539518898</v>
      </c>
      <c r="R8" s="9"/>
      <c r="S8" s="76">
        <f t="shared" si="2"/>
        <v>587</v>
      </c>
      <c r="T8" s="76">
        <f t="shared" si="3"/>
        <v>340</v>
      </c>
      <c r="U8" s="77">
        <f t="shared" si="6"/>
        <v>-247</v>
      </c>
      <c r="V8" s="78">
        <f t="shared" si="7"/>
        <v>-0.42078364565587734</v>
      </c>
    </row>
    <row r="9" spans="1:22" ht="12.75" customHeight="1" x14ac:dyDescent="0.2">
      <c r="A9" s="74" t="s">
        <v>5</v>
      </c>
      <c r="B9" s="75">
        <v>102</v>
      </c>
      <c r="C9" s="76">
        <v>66</v>
      </c>
      <c r="D9" s="76">
        <v>86</v>
      </c>
      <c r="E9" s="76">
        <v>110</v>
      </c>
      <c r="F9" s="76">
        <v>89</v>
      </c>
      <c r="G9" s="76">
        <v>105</v>
      </c>
      <c r="H9" s="76">
        <v>74</v>
      </c>
      <c r="I9" s="76">
        <v>77</v>
      </c>
      <c r="J9" s="76">
        <v>83</v>
      </c>
      <c r="K9" s="76">
        <v>96</v>
      </c>
      <c r="L9" s="76">
        <v>79</v>
      </c>
      <c r="N9" s="76">
        <f t="shared" si="0"/>
        <v>179</v>
      </c>
      <c r="O9" s="76">
        <f t="shared" si="1"/>
        <v>175</v>
      </c>
      <c r="P9" s="77">
        <f t="shared" si="4"/>
        <v>-4</v>
      </c>
      <c r="Q9" s="78">
        <f t="shared" si="5"/>
        <v>-2.23463687150838E-2</v>
      </c>
      <c r="R9" s="9"/>
      <c r="S9" s="76">
        <f t="shared" si="2"/>
        <v>378</v>
      </c>
      <c r="T9" s="76">
        <f t="shared" si="3"/>
        <v>335</v>
      </c>
      <c r="U9" s="77">
        <f t="shared" si="6"/>
        <v>-43</v>
      </c>
      <c r="V9" s="78">
        <f t="shared" si="7"/>
        <v>-0.11375661375661375</v>
      </c>
    </row>
    <row r="10" spans="1:22" ht="12.75" customHeight="1" x14ac:dyDescent="0.2">
      <c r="A10" s="74" t="s">
        <v>6</v>
      </c>
      <c r="B10" s="75">
        <v>105</v>
      </c>
      <c r="C10" s="76">
        <v>108</v>
      </c>
      <c r="D10" s="76">
        <v>146</v>
      </c>
      <c r="E10" s="76">
        <v>89</v>
      </c>
      <c r="F10" s="76">
        <v>126</v>
      </c>
      <c r="G10" s="76">
        <v>101</v>
      </c>
      <c r="H10" s="76">
        <v>105</v>
      </c>
      <c r="I10" s="76">
        <v>95</v>
      </c>
      <c r="J10" s="76">
        <v>122</v>
      </c>
      <c r="K10" s="76">
        <v>75</v>
      </c>
      <c r="L10" s="76">
        <v>105</v>
      </c>
      <c r="N10" s="76">
        <f t="shared" si="0"/>
        <v>206</v>
      </c>
      <c r="O10" s="76">
        <f>SUM(K10:L10)</f>
        <v>180</v>
      </c>
      <c r="P10" s="77">
        <f t="shared" si="4"/>
        <v>-26</v>
      </c>
      <c r="Q10" s="78">
        <f t="shared" si="5"/>
        <v>-0.12621359223300971</v>
      </c>
      <c r="R10" s="9"/>
      <c r="S10" s="76">
        <f t="shared" si="2"/>
        <v>421</v>
      </c>
      <c r="T10" s="76">
        <f t="shared" si="3"/>
        <v>397</v>
      </c>
      <c r="U10" s="77">
        <f t="shared" si="6"/>
        <v>-24</v>
      </c>
      <c r="V10" s="78">
        <f t="shared" si="7"/>
        <v>-5.7007125890736345E-2</v>
      </c>
    </row>
    <row r="11" spans="1:22" ht="12.75" customHeight="1" x14ac:dyDescent="0.2">
      <c r="A11" s="74" t="s">
        <v>7</v>
      </c>
      <c r="B11" s="75">
        <v>148</v>
      </c>
      <c r="C11" s="76">
        <v>191</v>
      </c>
      <c r="D11" s="76">
        <v>189</v>
      </c>
      <c r="E11" s="76">
        <v>169</v>
      </c>
      <c r="F11" s="76">
        <v>167</v>
      </c>
      <c r="G11" s="76">
        <v>183</v>
      </c>
      <c r="H11" s="76">
        <v>171</v>
      </c>
      <c r="I11" s="76">
        <v>166</v>
      </c>
      <c r="J11" s="76">
        <v>207</v>
      </c>
      <c r="K11" s="76">
        <v>163</v>
      </c>
      <c r="L11" s="76">
        <v>184</v>
      </c>
      <c r="N11" s="76">
        <f t="shared" si="0"/>
        <v>354</v>
      </c>
      <c r="O11" s="76">
        <f t="shared" si="1"/>
        <v>347</v>
      </c>
      <c r="P11" s="77">
        <f t="shared" si="4"/>
        <v>-7</v>
      </c>
      <c r="Q11" s="78">
        <f t="shared" si="5"/>
        <v>-1.977401129943503E-2</v>
      </c>
      <c r="R11" s="9"/>
      <c r="S11" s="76">
        <f t="shared" si="2"/>
        <v>690</v>
      </c>
      <c r="T11" s="76">
        <f t="shared" si="3"/>
        <v>720</v>
      </c>
      <c r="U11" s="77">
        <f t="shared" si="6"/>
        <v>30</v>
      </c>
      <c r="V11" s="78">
        <f t="shared" si="7"/>
        <v>4.3478260869565216E-2</v>
      </c>
    </row>
    <row r="12" spans="1:22" ht="12.75" customHeight="1" x14ac:dyDescent="0.2">
      <c r="A12" s="74" t="s">
        <v>8</v>
      </c>
      <c r="B12" s="75">
        <v>267</v>
      </c>
      <c r="C12" s="76">
        <v>284</v>
      </c>
      <c r="D12" s="76">
        <v>247</v>
      </c>
      <c r="E12" s="76">
        <v>258</v>
      </c>
      <c r="F12" s="76">
        <v>229</v>
      </c>
      <c r="G12" s="76">
        <v>288</v>
      </c>
      <c r="H12" s="76">
        <v>301</v>
      </c>
      <c r="I12" s="76">
        <v>223</v>
      </c>
      <c r="J12" s="76">
        <v>210</v>
      </c>
      <c r="K12" s="76">
        <v>240</v>
      </c>
      <c r="L12" s="76">
        <v>299</v>
      </c>
      <c r="N12" s="76">
        <f t="shared" si="0"/>
        <v>589</v>
      </c>
      <c r="O12" s="76">
        <f t="shared" si="1"/>
        <v>539</v>
      </c>
      <c r="P12" s="77">
        <f t="shared" si="4"/>
        <v>-50</v>
      </c>
      <c r="Q12" s="78">
        <f t="shared" si="5"/>
        <v>-8.4889643463497449E-2</v>
      </c>
      <c r="R12" s="9"/>
      <c r="S12" s="76">
        <f t="shared" si="2"/>
        <v>1076</v>
      </c>
      <c r="T12" s="76">
        <f t="shared" si="3"/>
        <v>972</v>
      </c>
      <c r="U12" s="77">
        <f t="shared" si="6"/>
        <v>-104</v>
      </c>
      <c r="V12" s="78">
        <f t="shared" si="7"/>
        <v>-9.6654275092936809E-2</v>
      </c>
    </row>
    <row r="13" spans="1:22" ht="12.75" customHeight="1" x14ac:dyDescent="0.2">
      <c r="A13" s="74" t="s">
        <v>9</v>
      </c>
      <c r="B13" s="75">
        <v>147</v>
      </c>
      <c r="C13" s="76">
        <v>158</v>
      </c>
      <c r="D13" s="76">
        <v>167</v>
      </c>
      <c r="E13" s="76">
        <v>150</v>
      </c>
      <c r="F13" s="76">
        <v>148</v>
      </c>
      <c r="G13" s="76">
        <v>179</v>
      </c>
      <c r="H13" s="76">
        <v>173</v>
      </c>
      <c r="I13" s="76">
        <v>195</v>
      </c>
      <c r="J13" s="76">
        <v>171</v>
      </c>
      <c r="K13" s="76">
        <v>154</v>
      </c>
      <c r="L13" s="76">
        <v>189</v>
      </c>
      <c r="N13" s="76">
        <f t="shared" si="0"/>
        <v>352</v>
      </c>
      <c r="O13" s="76">
        <f t="shared" si="1"/>
        <v>343</v>
      </c>
      <c r="P13" s="77">
        <f t="shared" si="4"/>
        <v>-9</v>
      </c>
      <c r="Q13" s="78">
        <f t="shared" si="5"/>
        <v>-2.556818181818182E-2</v>
      </c>
      <c r="R13" s="9"/>
      <c r="S13" s="76">
        <f t="shared" si="2"/>
        <v>650</v>
      </c>
      <c r="T13" s="76">
        <f t="shared" si="3"/>
        <v>709</v>
      </c>
      <c r="U13" s="77">
        <f t="shared" si="6"/>
        <v>59</v>
      </c>
      <c r="V13" s="78">
        <f t="shared" si="7"/>
        <v>9.0769230769230769E-2</v>
      </c>
    </row>
    <row r="14" spans="1:22" ht="12.75" customHeight="1" x14ac:dyDescent="0.2">
      <c r="A14" s="74" t="s">
        <v>10</v>
      </c>
      <c r="B14" s="75">
        <v>97</v>
      </c>
      <c r="C14" s="76">
        <v>97</v>
      </c>
      <c r="D14" s="76">
        <v>96</v>
      </c>
      <c r="E14" s="76">
        <v>76</v>
      </c>
      <c r="F14" s="76">
        <v>77</v>
      </c>
      <c r="G14" s="76">
        <v>101</v>
      </c>
      <c r="H14" s="76">
        <v>98</v>
      </c>
      <c r="I14" s="76">
        <v>72</v>
      </c>
      <c r="J14" s="76">
        <v>86</v>
      </c>
      <c r="K14" s="76">
        <v>39</v>
      </c>
      <c r="L14" s="76">
        <v>51</v>
      </c>
      <c r="N14" s="76">
        <f t="shared" si="0"/>
        <v>199</v>
      </c>
      <c r="O14" s="76">
        <f t="shared" si="1"/>
        <v>90</v>
      </c>
      <c r="P14" s="77">
        <f>O14-N14</f>
        <v>-109</v>
      </c>
      <c r="Q14" s="78">
        <f t="shared" si="5"/>
        <v>-0.54773869346733672</v>
      </c>
      <c r="R14" s="9"/>
      <c r="S14" s="76">
        <f>SUM(E14:H14)</f>
        <v>352</v>
      </c>
      <c r="T14" s="76">
        <f t="shared" si="3"/>
        <v>248</v>
      </c>
      <c r="U14" s="77">
        <f t="shared" si="6"/>
        <v>-104</v>
      </c>
      <c r="V14" s="78">
        <f t="shared" si="7"/>
        <v>-0.29545454545454547</v>
      </c>
    </row>
    <row r="15" spans="1:22" ht="12.75" customHeight="1" x14ac:dyDescent="0.2">
      <c r="A15" s="74" t="s">
        <v>11</v>
      </c>
      <c r="B15" s="75">
        <v>171</v>
      </c>
      <c r="C15" s="76">
        <v>167</v>
      </c>
      <c r="D15" s="76">
        <v>172</v>
      </c>
      <c r="E15" s="76">
        <v>159</v>
      </c>
      <c r="F15" s="76">
        <v>162</v>
      </c>
      <c r="G15" s="76">
        <v>162</v>
      </c>
      <c r="H15" s="76">
        <v>162</v>
      </c>
      <c r="I15" s="76">
        <v>157</v>
      </c>
      <c r="J15" s="76">
        <v>152</v>
      </c>
      <c r="K15" s="76">
        <v>98</v>
      </c>
      <c r="L15" s="76">
        <v>145</v>
      </c>
      <c r="N15" s="76">
        <f t="shared" si="0"/>
        <v>324</v>
      </c>
      <c r="O15" s="76">
        <f t="shared" si="1"/>
        <v>243</v>
      </c>
      <c r="P15" s="77">
        <f t="shared" si="4"/>
        <v>-81</v>
      </c>
      <c r="Q15" s="78">
        <f t="shared" si="5"/>
        <v>-0.25</v>
      </c>
      <c r="R15" s="9"/>
      <c r="S15" s="76">
        <f t="shared" si="2"/>
        <v>645</v>
      </c>
      <c r="T15" s="76">
        <f t="shared" si="3"/>
        <v>552</v>
      </c>
      <c r="U15" s="77">
        <f t="shared" si="6"/>
        <v>-93</v>
      </c>
      <c r="V15" s="78">
        <f t="shared" si="7"/>
        <v>-0.14418604651162792</v>
      </c>
    </row>
    <row r="16" spans="1:22" ht="12.75" customHeight="1" x14ac:dyDescent="0.2">
      <c r="A16" s="74" t="s">
        <v>12</v>
      </c>
      <c r="B16" s="75">
        <v>70</v>
      </c>
      <c r="C16" s="76">
        <v>87</v>
      </c>
      <c r="D16" s="76">
        <v>62</v>
      </c>
      <c r="E16" s="76">
        <v>50</v>
      </c>
      <c r="F16" s="76">
        <v>69</v>
      </c>
      <c r="G16" s="76">
        <v>78</v>
      </c>
      <c r="H16" s="76">
        <v>65</v>
      </c>
      <c r="I16" s="76">
        <v>74</v>
      </c>
      <c r="J16" s="76">
        <v>85</v>
      </c>
      <c r="K16" s="76">
        <v>73</v>
      </c>
      <c r="L16" s="76">
        <v>85</v>
      </c>
      <c r="N16" s="76">
        <f t="shared" si="0"/>
        <v>143</v>
      </c>
      <c r="O16" s="76">
        <f t="shared" si="1"/>
        <v>158</v>
      </c>
      <c r="P16" s="77">
        <f t="shared" si="4"/>
        <v>15</v>
      </c>
      <c r="Q16" s="78">
        <f t="shared" si="5"/>
        <v>0.1048951048951049</v>
      </c>
      <c r="R16" s="9"/>
      <c r="S16" s="76">
        <f t="shared" si="2"/>
        <v>262</v>
      </c>
      <c r="T16" s="76">
        <f t="shared" si="3"/>
        <v>317</v>
      </c>
      <c r="U16" s="77">
        <f t="shared" si="6"/>
        <v>55</v>
      </c>
      <c r="V16" s="78">
        <f t="shared" si="7"/>
        <v>0.20992366412213739</v>
      </c>
    </row>
    <row r="17" spans="1:22" ht="12.75" customHeight="1" x14ac:dyDescent="0.2">
      <c r="A17" s="74" t="s">
        <v>13</v>
      </c>
      <c r="B17" s="75">
        <v>790</v>
      </c>
      <c r="C17" s="76">
        <v>907</v>
      </c>
      <c r="D17" s="76">
        <v>834</v>
      </c>
      <c r="E17" s="76">
        <v>701</v>
      </c>
      <c r="F17" s="76">
        <v>765</v>
      </c>
      <c r="G17" s="76">
        <v>902</v>
      </c>
      <c r="H17" s="76">
        <v>855</v>
      </c>
      <c r="I17" s="76">
        <v>804</v>
      </c>
      <c r="J17" s="76">
        <v>834</v>
      </c>
      <c r="K17" s="76">
        <v>576</v>
      </c>
      <c r="L17" s="76">
        <v>608</v>
      </c>
      <c r="N17" s="76">
        <f t="shared" si="0"/>
        <v>1757</v>
      </c>
      <c r="O17" s="76">
        <f t="shared" si="1"/>
        <v>1184</v>
      </c>
      <c r="P17" s="77">
        <f t="shared" si="4"/>
        <v>-573</v>
      </c>
      <c r="Q17" s="78">
        <f>P17/N17</f>
        <v>-0.32612407512805919</v>
      </c>
      <c r="R17" s="9"/>
      <c r="S17" s="76">
        <f t="shared" si="2"/>
        <v>3223</v>
      </c>
      <c r="T17" s="76">
        <f t="shared" si="3"/>
        <v>2822</v>
      </c>
      <c r="U17" s="77">
        <f t="shared" si="6"/>
        <v>-401</v>
      </c>
      <c r="V17" s="78">
        <f t="shared" si="7"/>
        <v>-0.12441824387216879</v>
      </c>
    </row>
    <row r="18" spans="1:22" ht="12.75" customHeight="1" x14ac:dyDescent="0.2">
      <c r="A18" s="74" t="s">
        <v>14</v>
      </c>
      <c r="B18" s="75">
        <v>34</v>
      </c>
      <c r="C18" s="76">
        <v>27</v>
      </c>
      <c r="D18" s="76">
        <v>29</v>
      </c>
      <c r="E18" s="76">
        <v>31</v>
      </c>
      <c r="F18" s="76">
        <v>26</v>
      </c>
      <c r="G18" s="76">
        <v>35</v>
      </c>
      <c r="H18" s="76">
        <v>35</v>
      </c>
      <c r="I18" s="76">
        <v>23</v>
      </c>
      <c r="J18" s="76">
        <v>29</v>
      </c>
      <c r="K18" s="76">
        <v>30</v>
      </c>
      <c r="L18" s="76">
        <v>38</v>
      </c>
      <c r="N18" s="76">
        <f t="shared" si="0"/>
        <v>70</v>
      </c>
      <c r="O18" s="76">
        <f t="shared" si="1"/>
        <v>68</v>
      </c>
      <c r="P18" s="77">
        <f t="shared" si="4"/>
        <v>-2</v>
      </c>
      <c r="Q18" s="78">
        <f t="shared" si="5"/>
        <v>-2.8571428571428571E-2</v>
      </c>
      <c r="R18" s="9"/>
      <c r="S18" s="76">
        <f t="shared" si="2"/>
        <v>127</v>
      </c>
      <c r="T18" s="76">
        <f t="shared" si="3"/>
        <v>120</v>
      </c>
      <c r="U18" s="77">
        <f t="shared" si="6"/>
        <v>-7</v>
      </c>
      <c r="V18" s="78">
        <f t="shared" si="7"/>
        <v>-5.5118110236220472E-2</v>
      </c>
    </row>
    <row r="19" spans="1:22" ht="12.75" customHeight="1" x14ac:dyDescent="0.2">
      <c r="A19" s="74" t="s">
        <v>15</v>
      </c>
      <c r="B19" s="75">
        <v>199</v>
      </c>
      <c r="C19" s="76">
        <v>232</v>
      </c>
      <c r="D19" s="76">
        <v>207</v>
      </c>
      <c r="E19" s="76">
        <v>186</v>
      </c>
      <c r="F19" s="76">
        <v>192</v>
      </c>
      <c r="G19" s="76">
        <v>217</v>
      </c>
      <c r="H19" s="76">
        <v>237</v>
      </c>
      <c r="I19" s="76">
        <v>278</v>
      </c>
      <c r="J19" s="76">
        <v>238</v>
      </c>
      <c r="K19" s="76">
        <v>193</v>
      </c>
      <c r="L19" s="76">
        <v>205</v>
      </c>
      <c r="N19" s="76">
        <f t="shared" si="0"/>
        <v>454</v>
      </c>
      <c r="O19" s="76">
        <f t="shared" si="1"/>
        <v>398</v>
      </c>
      <c r="P19" s="77">
        <f t="shared" si="4"/>
        <v>-56</v>
      </c>
      <c r="Q19" s="78">
        <f t="shared" si="5"/>
        <v>-0.12334801762114538</v>
      </c>
      <c r="R19" s="9"/>
      <c r="S19" s="76">
        <f t="shared" si="2"/>
        <v>832</v>
      </c>
      <c r="T19" s="76">
        <f t="shared" si="3"/>
        <v>914</v>
      </c>
      <c r="U19" s="77">
        <f t="shared" si="6"/>
        <v>82</v>
      </c>
      <c r="V19" s="78">
        <f t="shared" si="7"/>
        <v>9.8557692307692304E-2</v>
      </c>
    </row>
    <row r="20" spans="1:22" ht="12.75" customHeight="1" x14ac:dyDescent="0.2">
      <c r="A20" s="74" t="s">
        <v>16</v>
      </c>
      <c r="B20" s="75">
        <v>505</v>
      </c>
      <c r="C20" s="76">
        <v>587</v>
      </c>
      <c r="D20" s="76">
        <v>545</v>
      </c>
      <c r="E20" s="76">
        <v>431</v>
      </c>
      <c r="F20" s="76">
        <v>544</v>
      </c>
      <c r="G20" s="76">
        <v>512</v>
      </c>
      <c r="H20" s="76">
        <v>537</v>
      </c>
      <c r="I20" s="76">
        <v>527</v>
      </c>
      <c r="J20" s="76">
        <v>570</v>
      </c>
      <c r="K20" s="76">
        <v>425</v>
      </c>
      <c r="L20" s="76">
        <v>562</v>
      </c>
      <c r="N20" s="76">
        <f t="shared" si="0"/>
        <v>1049</v>
      </c>
      <c r="O20" s="76">
        <f t="shared" si="1"/>
        <v>987</v>
      </c>
      <c r="P20" s="77">
        <f t="shared" si="4"/>
        <v>-62</v>
      </c>
      <c r="Q20" s="78">
        <f t="shared" si="5"/>
        <v>-5.9103908484270731E-2</v>
      </c>
      <c r="R20" s="9"/>
      <c r="S20" s="76">
        <f t="shared" si="2"/>
        <v>2024</v>
      </c>
      <c r="T20" s="76">
        <f t="shared" si="3"/>
        <v>2084</v>
      </c>
      <c r="U20" s="77">
        <f t="shared" si="6"/>
        <v>60</v>
      </c>
      <c r="V20" s="78">
        <f t="shared" si="7"/>
        <v>2.9644268774703556E-2</v>
      </c>
    </row>
    <row r="21" spans="1:22" ht="12.75" customHeight="1" x14ac:dyDescent="0.2">
      <c r="A21" s="74" t="s">
        <v>17</v>
      </c>
      <c r="B21" s="75">
        <v>940</v>
      </c>
      <c r="C21" s="76">
        <v>1106</v>
      </c>
      <c r="D21" s="76">
        <v>1177</v>
      </c>
      <c r="E21" s="76">
        <v>1213</v>
      </c>
      <c r="F21" s="76">
        <v>1184</v>
      </c>
      <c r="G21" s="76">
        <v>1212</v>
      </c>
      <c r="H21" s="76">
        <v>1322</v>
      </c>
      <c r="I21" s="76">
        <v>1373</v>
      </c>
      <c r="J21" s="76">
        <v>1373</v>
      </c>
      <c r="K21" s="76">
        <v>1103</v>
      </c>
      <c r="L21" s="76">
        <v>1215</v>
      </c>
      <c r="N21" s="76">
        <f t="shared" si="0"/>
        <v>2534</v>
      </c>
      <c r="O21" s="76">
        <f t="shared" si="1"/>
        <v>2318</v>
      </c>
      <c r="P21" s="77">
        <f t="shared" si="4"/>
        <v>-216</v>
      </c>
      <c r="Q21" s="78">
        <f t="shared" si="5"/>
        <v>-8.5240726124704028E-2</v>
      </c>
      <c r="R21" s="9"/>
      <c r="S21" s="76">
        <f t="shared" si="2"/>
        <v>4931</v>
      </c>
      <c r="T21" s="76">
        <f t="shared" si="3"/>
        <v>5064</v>
      </c>
      <c r="U21" s="77">
        <f t="shared" si="6"/>
        <v>133</v>
      </c>
      <c r="V21" s="78">
        <f t="shared" si="7"/>
        <v>2.6972216588927195E-2</v>
      </c>
    </row>
    <row r="22" spans="1:22" ht="12.75" customHeight="1" x14ac:dyDescent="0.2">
      <c r="A22" s="74" t="s">
        <v>18</v>
      </c>
      <c r="B22" s="75">
        <v>263</v>
      </c>
      <c r="C22" s="76">
        <v>313</v>
      </c>
      <c r="D22" s="76">
        <v>256</v>
      </c>
      <c r="E22" s="76">
        <v>292</v>
      </c>
      <c r="F22" s="76">
        <v>269</v>
      </c>
      <c r="G22" s="76">
        <v>303</v>
      </c>
      <c r="H22" s="76">
        <v>275</v>
      </c>
      <c r="I22" s="76">
        <v>259</v>
      </c>
      <c r="J22" s="76">
        <v>324</v>
      </c>
      <c r="K22" s="76">
        <v>256</v>
      </c>
      <c r="L22" s="76">
        <v>252</v>
      </c>
      <c r="N22" s="76">
        <f t="shared" si="0"/>
        <v>578</v>
      </c>
      <c r="O22" s="76">
        <f t="shared" si="1"/>
        <v>508</v>
      </c>
      <c r="P22" s="77">
        <f t="shared" si="4"/>
        <v>-70</v>
      </c>
      <c r="Q22" s="78">
        <f t="shared" si="5"/>
        <v>-0.12110726643598616</v>
      </c>
      <c r="R22" s="9"/>
      <c r="S22" s="76">
        <f t="shared" si="2"/>
        <v>1139</v>
      </c>
      <c r="T22" s="76">
        <f t="shared" si="3"/>
        <v>1091</v>
      </c>
      <c r="U22" s="77">
        <f t="shared" si="6"/>
        <v>-48</v>
      </c>
      <c r="V22" s="78">
        <f t="shared" si="7"/>
        <v>-4.2142230026338892E-2</v>
      </c>
    </row>
    <row r="23" spans="1:22" ht="12.75" customHeight="1" x14ac:dyDescent="0.2">
      <c r="A23" s="74" t="s">
        <v>19</v>
      </c>
      <c r="B23" s="75">
        <v>37</v>
      </c>
      <c r="C23" s="76">
        <v>39</v>
      </c>
      <c r="D23" s="76">
        <v>47</v>
      </c>
      <c r="E23" s="76">
        <v>36</v>
      </c>
      <c r="F23" s="76">
        <v>28</v>
      </c>
      <c r="G23" s="76">
        <v>50</v>
      </c>
      <c r="H23" s="76">
        <v>54</v>
      </c>
      <c r="I23" s="76">
        <v>47</v>
      </c>
      <c r="J23" s="76">
        <v>40</v>
      </c>
      <c r="K23" s="76">
        <v>35</v>
      </c>
      <c r="L23" s="76">
        <v>47</v>
      </c>
      <c r="N23" s="76">
        <f t="shared" si="0"/>
        <v>104</v>
      </c>
      <c r="O23" s="76">
        <f t="shared" si="1"/>
        <v>82</v>
      </c>
      <c r="P23" s="77">
        <f t="shared" si="4"/>
        <v>-22</v>
      </c>
      <c r="Q23" s="78">
        <f t="shared" si="5"/>
        <v>-0.21153846153846154</v>
      </c>
      <c r="R23" s="9"/>
      <c r="S23" s="76">
        <f t="shared" si="2"/>
        <v>168</v>
      </c>
      <c r="T23" s="76">
        <f t="shared" si="3"/>
        <v>169</v>
      </c>
      <c r="U23" s="77">
        <f t="shared" si="6"/>
        <v>1</v>
      </c>
      <c r="V23" s="78">
        <f t="shared" si="7"/>
        <v>5.9523809523809521E-3</v>
      </c>
    </row>
    <row r="24" spans="1:22" ht="12.75" customHeight="1" x14ac:dyDescent="0.2">
      <c r="A24" s="74" t="s">
        <v>20</v>
      </c>
      <c r="B24" s="75">
        <v>124</v>
      </c>
      <c r="C24" s="76">
        <v>119</v>
      </c>
      <c r="D24" s="76">
        <v>127</v>
      </c>
      <c r="E24" s="76">
        <v>107</v>
      </c>
      <c r="F24" s="76">
        <v>114</v>
      </c>
      <c r="G24" s="76">
        <v>118</v>
      </c>
      <c r="H24" s="76">
        <v>126</v>
      </c>
      <c r="I24" s="76">
        <v>100</v>
      </c>
      <c r="J24" s="76">
        <v>111</v>
      </c>
      <c r="K24" s="76">
        <v>73</v>
      </c>
      <c r="L24" s="76">
        <v>131</v>
      </c>
      <c r="N24" s="76">
        <f t="shared" si="0"/>
        <v>244</v>
      </c>
      <c r="O24" s="76">
        <f t="shared" si="1"/>
        <v>204</v>
      </c>
      <c r="P24" s="77">
        <f t="shared" si="4"/>
        <v>-40</v>
      </c>
      <c r="Q24" s="78">
        <f t="shared" si="5"/>
        <v>-0.16393442622950818</v>
      </c>
      <c r="R24" s="9"/>
      <c r="S24" s="76">
        <f t="shared" si="2"/>
        <v>465</v>
      </c>
      <c r="T24" s="76">
        <f t="shared" si="3"/>
        <v>415</v>
      </c>
      <c r="U24" s="77">
        <f t="shared" si="6"/>
        <v>-50</v>
      </c>
      <c r="V24" s="78">
        <f t="shared" si="7"/>
        <v>-0.10752688172043011</v>
      </c>
    </row>
    <row r="25" spans="1:22" ht="12.75" customHeight="1" x14ac:dyDescent="0.2">
      <c r="A25" s="74" t="s">
        <v>21</v>
      </c>
      <c r="B25" s="75">
        <v>91</v>
      </c>
      <c r="C25" s="76">
        <v>98</v>
      </c>
      <c r="D25" s="76">
        <v>91</v>
      </c>
      <c r="E25" s="76">
        <v>114</v>
      </c>
      <c r="F25" s="76">
        <v>79</v>
      </c>
      <c r="G25" s="76">
        <v>109</v>
      </c>
      <c r="H25" s="76">
        <v>102</v>
      </c>
      <c r="I25" s="76">
        <v>85</v>
      </c>
      <c r="J25" s="76">
        <v>89</v>
      </c>
      <c r="K25" s="76">
        <v>68</v>
      </c>
      <c r="L25" s="76">
        <v>102</v>
      </c>
      <c r="N25" s="76">
        <f t="shared" si="0"/>
        <v>211</v>
      </c>
      <c r="O25" s="76">
        <f t="shared" si="1"/>
        <v>170</v>
      </c>
      <c r="P25" s="77">
        <f t="shared" si="4"/>
        <v>-41</v>
      </c>
      <c r="Q25" s="78">
        <f t="shared" si="5"/>
        <v>-0.19431279620853081</v>
      </c>
      <c r="R25" s="9"/>
      <c r="S25" s="76">
        <f t="shared" si="2"/>
        <v>404</v>
      </c>
      <c r="T25" s="76">
        <f t="shared" si="3"/>
        <v>344</v>
      </c>
      <c r="U25" s="77">
        <f t="shared" si="6"/>
        <v>-60</v>
      </c>
      <c r="V25" s="78">
        <f t="shared" si="7"/>
        <v>-0.14851485148514851</v>
      </c>
    </row>
    <row r="26" spans="1:22" ht="12.75" customHeight="1" x14ac:dyDescent="0.2">
      <c r="A26" s="74" t="s">
        <v>22</v>
      </c>
      <c r="B26" s="75">
        <v>182</v>
      </c>
      <c r="C26" s="76">
        <v>211</v>
      </c>
      <c r="D26" s="76">
        <v>197</v>
      </c>
      <c r="E26" s="76">
        <v>205</v>
      </c>
      <c r="F26" s="76">
        <v>175</v>
      </c>
      <c r="G26" s="76">
        <v>228</v>
      </c>
      <c r="H26" s="76">
        <v>214</v>
      </c>
      <c r="I26" s="76">
        <v>228</v>
      </c>
      <c r="J26" s="76">
        <v>256</v>
      </c>
      <c r="K26" s="76">
        <v>153</v>
      </c>
      <c r="L26" s="76">
        <v>212</v>
      </c>
      <c r="N26" s="76">
        <f t="shared" si="0"/>
        <v>442</v>
      </c>
      <c r="O26" s="76">
        <f t="shared" si="1"/>
        <v>365</v>
      </c>
      <c r="P26" s="77">
        <f t="shared" si="4"/>
        <v>-77</v>
      </c>
      <c r="Q26" s="78">
        <f t="shared" si="5"/>
        <v>-0.17420814479638008</v>
      </c>
      <c r="R26" s="9"/>
      <c r="S26" s="76">
        <f t="shared" si="2"/>
        <v>822</v>
      </c>
      <c r="T26" s="76">
        <f t="shared" si="3"/>
        <v>849</v>
      </c>
      <c r="U26" s="77">
        <f t="shared" si="6"/>
        <v>27</v>
      </c>
      <c r="V26" s="78">
        <f t="shared" si="7"/>
        <v>3.2846715328467155E-2</v>
      </c>
    </row>
    <row r="27" spans="1:22" ht="12.75" customHeight="1" x14ac:dyDescent="0.2">
      <c r="A27" s="74" t="s">
        <v>23</v>
      </c>
      <c r="B27" s="75">
        <v>469</v>
      </c>
      <c r="C27" s="76">
        <v>521</v>
      </c>
      <c r="D27" s="76">
        <v>569</v>
      </c>
      <c r="E27" s="76">
        <v>497</v>
      </c>
      <c r="F27" s="76">
        <v>431</v>
      </c>
      <c r="G27" s="76">
        <v>442</v>
      </c>
      <c r="H27" s="76">
        <v>499</v>
      </c>
      <c r="I27" s="76">
        <v>434</v>
      </c>
      <c r="J27" s="76">
        <v>410</v>
      </c>
      <c r="K27" s="76">
        <v>306</v>
      </c>
      <c r="L27" s="76">
        <v>394</v>
      </c>
      <c r="N27" s="76">
        <f t="shared" si="0"/>
        <v>941</v>
      </c>
      <c r="O27" s="76">
        <f t="shared" si="1"/>
        <v>700</v>
      </c>
      <c r="P27" s="77">
        <f t="shared" si="4"/>
        <v>-241</v>
      </c>
      <c r="Q27" s="78">
        <f t="shared" si="5"/>
        <v>-0.25611052072263552</v>
      </c>
      <c r="R27" s="9"/>
      <c r="S27" s="76">
        <f t="shared" si="2"/>
        <v>1869</v>
      </c>
      <c r="T27" s="76">
        <f>SUM(I27:L27)</f>
        <v>1544</v>
      </c>
      <c r="U27" s="77">
        <f t="shared" si="6"/>
        <v>-325</v>
      </c>
      <c r="V27" s="78">
        <f t="shared" si="7"/>
        <v>-0.17388978063135366</v>
      </c>
    </row>
    <row r="28" spans="1:22" ht="12.75" customHeight="1" x14ac:dyDescent="0.2">
      <c r="A28" s="74" t="s">
        <v>24</v>
      </c>
      <c r="B28" s="75">
        <v>20</v>
      </c>
      <c r="C28" s="76">
        <v>24</v>
      </c>
      <c r="D28" s="76">
        <v>27</v>
      </c>
      <c r="E28" s="76">
        <v>29</v>
      </c>
      <c r="F28" s="76">
        <v>27</v>
      </c>
      <c r="G28" s="76">
        <v>25</v>
      </c>
      <c r="H28" s="76">
        <v>17</v>
      </c>
      <c r="I28" s="76">
        <v>26</v>
      </c>
      <c r="J28" s="76">
        <v>25</v>
      </c>
      <c r="K28" s="76">
        <v>22</v>
      </c>
      <c r="L28" s="76">
        <v>28</v>
      </c>
      <c r="N28" s="76">
        <f t="shared" si="0"/>
        <v>42</v>
      </c>
      <c r="O28" s="76">
        <f t="shared" si="1"/>
        <v>50</v>
      </c>
      <c r="P28" s="77">
        <f t="shared" si="4"/>
        <v>8</v>
      </c>
      <c r="Q28" s="78">
        <f t="shared" si="5"/>
        <v>0.19047619047619047</v>
      </c>
      <c r="R28" s="9"/>
      <c r="S28" s="76">
        <f t="shared" si="2"/>
        <v>98</v>
      </c>
      <c r="T28" s="76">
        <f t="shared" si="3"/>
        <v>101</v>
      </c>
      <c r="U28" s="77">
        <f t="shared" si="6"/>
        <v>3</v>
      </c>
      <c r="V28" s="78">
        <f t="shared" si="7"/>
        <v>3.0612244897959183E-2</v>
      </c>
    </row>
    <row r="29" spans="1:22" ht="12.75" customHeight="1" x14ac:dyDescent="0.2">
      <c r="A29" s="74" t="s">
        <v>25</v>
      </c>
      <c r="B29" s="75">
        <v>256</v>
      </c>
      <c r="C29" s="76">
        <v>205</v>
      </c>
      <c r="D29" s="76">
        <v>221</v>
      </c>
      <c r="E29" s="76">
        <v>163</v>
      </c>
      <c r="F29" s="76">
        <v>210</v>
      </c>
      <c r="G29" s="76">
        <v>128</v>
      </c>
      <c r="H29" s="76">
        <v>145</v>
      </c>
      <c r="I29" s="76">
        <v>207</v>
      </c>
      <c r="J29" s="76">
        <v>162</v>
      </c>
      <c r="K29" s="76">
        <v>124</v>
      </c>
      <c r="L29" s="76">
        <v>147</v>
      </c>
      <c r="N29" s="76">
        <f t="shared" si="0"/>
        <v>273</v>
      </c>
      <c r="O29" s="76">
        <f t="shared" si="1"/>
        <v>271</v>
      </c>
      <c r="P29" s="77">
        <f t="shared" si="4"/>
        <v>-2</v>
      </c>
      <c r="Q29" s="78">
        <f t="shared" si="5"/>
        <v>-7.326007326007326E-3</v>
      </c>
      <c r="R29" s="9"/>
      <c r="S29" s="76">
        <f t="shared" si="2"/>
        <v>646</v>
      </c>
      <c r="T29" s="76">
        <f t="shared" si="3"/>
        <v>640</v>
      </c>
      <c r="U29" s="77">
        <f t="shared" si="6"/>
        <v>-6</v>
      </c>
      <c r="V29" s="78">
        <f t="shared" si="7"/>
        <v>-9.2879256965944269E-3</v>
      </c>
    </row>
    <row r="30" spans="1:22" ht="12.75" customHeight="1" x14ac:dyDescent="0.2">
      <c r="A30" s="74" t="s">
        <v>26</v>
      </c>
      <c r="B30" s="75">
        <v>157</v>
      </c>
      <c r="C30" s="76">
        <v>200</v>
      </c>
      <c r="D30" s="76">
        <v>190</v>
      </c>
      <c r="E30" s="76">
        <v>172</v>
      </c>
      <c r="F30" s="76">
        <v>142</v>
      </c>
      <c r="G30" s="76">
        <v>191</v>
      </c>
      <c r="H30" s="76">
        <v>189</v>
      </c>
      <c r="I30" s="76">
        <v>167</v>
      </c>
      <c r="J30" s="76">
        <v>183</v>
      </c>
      <c r="K30" s="76">
        <v>167</v>
      </c>
      <c r="L30" s="76">
        <v>172</v>
      </c>
      <c r="N30" s="76">
        <f t="shared" si="0"/>
        <v>380</v>
      </c>
      <c r="O30" s="76">
        <f t="shared" si="1"/>
        <v>339</v>
      </c>
      <c r="P30" s="77">
        <f t="shared" si="4"/>
        <v>-41</v>
      </c>
      <c r="Q30" s="78">
        <f t="shared" si="5"/>
        <v>-0.10789473684210527</v>
      </c>
      <c r="R30" s="9"/>
      <c r="S30" s="76">
        <f t="shared" si="2"/>
        <v>694</v>
      </c>
      <c r="T30" s="76">
        <f t="shared" si="3"/>
        <v>689</v>
      </c>
      <c r="U30" s="77">
        <f t="shared" si="6"/>
        <v>-5</v>
      </c>
      <c r="V30" s="78">
        <f t="shared" si="7"/>
        <v>-7.2046109510086453E-3</v>
      </c>
    </row>
    <row r="31" spans="1:22" ht="12.75" customHeight="1" x14ac:dyDescent="0.2">
      <c r="A31" s="74" t="s">
        <v>27</v>
      </c>
      <c r="B31" s="75">
        <v>159</v>
      </c>
      <c r="C31" s="76">
        <v>182</v>
      </c>
      <c r="D31" s="76">
        <v>151</v>
      </c>
      <c r="E31" s="76">
        <v>141</v>
      </c>
      <c r="F31" s="76">
        <v>154</v>
      </c>
      <c r="G31" s="76">
        <v>172</v>
      </c>
      <c r="H31" s="76">
        <v>162</v>
      </c>
      <c r="I31" s="76">
        <v>143</v>
      </c>
      <c r="J31" s="76">
        <v>166</v>
      </c>
      <c r="K31" s="76">
        <v>136</v>
      </c>
      <c r="L31" s="76">
        <v>151</v>
      </c>
      <c r="N31" s="76">
        <f t="shared" si="0"/>
        <v>334</v>
      </c>
      <c r="O31" s="76">
        <f t="shared" si="1"/>
        <v>287</v>
      </c>
      <c r="P31" s="77">
        <f t="shared" si="4"/>
        <v>-47</v>
      </c>
      <c r="Q31" s="78">
        <f t="shared" si="5"/>
        <v>-0.1407185628742515</v>
      </c>
      <c r="R31" s="9"/>
      <c r="S31" s="76">
        <f t="shared" si="2"/>
        <v>629</v>
      </c>
      <c r="T31" s="76">
        <f t="shared" si="3"/>
        <v>596</v>
      </c>
      <c r="U31" s="77">
        <f t="shared" si="6"/>
        <v>-33</v>
      </c>
      <c r="V31" s="78">
        <f t="shared" si="7"/>
        <v>-5.246422893481717E-2</v>
      </c>
    </row>
    <row r="32" spans="1:22" ht="12.75" customHeight="1" x14ac:dyDescent="0.2">
      <c r="A32" s="74" t="s">
        <v>28</v>
      </c>
      <c r="B32" s="75">
        <v>32</v>
      </c>
      <c r="C32" s="76">
        <v>24</v>
      </c>
      <c r="D32" s="76">
        <v>28</v>
      </c>
      <c r="E32" s="76">
        <v>24</v>
      </c>
      <c r="F32" s="76">
        <v>20</v>
      </c>
      <c r="G32" s="76">
        <v>31</v>
      </c>
      <c r="H32" s="76">
        <v>26</v>
      </c>
      <c r="I32" s="76">
        <v>16</v>
      </c>
      <c r="J32" s="76">
        <v>18</v>
      </c>
      <c r="K32" s="76">
        <v>20</v>
      </c>
      <c r="L32" s="76">
        <v>13</v>
      </c>
      <c r="N32" s="76">
        <f t="shared" si="0"/>
        <v>57</v>
      </c>
      <c r="O32" s="76">
        <f t="shared" si="1"/>
        <v>33</v>
      </c>
      <c r="P32" s="77">
        <f t="shared" si="4"/>
        <v>-24</v>
      </c>
      <c r="Q32" s="78">
        <f t="shared" si="5"/>
        <v>-0.42105263157894735</v>
      </c>
      <c r="R32" s="9"/>
      <c r="S32" s="76">
        <f t="shared" si="2"/>
        <v>101</v>
      </c>
      <c r="T32" s="76">
        <f t="shared" si="3"/>
        <v>67</v>
      </c>
      <c r="U32" s="77">
        <f>T32-S32</f>
        <v>-34</v>
      </c>
      <c r="V32" s="78">
        <f t="shared" si="7"/>
        <v>-0.33663366336633666</v>
      </c>
    </row>
    <row r="33" spans="1:22" ht="12.75" customHeight="1" x14ac:dyDescent="0.2">
      <c r="A33" s="74" t="s">
        <v>29</v>
      </c>
      <c r="B33" s="75">
        <v>188</v>
      </c>
      <c r="C33" s="76">
        <v>135</v>
      </c>
      <c r="D33" s="76">
        <v>193</v>
      </c>
      <c r="E33" s="76">
        <v>161</v>
      </c>
      <c r="F33" s="76">
        <v>148</v>
      </c>
      <c r="G33" s="76">
        <v>184</v>
      </c>
      <c r="H33" s="76">
        <v>186</v>
      </c>
      <c r="I33" s="76">
        <v>165</v>
      </c>
      <c r="J33" s="76">
        <v>189</v>
      </c>
      <c r="K33" s="76">
        <v>167</v>
      </c>
      <c r="L33" s="76">
        <v>173</v>
      </c>
      <c r="N33" s="76">
        <f t="shared" si="0"/>
        <v>370</v>
      </c>
      <c r="O33" s="76">
        <f t="shared" si="1"/>
        <v>340</v>
      </c>
      <c r="P33" s="77">
        <f t="shared" si="4"/>
        <v>-30</v>
      </c>
      <c r="Q33" s="78">
        <f t="shared" si="5"/>
        <v>-8.1081081081081086E-2</v>
      </c>
      <c r="R33" s="9"/>
      <c r="S33" s="76">
        <f t="shared" si="2"/>
        <v>679</v>
      </c>
      <c r="T33" s="76">
        <f t="shared" si="3"/>
        <v>694</v>
      </c>
      <c r="U33" s="77">
        <f t="shared" si="6"/>
        <v>15</v>
      </c>
      <c r="V33" s="78">
        <f t="shared" si="7"/>
        <v>2.2091310751104567E-2</v>
      </c>
    </row>
    <row r="34" spans="1:22" ht="12.75" customHeight="1" x14ac:dyDescent="0.2">
      <c r="A34" s="74" t="s">
        <v>30</v>
      </c>
      <c r="B34" s="75">
        <v>416</v>
      </c>
      <c r="C34" s="76">
        <v>414</v>
      </c>
      <c r="D34" s="76">
        <v>406</v>
      </c>
      <c r="E34" s="76">
        <v>337</v>
      </c>
      <c r="F34" s="76">
        <v>416</v>
      </c>
      <c r="G34" s="76">
        <v>438</v>
      </c>
      <c r="H34" s="76">
        <v>455</v>
      </c>
      <c r="I34" s="76">
        <v>441</v>
      </c>
      <c r="J34" s="76">
        <v>422</v>
      </c>
      <c r="K34" s="76">
        <v>407</v>
      </c>
      <c r="L34" s="76">
        <v>432</v>
      </c>
      <c r="N34" s="76">
        <f t="shared" si="0"/>
        <v>893</v>
      </c>
      <c r="O34" s="76">
        <f t="shared" si="1"/>
        <v>839</v>
      </c>
      <c r="P34" s="77">
        <f t="shared" si="4"/>
        <v>-54</v>
      </c>
      <c r="Q34" s="78">
        <f t="shared" si="5"/>
        <v>-6.0470324748040316E-2</v>
      </c>
      <c r="R34" s="9"/>
      <c r="S34" s="76">
        <f t="shared" si="2"/>
        <v>1646</v>
      </c>
      <c r="T34" s="76">
        <f t="shared" si="3"/>
        <v>1702</v>
      </c>
      <c r="U34" s="77">
        <f t="shared" si="6"/>
        <v>56</v>
      </c>
      <c r="V34" s="78">
        <f t="shared" si="7"/>
        <v>3.4021871202916158E-2</v>
      </c>
    </row>
    <row r="35" spans="1:22" ht="12.75" customHeight="1" x14ac:dyDescent="0.2">
      <c r="A35" s="74" t="s">
        <v>31</v>
      </c>
      <c r="B35" s="75">
        <v>110</v>
      </c>
      <c r="C35" s="76">
        <v>126</v>
      </c>
      <c r="D35" s="76">
        <v>103</v>
      </c>
      <c r="E35" s="76">
        <v>113</v>
      </c>
      <c r="F35" s="76">
        <v>121</v>
      </c>
      <c r="G35" s="76">
        <v>125</v>
      </c>
      <c r="H35" s="76">
        <v>162</v>
      </c>
      <c r="I35" s="76">
        <v>137</v>
      </c>
      <c r="J35" s="76">
        <v>169</v>
      </c>
      <c r="K35" s="76">
        <v>117</v>
      </c>
      <c r="L35" s="76">
        <v>120</v>
      </c>
      <c r="N35" s="76">
        <f t="shared" si="0"/>
        <v>287</v>
      </c>
      <c r="O35" s="76">
        <f t="shared" si="1"/>
        <v>237</v>
      </c>
      <c r="P35" s="77">
        <f t="shared" si="4"/>
        <v>-50</v>
      </c>
      <c r="Q35" s="78">
        <f t="shared" si="5"/>
        <v>-0.17421602787456447</v>
      </c>
      <c r="R35" s="9"/>
      <c r="S35" s="76">
        <f t="shared" si="2"/>
        <v>521</v>
      </c>
      <c r="T35" s="76">
        <f t="shared" si="3"/>
        <v>543</v>
      </c>
      <c r="U35" s="77">
        <f t="shared" si="6"/>
        <v>22</v>
      </c>
      <c r="V35" s="78">
        <f t="shared" si="7"/>
        <v>4.2226487523992322E-2</v>
      </c>
    </row>
    <row r="36" spans="1:22" ht="12.75" customHeight="1" x14ac:dyDescent="0.2">
      <c r="A36" s="74" t="s">
        <v>32</v>
      </c>
      <c r="B36" s="75">
        <v>223</v>
      </c>
      <c r="C36" s="76">
        <v>247</v>
      </c>
      <c r="D36" s="76">
        <v>236</v>
      </c>
      <c r="E36" s="76">
        <v>215</v>
      </c>
      <c r="F36" s="76">
        <v>233</v>
      </c>
      <c r="G36" s="76">
        <v>206</v>
      </c>
      <c r="H36" s="76">
        <v>230</v>
      </c>
      <c r="I36" s="76">
        <v>217</v>
      </c>
      <c r="J36" s="76">
        <v>241</v>
      </c>
      <c r="K36" s="76">
        <v>184</v>
      </c>
      <c r="L36" s="76">
        <v>263</v>
      </c>
      <c r="N36" s="76">
        <f t="shared" si="0"/>
        <v>436</v>
      </c>
      <c r="O36" s="76">
        <f t="shared" si="1"/>
        <v>447</v>
      </c>
      <c r="P36" s="77">
        <f t="shared" si="4"/>
        <v>11</v>
      </c>
      <c r="Q36" s="78">
        <f t="shared" si="5"/>
        <v>2.5229357798165139E-2</v>
      </c>
      <c r="R36" s="9"/>
      <c r="S36" s="76">
        <f t="shared" si="2"/>
        <v>884</v>
      </c>
      <c r="T36" s="76">
        <f t="shared" si="3"/>
        <v>905</v>
      </c>
      <c r="U36" s="77">
        <f t="shared" si="6"/>
        <v>21</v>
      </c>
      <c r="V36" s="78">
        <f>U36/S36</f>
        <v>2.3755656108597284E-2</v>
      </c>
    </row>
    <row r="37" spans="1:22" x14ac:dyDescent="0.2">
      <c r="A37" s="79" t="s">
        <v>33</v>
      </c>
      <c r="B37" s="80">
        <v>325</v>
      </c>
      <c r="C37" s="81">
        <v>292</v>
      </c>
      <c r="D37" s="81">
        <v>309</v>
      </c>
      <c r="E37" s="81">
        <v>257</v>
      </c>
      <c r="F37" s="81">
        <v>271</v>
      </c>
      <c r="G37" s="81">
        <v>257</v>
      </c>
      <c r="H37" s="81">
        <v>369</v>
      </c>
      <c r="I37" s="81">
        <v>307</v>
      </c>
      <c r="J37" s="81">
        <v>298</v>
      </c>
      <c r="K37" s="81">
        <v>249</v>
      </c>
      <c r="L37" s="81">
        <v>338</v>
      </c>
      <c r="N37" s="81">
        <f t="shared" si="0"/>
        <v>626</v>
      </c>
      <c r="O37" s="81">
        <f t="shared" si="1"/>
        <v>587</v>
      </c>
      <c r="P37" s="82">
        <f t="shared" si="4"/>
        <v>-39</v>
      </c>
      <c r="Q37" s="83">
        <f t="shared" si="5"/>
        <v>-6.2300319488817889E-2</v>
      </c>
      <c r="R37" s="9"/>
      <c r="S37" s="81">
        <f t="shared" si="2"/>
        <v>1154</v>
      </c>
      <c r="T37" s="81">
        <f t="shared" si="3"/>
        <v>1192</v>
      </c>
      <c r="U37" s="82">
        <f t="shared" si="6"/>
        <v>38</v>
      </c>
      <c r="V37" s="83">
        <f t="shared" si="7"/>
        <v>3.292894280762565E-2</v>
      </c>
    </row>
    <row r="38" spans="1:22" x14ac:dyDescent="0.2">
      <c r="A38" s="2"/>
      <c r="B38" s="2"/>
      <c r="C38" s="2"/>
      <c r="D38" s="2"/>
      <c r="E38" s="2"/>
      <c r="F38" s="84"/>
      <c r="G38" s="85"/>
      <c r="H38" s="85"/>
      <c r="I38" s="84"/>
      <c r="J38" s="67"/>
      <c r="K38" s="86"/>
      <c r="L38" s="86"/>
      <c r="N38" s="4"/>
      <c r="O38" s="5"/>
      <c r="P38" s="6"/>
      <c r="Q38" s="7"/>
      <c r="R38" s="9"/>
    </row>
    <row r="39" spans="1:22" x14ac:dyDescent="0.2">
      <c r="A39" s="95" t="s">
        <v>344</v>
      </c>
      <c r="Q39" s="9"/>
    </row>
    <row r="40" spans="1:22" x14ac:dyDescent="0.2">
      <c r="N40" s="415" t="s">
        <v>210</v>
      </c>
      <c r="O40" s="417"/>
      <c r="S40" s="415" t="s">
        <v>211</v>
      </c>
      <c r="T40" s="417"/>
    </row>
    <row r="41" spans="1:22" x14ac:dyDescent="0.2">
      <c r="B41" s="419">
        <v>2018</v>
      </c>
      <c r="C41" s="421"/>
      <c r="D41" s="421"/>
      <c r="E41" s="421"/>
      <c r="F41" s="419">
        <v>2019</v>
      </c>
      <c r="G41" s="421"/>
      <c r="H41" s="421"/>
      <c r="I41" s="421"/>
      <c r="J41" s="415">
        <v>2020</v>
      </c>
      <c r="K41" s="416"/>
      <c r="L41" s="417"/>
      <c r="N41" s="12">
        <v>2019</v>
      </c>
      <c r="O41" s="164">
        <v>2020</v>
      </c>
      <c r="S41" s="12">
        <v>2019</v>
      </c>
      <c r="T41" s="164">
        <v>2020</v>
      </c>
    </row>
    <row r="42" spans="1:22" ht="25.5" x14ac:dyDescent="0.2">
      <c r="A42" s="92"/>
      <c r="B42" s="11" t="s">
        <v>317</v>
      </c>
      <c r="C42" s="11" t="s">
        <v>67</v>
      </c>
      <c r="D42" s="11" t="s">
        <v>318</v>
      </c>
      <c r="E42" s="11" t="s">
        <v>65</v>
      </c>
      <c r="F42" s="11" t="s">
        <v>317</v>
      </c>
      <c r="G42" s="11" t="s">
        <v>67</v>
      </c>
      <c r="H42" s="11" t="s">
        <v>318</v>
      </c>
      <c r="I42" s="11" t="s">
        <v>65</v>
      </c>
      <c r="J42" s="11" t="s">
        <v>317</v>
      </c>
      <c r="K42" s="11" t="s">
        <v>67</v>
      </c>
      <c r="L42" s="11" t="s">
        <v>318</v>
      </c>
      <c r="N42" s="119" t="s">
        <v>69</v>
      </c>
      <c r="O42" s="120" t="s">
        <v>69</v>
      </c>
      <c r="S42" s="119" t="s">
        <v>71</v>
      </c>
      <c r="T42" s="120" t="s">
        <v>71</v>
      </c>
    </row>
    <row r="43" spans="1:22" x14ac:dyDescent="0.2">
      <c r="A43" s="68" t="s">
        <v>62</v>
      </c>
      <c r="B43" s="113">
        <f>B5/B$5</f>
        <v>1</v>
      </c>
      <c r="C43" s="102">
        <f t="shared" ref="C43:L43" si="8">C5/C$5</f>
        <v>1</v>
      </c>
      <c r="D43" s="102">
        <f t="shared" si="8"/>
        <v>1</v>
      </c>
      <c r="E43" s="102">
        <f t="shared" si="8"/>
        <v>1</v>
      </c>
      <c r="F43" s="102">
        <f t="shared" si="8"/>
        <v>1</v>
      </c>
      <c r="G43" s="102">
        <f t="shared" si="8"/>
        <v>1</v>
      </c>
      <c r="H43" s="102">
        <f t="shared" si="8"/>
        <v>1</v>
      </c>
      <c r="I43" s="102">
        <f t="shared" si="8"/>
        <v>1</v>
      </c>
      <c r="J43" s="102">
        <f t="shared" si="8"/>
        <v>1</v>
      </c>
      <c r="K43" s="102">
        <f t="shared" si="8"/>
        <v>1</v>
      </c>
      <c r="L43" s="102">
        <f t="shared" si="8"/>
        <v>1</v>
      </c>
      <c r="N43" s="102">
        <f t="shared" ref="N43:O43" si="9">N5/N$5</f>
        <v>1</v>
      </c>
      <c r="O43" s="102">
        <f t="shared" si="9"/>
        <v>1</v>
      </c>
      <c r="S43" s="102">
        <f t="shared" ref="S43:T43" si="10">S5/S$5</f>
        <v>1</v>
      </c>
      <c r="T43" s="102">
        <f t="shared" si="10"/>
        <v>1</v>
      </c>
    </row>
    <row r="44" spans="1:22" x14ac:dyDescent="0.2">
      <c r="A44" s="74" t="s">
        <v>2</v>
      </c>
      <c r="B44" s="116">
        <f t="shared" ref="B44:L44" si="11">B6/B$5</f>
        <v>4.237057220708447E-2</v>
      </c>
      <c r="C44" s="106">
        <f t="shared" si="11"/>
        <v>4.599145513948228E-2</v>
      </c>
      <c r="D44" s="106">
        <f t="shared" si="11"/>
        <v>4.4189016602809709E-2</v>
      </c>
      <c r="E44" s="106">
        <f t="shared" si="11"/>
        <v>4.2811323385859711E-2</v>
      </c>
      <c r="F44" s="106">
        <f t="shared" si="11"/>
        <v>4.0010961907371884E-2</v>
      </c>
      <c r="G44" s="106">
        <f t="shared" si="11"/>
        <v>3.6398713826366558E-2</v>
      </c>
      <c r="H44" s="106">
        <f t="shared" si="11"/>
        <v>4.1063698206555352E-2</v>
      </c>
      <c r="I44" s="106">
        <f t="shared" si="11"/>
        <v>4.1424699961285325E-2</v>
      </c>
      <c r="J44" s="106">
        <f t="shared" si="11"/>
        <v>3.9662553512969025E-2</v>
      </c>
      <c r="K44" s="106">
        <f t="shared" si="11"/>
        <v>5.2414885193982581E-2</v>
      </c>
      <c r="L44" s="106">
        <f t="shared" si="11"/>
        <v>4.2701227830832196E-2</v>
      </c>
      <c r="N44" s="106">
        <f t="shared" ref="N44:O44" si="12">N6/N$5</f>
        <v>3.8776796973518282E-2</v>
      </c>
      <c r="O44" s="106">
        <f t="shared" si="12"/>
        <v>4.7196775375595454E-2</v>
      </c>
      <c r="S44" s="106">
        <f t="shared" ref="S44:T44" si="13">S6/S$5</f>
        <v>4.0027696264301492E-2</v>
      </c>
      <c r="T44" s="106">
        <f t="shared" si="13"/>
        <v>4.3632397054813199E-2</v>
      </c>
    </row>
    <row r="45" spans="1:22" x14ac:dyDescent="0.2">
      <c r="A45" s="74" t="s">
        <v>3</v>
      </c>
      <c r="B45" s="116">
        <f t="shared" ref="B45:L45" si="14">B7/B$5</f>
        <v>3.5149863760217982E-2</v>
      </c>
      <c r="C45" s="106">
        <f t="shared" si="14"/>
        <v>3.2545865795425989E-2</v>
      </c>
      <c r="D45" s="106">
        <f t="shared" si="14"/>
        <v>3.0779054916985953E-2</v>
      </c>
      <c r="E45" s="106">
        <f t="shared" si="14"/>
        <v>3.1794728768651512E-2</v>
      </c>
      <c r="F45" s="106">
        <f t="shared" si="14"/>
        <v>3.3433817484242255E-2</v>
      </c>
      <c r="G45" s="106">
        <f t="shared" si="14"/>
        <v>3.3954983922829585E-2</v>
      </c>
      <c r="H45" s="106">
        <f t="shared" si="14"/>
        <v>3.2405689548546689E-2</v>
      </c>
      <c r="I45" s="106">
        <f t="shared" si="14"/>
        <v>3.5230352303523033E-2</v>
      </c>
      <c r="J45" s="106">
        <f t="shared" si="14"/>
        <v>3.2863258625031477E-2</v>
      </c>
      <c r="K45" s="106">
        <f t="shared" si="14"/>
        <v>2.6920031670625493E-2</v>
      </c>
      <c r="L45" s="106">
        <f t="shared" si="14"/>
        <v>2.9604365620736699E-2</v>
      </c>
      <c r="N45" s="106">
        <f t="shared" ref="N45:O45" si="15">N7/N$5</f>
        <v>3.3165195460277429E-2</v>
      </c>
      <c r="O45" s="106">
        <f t="shared" si="15"/>
        <v>2.8362037376328326E-2</v>
      </c>
      <c r="S45" s="106">
        <f t="shared" ref="S45:T45" si="16">S7/S$5</f>
        <v>3.2905799729631709E-2</v>
      </c>
      <c r="T45" s="106">
        <f t="shared" si="16"/>
        <v>3.1394873193346058E-2</v>
      </c>
    </row>
    <row r="46" spans="1:22" x14ac:dyDescent="0.2">
      <c r="A46" s="74" t="s">
        <v>4</v>
      </c>
      <c r="B46" s="116">
        <f t="shared" ref="B46:L46" si="17">B8/B$5</f>
        <v>1.9618528610354225E-2</v>
      </c>
      <c r="C46" s="106">
        <f t="shared" si="17"/>
        <v>2.0859512440311635E-2</v>
      </c>
      <c r="D46" s="106">
        <f t="shared" si="17"/>
        <v>1.7241379310344827E-2</v>
      </c>
      <c r="E46" s="106">
        <f t="shared" si="17"/>
        <v>2.0917584716218102E-2</v>
      </c>
      <c r="F46" s="106">
        <f t="shared" si="17"/>
        <v>2.0005480953685942E-2</v>
      </c>
      <c r="G46" s="106">
        <f t="shared" si="17"/>
        <v>1.877813504823151E-2</v>
      </c>
      <c r="H46" s="106">
        <f t="shared" si="17"/>
        <v>1.7934446505875078E-2</v>
      </c>
      <c r="I46" s="106">
        <f t="shared" si="17"/>
        <v>1.4453477868112014E-2</v>
      </c>
      <c r="J46" s="106">
        <f t="shared" si="17"/>
        <v>1.2969025434399395E-2</v>
      </c>
      <c r="K46" s="106">
        <f t="shared" si="17"/>
        <v>1.0292953285827395E-2</v>
      </c>
      <c r="L46" s="106">
        <f t="shared" si="17"/>
        <v>8.1855388813096858E-3</v>
      </c>
      <c r="N46" s="106">
        <f t="shared" ref="N46:O46" si="18">N8/N$5</f>
        <v>1.8348045397225725E-2</v>
      </c>
      <c r="O46" s="106">
        <f t="shared" si="18"/>
        <v>9.1608647856357642E-3</v>
      </c>
      <c r="S46" s="106">
        <f t="shared" ref="S46:T46" si="19">S8/S$5</f>
        <v>1.9354413267829471E-2</v>
      </c>
      <c r="T46" s="106">
        <f t="shared" si="19"/>
        <v>1.1589855467684755E-2</v>
      </c>
    </row>
    <row r="47" spans="1:22" x14ac:dyDescent="0.2">
      <c r="A47" s="74" t="s">
        <v>5</v>
      </c>
      <c r="B47" s="116">
        <f t="shared" ref="B47:L47" si="20">B9/B$5</f>
        <v>1.3896457765667575E-2</v>
      </c>
      <c r="C47" s="106">
        <f t="shared" si="20"/>
        <v>8.2935410907263134E-3</v>
      </c>
      <c r="D47" s="106">
        <f t="shared" si="20"/>
        <v>1.0983397190293741E-2</v>
      </c>
      <c r="E47" s="106">
        <f t="shared" si="20"/>
        <v>1.5339562125226608E-2</v>
      </c>
      <c r="F47" s="106">
        <f t="shared" si="20"/>
        <v>1.2195121951219513E-2</v>
      </c>
      <c r="G47" s="106">
        <f t="shared" si="20"/>
        <v>1.3504823151125401E-2</v>
      </c>
      <c r="H47" s="106">
        <f t="shared" si="20"/>
        <v>9.1527520098948663E-3</v>
      </c>
      <c r="I47" s="106">
        <f t="shared" si="20"/>
        <v>9.9367660343270096E-3</v>
      </c>
      <c r="J47" s="106">
        <f t="shared" si="20"/>
        <v>1.04507680684966E-2</v>
      </c>
      <c r="K47" s="106">
        <f t="shared" si="20"/>
        <v>1.5201900237529691E-2</v>
      </c>
      <c r="L47" s="106">
        <f t="shared" si="20"/>
        <v>1.077762619372442E-2</v>
      </c>
      <c r="N47" s="106">
        <f t="shared" ref="N47:O47" si="21">N9/N$5</f>
        <v>1.1286254728877679E-2</v>
      </c>
      <c r="O47" s="106">
        <f t="shared" si="21"/>
        <v>1.282521069989007E-2</v>
      </c>
      <c r="S47" s="106">
        <f t="shared" ref="S47:T47" si="22">S9/S$5</f>
        <v>1.2463318935672129E-2</v>
      </c>
      <c r="T47" s="106">
        <f t="shared" si="22"/>
        <v>1.1419416416689391E-2</v>
      </c>
    </row>
    <row r="48" spans="1:22" x14ac:dyDescent="0.2">
      <c r="A48" s="74" t="s">
        <v>6</v>
      </c>
      <c r="B48" s="116">
        <f t="shared" ref="B48:L48" si="23">B10/B$5</f>
        <v>1.4305177111716621E-2</v>
      </c>
      <c r="C48" s="106">
        <f t="shared" si="23"/>
        <v>1.3571249057552149E-2</v>
      </c>
      <c r="D48" s="106">
        <f t="shared" si="23"/>
        <v>1.8646232439335889E-2</v>
      </c>
      <c r="E48" s="106">
        <f t="shared" si="23"/>
        <v>1.2411100264956072E-2</v>
      </c>
      <c r="F48" s="106">
        <f t="shared" si="23"/>
        <v>1.7265004110715264E-2</v>
      </c>
      <c r="G48" s="106">
        <f t="shared" si="23"/>
        <v>1.2990353697749197E-2</v>
      </c>
      <c r="H48" s="106">
        <f t="shared" si="23"/>
        <v>1.2987012987012988E-2</v>
      </c>
      <c r="I48" s="106">
        <f t="shared" si="23"/>
        <v>1.2259646405987869E-2</v>
      </c>
      <c r="J48" s="106">
        <f t="shared" si="23"/>
        <v>1.5361369932007051E-2</v>
      </c>
      <c r="K48" s="106">
        <f t="shared" si="23"/>
        <v>1.1876484560570071E-2</v>
      </c>
      <c r="L48" s="106">
        <f t="shared" si="23"/>
        <v>1.4324693042291951E-2</v>
      </c>
      <c r="N48" s="106">
        <f t="shared" ref="N48:O48" si="24">N10/N$5</f>
        <v>1.2988650693568726E-2</v>
      </c>
      <c r="O48" s="106">
        <f t="shared" si="24"/>
        <v>1.31916452913155E-2</v>
      </c>
      <c r="S48" s="106">
        <f t="shared" ref="S48:T48" si="25">S10/S$5</f>
        <v>1.3881103893962873E-2</v>
      </c>
      <c r="T48" s="106">
        <f t="shared" si="25"/>
        <v>1.3532860649031905E-2</v>
      </c>
    </row>
    <row r="49" spans="1:20" x14ac:dyDescent="0.2">
      <c r="A49" s="74" t="s">
        <v>7</v>
      </c>
      <c r="B49" s="116">
        <f t="shared" ref="B49:L49" si="26">B11/B$5</f>
        <v>2.0163487738419618E-2</v>
      </c>
      <c r="C49" s="106">
        <f t="shared" si="26"/>
        <v>2.4001005277707967E-2</v>
      </c>
      <c r="D49" s="106">
        <f t="shared" si="26"/>
        <v>2.4137931034482758E-2</v>
      </c>
      <c r="E49" s="106">
        <f t="shared" si="26"/>
        <v>2.356714544693906E-2</v>
      </c>
      <c r="F49" s="106">
        <f t="shared" si="26"/>
        <v>2.2882981638805151E-2</v>
      </c>
      <c r="G49" s="106">
        <f t="shared" si="26"/>
        <v>2.3536977491961413E-2</v>
      </c>
      <c r="H49" s="106">
        <f t="shared" si="26"/>
        <v>2.1150278293135438E-2</v>
      </c>
      <c r="I49" s="106">
        <f t="shared" si="26"/>
        <v>2.1422118983094592E-2</v>
      </c>
      <c r="J49" s="106">
        <f t="shared" si="26"/>
        <v>2.606396373709393E-2</v>
      </c>
      <c r="K49" s="106">
        <f t="shared" si="26"/>
        <v>2.5811559778305623E-2</v>
      </c>
      <c r="L49" s="106">
        <f t="shared" si="26"/>
        <v>2.5102319236016371E-2</v>
      </c>
      <c r="N49" s="106">
        <f t="shared" ref="N49:O49" si="27">N11/N$5</f>
        <v>2.2320302648171499E-2</v>
      </c>
      <c r="O49" s="106">
        <f t="shared" si="27"/>
        <v>2.5430560644924882E-2</v>
      </c>
      <c r="S49" s="106">
        <f t="shared" ref="S49:T49" si="28">S11/S$5</f>
        <v>2.2750502819084046E-2</v>
      </c>
      <c r="T49" s="106">
        <f t="shared" si="28"/>
        <v>2.4543223343332424E-2</v>
      </c>
    </row>
    <row r="50" spans="1:20" x14ac:dyDescent="0.2">
      <c r="A50" s="74" t="s">
        <v>8</v>
      </c>
      <c r="B50" s="116">
        <f t="shared" ref="B50:L50" si="29">B12/B$5</f>
        <v>3.6376021798365125E-2</v>
      </c>
      <c r="C50" s="106">
        <f t="shared" si="29"/>
        <v>3.5687358632822318E-2</v>
      </c>
      <c r="D50" s="106">
        <f t="shared" si="29"/>
        <v>3.1545338441890169E-2</v>
      </c>
      <c r="E50" s="106">
        <f t="shared" si="29"/>
        <v>3.5978245711895132E-2</v>
      </c>
      <c r="F50" s="106">
        <f t="shared" si="29"/>
        <v>3.1378459852014248E-2</v>
      </c>
      <c r="G50" s="106">
        <f t="shared" si="29"/>
        <v>3.704180064308682E-2</v>
      </c>
      <c r="H50" s="106">
        <f t="shared" si="29"/>
        <v>3.722943722943723E-2</v>
      </c>
      <c r="I50" s="106">
        <f t="shared" si="29"/>
        <v>2.8777906826687315E-2</v>
      </c>
      <c r="J50" s="106">
        <f t="shared" si="29"/>
        <v>2.6441702341979349E-2</v>
      </c>
      <c r="K50" s="106">
        <f t="shared" si="29"/>
        <v>3.800475059382423E-2</v>
      </c>
      <c r="L50" s="106">
        <f t="shared" si="29"/>
        <v>4.0791268758526601E-2</v>
      </c>
      <c r="N50" s="106">
        <f t="shared" ref="N50:O50" si="30">N12/N$5</f>
        <v>3.71374527112232E-2</v>
      </c>
      <c r="O50" s="106">
        <f t="shared" si="30"/>
        <v>3.9501648955661411E-2</v>
      </c>
      <c r="S50" s="106">
        <f t="shared" ref="S50:T50" si="31">S12/S$5</f>
        <v>3.5477595700484685E-2</v>
      </c>
      <c r="T50" s="106">
        <f t="shared" si="31"/>
        <v>3.313335151349877E-2</v>
      </c>
    </row>
    <row r="51" spans="1:20" x14ac:dyDescent="0.2">
      <c r="A51" s="74" t="s">
        <v>9</v>
      </c>
      <c r="B51" s="116">
        <f t="shared" ref="B51:L51" si="32">B13/B$5</f>
        <v>2.0027247956403271E-2</v>
      </c>
      <c r="C51" s="106">
        <f t="shared" si="32"/>
        <v>1.9854234732344812E-2</v>
      </c>
      <c r="D51" s="106">
        <f t="shared" si="32"/>
        <v>2.1328224776500638E-2</v>
      </c>
      <c r="E51" s="106">
        <f t="shared" si="32"/>
        <v>2.0917584716218102E-2</v>
      </c>
      <c r="F51" s="106">
        <f t="shared" si="32"/>
        <v>2.0279528637983008E-2</v>
      </c>
      <c r="G51" s="106">
        <f t="shared" si="32"/>
        <v>2.3022508038585209E-2</v>
      </c>
      <c r="H51" s="106">
        <f t="shared" si="32"/>
        <v>2.1397649969078541E-2</v>
      </c>
      <c r="I51" s="106">
        <f t="shared" si="32"/>
        <v>2.516453735965931E-2</v>
      </c>
      <c r="J51" s="106">
        <f t="shared" si="32"/>
        <v>2.1531100478468901E-2</v>
      </c>
      <c r="K51" s="106">
        <f t="shared" si="32"/>
        <v>2.4386381631037214E-2</v>
      </c>
      <c r="L51" s="106">
        <f t="shared" si="32"/>
        <v>2.5784447476125513E-2</v>
      </c>
      <c r="N51" s="106">
        <f t="shared" ref="N51:O51" si="33">N13/N$5</f>
        <v>2.2194199243379571E-2</v>
      </c>
      <c r="O51" s="106">
        <f t="shared" si="33"/>
        <v>2.5137412971784536E-2</v>
      </c>
      <c r="S51" s="106">
        <f t="shared" ref="S51:T51" si="34">S13/S$5</f>
        <v>2.1431633090441493E-2</v>
      </c>
      <c r="T51" s="106">
        <f t="shared" si="34"/>
        <v>2.4168257431142624E-2</v>
      </c>
    </row>
    <row r="52" spans="1:20" x14ac:dyDescent="0.2">
      <c r="A52" s="74" t="s">
        <v>10</v>
      </c>
      <c r="B52" s="116">
        <f t="shared" ref="B52:L52" si="35">B14/B$5</f>
        <v>1.3215258855585832E-2</v>
      </c>
      <c r="C52" s="106">
        <f t="shared" si="35"/>
        <v>1.2188992209097763E-2</v>
      </c>
      <c r="D52" s="106">
        <f t="shared" si="35"/>
        <v>1.2260536398467433E-2</v>
      </c>
      <c r="E52" s="106">
        <f t="shared" si="35"/>
        <v>1.0598242922883838E-2</v>
      </c>
      <c r="F52" s="106">
        <f t="shared" si="35"/>
        <v>1.0550835845437105E-2</v>
      </c>
      <c r="G52" s="106">
        <f t="shared" si="35"/>
        <v>1.2990353697749197E-2</v>
      </c>
      <c r="H52" s="106">
        <f t="shared" si="35"/>
        <v>1.2121212121212121E-2</v>
      </c>
      <c r="I52" s="106">
        <f t="shared" si="35"/>
        <v>9.2915214866434379E-3</v>
      </c>
      <c r="J52" s="106">
        <f t="shared" si="35"/>
        <v>1.082850667338202E-2</v>
      </c>
      <c r="K52" s="106">
        <f t="shared" si="35"/>
        <v>6.1757719714964372E-3</v>
      </c>
      <c r="L52" s="106">
        <f t="shared" si="35"/>
        <v>6.9577080491132334E-3</v>
      </c>
      <c r="N52" s="106">
        <f t="shared" ref="N52:O52" si="36">N14/N$5</f>
        <v>1.2547288776796974E-2</v>
      </c>
      <c r="O52" s="106">
        <f t="shared" si="36"/>
        <v>6.5958226456577498E-3</v>
      </c>
      <c r="S52" s="106">
        <f t="shared" ref="S52:T52" si="37">S14/S$5</f>
        <v>1.1606053612054469E-2</v>
      </c>
      <c r="T52" s="106">
        <f t="shared" si="37"/>
        <v>8.453776929370058E-3</v>
      </c>
    </row>
    <row r="53" spans="1:20" x14ac:dyDescent="0.2">
      <c r="A53" s="74" t="s">
        <v>11</v>
      </c>
      <c r="B53" s="116">
        <f t="shared" ref="B53:L53" si="38">B15/B$5</f>
        <v>2.3297002724795641E-2</v>
      </c>
      <c r="C53" s="106">
        <f t="shared" si="38"/>
        <v>2.0985172153807491E-2</v>
      </c>
      <c r="D53" s="106">
        <f t="shared" si="38"/>
        <v>2.1966794380587483E-2</v>
      </c>
      <c r="E53" s="106">
        <f t="shared" si="38"/>
        <v>2.2172639799191186E-2</v>
      </c>
      <c r="F53" s="106">
        <f t="shared" si="38"/>
        <v>2.2197862428062484E-2</v>
      </c>
      <c r="G53" s="106">
        <f t="shared" si="38"/>
        <v>2.0836012861736336E-2</v>
      </c>
      <c r="H53" s="106">
        <f t="shared" si="38"/>
        <v>2.0037105751391466E-2</v>
      </c>
      <c r="I53" s="106">
        <f t="shared" si="38"/>
        <v>2.0260678797264162E-2</v>
      </c>
      <c r="J53" s="106">
        <f t="shared" si="38"/>
        <v>1.9138755980861243E-2</v>
      </c>
      <c r="K53" s="106">
        <f t="shared" si="38"/>
        <v>1.5518606492478226E-2</v>
      </c>
      <c r="L53" s="106">
        <f t="shared" si="38"/>
        <v>1.9781718963165076E-2</v>
      </c>
      <c r="N53" s="106">
        <f t="shared" ref="N53:O53" si="39">N15/N$5</f>
        <v>2.0428751576292561E-2</v>
      </c>
      <c r="O53" s="106">
        <f t="shared" si="39"/>
        <v>1.7808721143275925E-2</v>
      </c>
      <c r="S53" s="106">
        <f t="shared" ref="S53:T53" si="40">S15/S$5</f>
        <v>2.1266774374361173E-2</v>
      </c>
      <c r="T53" s="106">
        <f t="shared" si="40"/>
        <v>1.8816471229888193E-2</v>
      </c>
    </row>
    <row r="54" spans="1:20" x14ac:dyDescent="0.2">
      <c r="A54" s="74" t="s">
        <v>12</v>
      </c>
      <c r="B54" s="116">
        <f t="shared" ref="B54:L54" si="41">B16/B$5</f>
        <v>9.5367847411444145E-3</v>
      </c>
      <c r="C54" s="106">
        <f t="shared" si="41"/>
        <v>1.093239507413923E-2</v>
      </c>
      <c r="D54" s="106">
        <f t="shared" si="41"/>
        <v>7.9182630906768844E-3</v>
      </c>
      <c r="E54" s="106">
        <f t="shared" si="41"/>
        <v>6.9725282387393672E-3</v>
      </c>
      <c r="F54" s="106">
        <f t="shared" si="41"/>
        <v>9.4546451082488346E-3</v>
      </c>
      <c r="G54" s="106">
        <f t="shared" si="41"/>
        <v>1.0032154340836014E-2</v>
      </c>
      <c r="H54" s="106">
        <f t="shared" si="41"/>
        <v>8.0395794681508963E-3</v>
      </c>
      <c r="I54" s="106">
        <f t="shared" si="41"/>
        <v>9.5496193057168673E-3</v>
      </c>
      <c r="J54" s="106">
        <f t="shared" si="41"/>
        <v>1.0702593805086881E-2</v>
      </c>
      <c r="K54" s="106">
        <f t="shared" si="41"/>
        <v>1.1559778305621536E-2</v>
      </c>
      <c r="L54" s="106">
        <f t="shared" si="41"/>
        <v>1.1596180081855388E-2</v>
      </c>
      <c r="N54" s="106">
        <f t="shared" ref="N54:O54" si="42">N16/N$5</f>
        <v>9.0163934426229515E-3</v>
      </c>
      <c r="O54" s="106">
        <f t="shared" si="42"/>
        <v>1.1579333089043607E-2</v>
      </c>
      <c r="S54" s="106">
        <f t="shared" ref="S54:T54" si="43">S16/S$5</f>
        <v>8.6385967226087247E-3</v>
      </c>
      <c r="T54" s="106">
        <f t="shared" si="43"/>
        <v>1.0805835833106082E-2</v>
      </c>
    </row>
    <row r="55" spans="1:20" x14ac:dyDescent="0.2">
      <c r="A55" s="74" t="s">
        <v>13</v>
      </c>
      <c r="B55" s="116">
        <f t="shared" ref="B55:L55" si="44">B17/B$5</f>
        <v>0.10762942779291552</v>
      </c>
      <c r="C55" s="106">
        <f t="shared" si="44"/>
        <v>0.11397336014073887</v>
      </c>
      <c r="D55" s="106">
        <f t="shared" si="44"/>
        <v>0.10651340996168582</v>
      </c>
      <c r="E55" s="106">
        <f t="shared" si="44"/>
        <v>9.7754845907125923E-2</v>
      </c>
      <c r="F55" s="106">
        <f t="shared" si="44"/>
        <v>0.10482323924362839</v>
      </c>
      <c r="G55" s="106">
        <f t="shared" si="44"/>
        <v>0.11601286173633441</v>
      </c>
      <c r="H55" s="106">
        <f t="shared" si="44"/>
        <v>0.10575139146567718</v>
      </c>
      <c r="I55" s="106">
        <f t="shared" si="44"/>
        <v>0.10375532326751839</v>
      </c>
      <c r="J55" s="106">
        <f t="shared" si="44"/>
        <v>0.10501133215814656</v>
      </c>
      <c r="K55" s="106">
        <f t="shared" si="44"/>
        <v>9.1211401425178154E-2</v>
      </c>
      <c r="L55" s="106">
        <f t="shared" si="44"/>
        <v>8.2946793997271492E-2</v>
      </c>
      <c r="N55" s="106">
        <f t="shared" ref="N55:O55" si="45">N17/N$5</f>
        <v>0.11078184110970996</v>
      </c>
      <c r="O55" s="106">
        <f t="shared" si="45"/>
        <v>8.6771711249541958E-2</v>
      </c>
      <c r="S55" s="106">
        <f t="shared" ref="S55:T55" si="46">S17/S$5</f>
        <v>0.10626792838537373</v>
      </c>
      <c r="T55" s="106">
        <f t="shared" si="46"/>
        <v>9.6195800381783478E-2</v>
      </c>
    </row>
    <row r="56" spans="1:20" x14ac:dyDescent="0.2">
      <c r="A56" s="74" t="s">
        <v>14</v>
      </c>
      <c r="B56" s="116">
        <f t="shared" ref="B56:L56" si="47">B18/B$5</f>
        <v>4.6321525885558582E-3</v>
      </c>
      <c r="C56" s="106">
        <f t="shared" si="47"/>
        <v>3.3928122643880373E-3</v>
      </c>
      <c r="D56" s="106">
        <f t="shared" si="47"/>
        <v>3.7037037037037038E-3</v>
      </c>
      <c r="E56" s="106">
        <f t="shared" si="47"/>
        <v>4.3229675080184073E-3</v>
      </c>
      <c r="F56" s="106">
        <f t="shared" si="47"/>
        <v>3.5626198958618798E-3</v>
      </c>
      <c r="G56" s="106">
        <f t="shared" si="47"/>
        <v>4.5016077170418004E-3</v>
      </c>
      <c r="H56" s="106">
        <f t="shared" si="47"/>
        <v>4.329004329004329E-3</v>
      </c>
      <c r="I56" s="106">
        <f t="shared" si="47"/>
        <v>2.9681249193444317E-3</v>
      </c>
      <c r="J56" s="106">
        <f t="shared" si="47"/>
        <v>3.6514731805590531E-3</v>
      </c>
      <c r="K56" s="106">
        <f t="shared" si="47"/>
        <v>4.7505938242280287E-3</v>
      </c>
      <c r="L56" s="106">
        <f t="shared" si="47"/>
        <v>5.1841746248294683E-3</v>
      </c>
      <c r="N56" s="106">
        <f t="shared" ref="N56:O56" si="48">N18/N$5</f>
        <v>4.4136191677175288E-3</v>
      </c>
      <c r="O56" s="106">
        <f t="shared" si="48"/>
        <v>4.9835104433858558E-3</v>
      </c>
      <c r="S56" s="106">
        <f t="shared" ref="S56:T56" si="49">S18/S$5</f>
        <v>4.1874113884401067E-3</v>
      </c>
      <c r="T56" s="106">
        <f t="shared" si="49"/>
        <v>4.0905372238887374E-3</v>
      </c>
    </row>
    <row r="57" spans="1:20" x14ac:dyDescent="0.2">
      <c r="A57" s="74" t="s">
        <v>15</v>
      </c>
      <c r="B57" s="116">
        <f t="shared" ref="B57:L57" si="50">B19/B$5</f>
        <v>2.7111716621253407E-2</v>
      </c>
      <c r="C57" s="106">
        <f t="shared" si="50"/>
        <v>2.9153053531037948E-2</v>
      </c>
      <c r="D57" s="106">
        <f t="shared" si="50"/>
        <v>2.6436781609195402E-2</v>
      </c>
      <c r="E57" s="106">
        <f t="shared" si="50"/>
        <v>2.5937805048110444E-2</v>
      </c>
      <c r="F57" s="106">
        <f t="shared" si="50"/>
        <v>2.6308577692518497E-2</v>
      </c>
      <c r="G57" s="106">
        <f t="shared" si="50"/>
        <v>2.7909967845659165E-2</v>
      </c>
      <c r="H57" s="106">
        <f t="shared" si="50"/>
        <v>2.9313543599257884E-2</v>
      </c>
      <c r="I57" s="106">
        <f t="shared" si="50"/>
        <v>3.5875596851206608E-2</v>
      </c>
      <c r="J57" s="106">
        <f t="shared" si="50"/>
        <v>2.9967262654243265E-2</v>
      </c>
      <c r="K57" s="106">
        <f t="shared" si="50"/>
        <v>3.056215360253365E-2</v>
      </c>
      <c r="L57" s="106">
        <f t="shared" si="50"/>
        <v>2.796725784447476E-2</v>
      </c>
      <c r="N57" s="106">
        <f t="shared" ref="N57:O57" si="51">N19/N$5</f>
        <v>2.8625472887767969E-2</v>
      </c>
      <c r="O57" s="106">
        <f t="shared" si="51"/>
        <v>2.9168193477464271E-2</v>
      </c>
      <c r="S57" s="106">
        <f t="shared" ref="S57:T57" si="52">S19/S$5</f>
        <v>2.7432490355765109E-2</v>
      </c>
      <c r="T57" s="106">
        <f t="shared" si="52"/>
        <v>3.115625852195255E-2</v>
      </c>
    </row>
    <row r="58" spans="1:20" x14ac:dyDescent="0.2">
      <c r="A58" s="74" t="s">
        <v>16</v>
      </c>
      <c r="B58" s="116">
        <f t="shared" ref="B58:L58" si="53">B20/B$5</f>
        <v>6.8801089918256134E-2</v>
      </c>
      <c r="C58" s="106">
        <f t="shared" si="53"/>
        <v>7.3762251822065847E-2</v>
      </c>
      <c r="D58" s="106">
        <f t="shared" si="53"/>
        <v>6.9604086845466151E-2</v>
      </c>
      <c r="E58" s="106">
        <f t="shared" si="53"/>
        <v>6.010319341793334E-2</v>
      </c>
      <c r="F58" s="106">
        <f t="shared" si="53"/>
        <v>7.4540970128802411E-2</v>
      </c>
      <c r="G58" s="106">
        <f t="shared" si="53"/>
        <v>6.5852090032154337E-2</v>
      </c>
      <c r="H58" s="106">
        <f t="shared" si="53"/>
        <v>6.6419294990723562E-2</v>
      </c>
      <c r="I58" s="106">
        <f t="shared" si="53"/>
        <v>6.8008775325848494E-2</v>
      </c>
      <c r="J58" s="106">
        <f t="shared" si="53"/>
        <v>7.1770334928229665E-2</v>
      </c>
      <c r="K58" s="106">
        <f t="shared" si="53"/>
        <v>6.7300079176563735E-2</v>
      </c>
      <c r="L58" s="106">
        <f t="shared" si="53"/>
        <v>7.6671214188267389E-2</v>
      </c>
      <c r="N58" s="106">
        <f t="shared" ref="N58:O58" si="54">N20/N$5</f>
        <v>6.6141235813366964E-2</v>
      </c>
      <c r="O58" s="106">
        <f t="shared" si="54"/>
        <v>7.2334188347379993E-2</v>
      </c>
      <c r="S58" s="106">
        <f t="shared" ref="S58:T58" si="55">S20/S$5</f>
        <v>6.6734808269313203E-2</v>
      </c>
      <c r="T58" s="106">
        <f t="shared" si="55"/>
        <v>7.1038996454867734E-2</v>
      </c>
    </row>
    <row r="59" spans="1:20" x14ac:dyDescent="0.2">
      <c r="A59" s="74" t="s">
        <v>17</v>
      </c>
      <c r="B59" s="116">
        <f t="shared" ref="B59:L59" si="56">B21/B$5</f>
        <v>0.12806539509536785</v>
      </c>
      <c r="C59" s="106">
        <f t="shared" si="56"/>
        <v>0.13897964312641367</v>
      </c>
      <c r="D59" s="106">
        <f t="shared" si="56"/>
        <v>0.15031928480204343</v>
      </c>
      <c r="E59" s="106">
        <f t="shared" si="56"/>
        <v>0.16915353507181705</v>
      </c>
      <c r="F59" s="106">
        <f t="shared" si="56"/>
        <v>0.16223622910386407</v>
      </c>
      <c r="G59" s="106">
        <f t="shared" si="56"/>
        <v>0.15588424437299037</v>
      </c>
      <c r="H59" s="106">
        <f t="shared" si="56"/>
        <v>0.1635126777983921</v>
      </c>
      <c r="I59" s="106">
        <f t="shared" si="56"/>
        <v>0.17718415279390889</v>
      </c>
      <c r="J59" s="106">
        <f t="shared" si="56"/>
        <v>0.17287836816922689</v>
      </c>
      <c r="K59" s="106">
        <f t="shared" si="56"/>
        <v>0.17466349960411717</v>
      </c>
      <c r="L59" s="106">
        <f t="shared" si="56"/>
        <v>0.16575716234652116</v>
      </c>
      <c r="N59" s="106">
        <f t="shared" ref="N59:O59" si="57">N21/N$5</f>
        <v>0.15977301387137452</v>
      </c>
      <c r="O59" s="106">
        <f t="shared" si="57"/>
        <v>0.16987907658482962</v>
      </c>
      <c r="S59" s="106">
        <f t="shared" ref="S59:T59" si="58">S21/S$5</f>
        <v>0.16258366579841077</v>
      </c>
      <c r="T59" s="106">
        <f t="shared" si="58"/>
        <v>0.17262067084810473</v>
      </c>
    </row>
    <row r="60" spans="1:20" x14ac:dyDescent="0.2">
      <c r="A60" s="74" t="s">
        <v>18</v>
      </c>
      <c r="B60" s="116">
        <f t="shared" ref="B60:L60" si="59">B22/B$5</f>
        <v>3.5831062670299729E-2</v>
      </c>
      <c r="C60" s="106">
        <f t="shared" si="59"/>
        <v>3.9331490324202058E-2</v>
      </c>
      <c r="D60" s="106">
        <f t="shared" si="59"/>
        <v>3.2694763729246491E-2</v>
      </c>
      <c r="E60" s="106">
        <f t="shared" si="59"/>
        <v>4.07195649142379E-2</v>
      </c>
      <c r="F60" s="106">
        <f t="shared" si="59"/>
        <v>3.6859413537955604E-2</v>
      </c>
      <c r="G60" s="106">
        <f t="shared" si="59"/>
        <v>3.8971061093247591E-2</v>
      </c>
      <c r="H60" s="106">
        <f t="shared" si="59"/>
        <v>3.4013605442176874E-2</v>
      </c>
      <c r="I60" s="106">
        <f t="shared" si="59"/>
        <v>3.342366757000903E-2</v>
      </c>
      <c r="J60" s="106">
        <f t="shared" si="59"/>
        <v>4.0795769327625284E-2</v>
      </c>
      <c r="K60" s="106">
        <f t="shared" si="59"/>
        <v>4.0538400633412512E-2</v>
      </c>
      <c r="L60" s="106">
        <f t="shared" si="59"/>
        <v>3.4379263301500679E-2</v>
      </c>
      <c r="N60" s="106">
        <f t="shared" ref="N60:O60" si="60">N22/N$5</f>
        <v>3.6443883984867594E-2</v>
      </c>
      <c r="O60" s="106">
        <f t="shared" si="60"/>
        <v>3.7229754488823742E-2</v>
      </c>
      <c r="S60" s="106">
        <f t="shared" ref="S60:T60" si="61">S22/S$5</f>
        <v>3.7554815523096703E-2</v>
      </c>
      <c r="T60" s="106">
        <f t="shared" si="61"/>
        <v>3.7189800927188439E-2</v>
      </c>
    </row>
    <row r="61" spans="1:20" x14ac:dyDescent="0.2">
      <c r="A61" s="74" t="s">
        <v>19</v>
      </c>
      <c r="B61" s="116">
        <f t="shared" ref="B61:L61" si="62">B23/B$5</f>
        <v>5.0408719346049045E-3</v>
      </c>
      <c r="C61" s="106">
        <f t="shared" si="62"/>
        <v>4.9007288263382756E-3</v>
      </c>
      <c r="D61" s="106">
        <f t="shared" si="62"/>
        <v>6.0025542784163475E-3</v>
      </c>
      <c r="E61" s="106">
        <f t="shared" si="62"/>
        <v>5.0202203318923441E-3</v>
      </c>
      <c r="F61" s="106">
        <f t="shared" si="62"/>
        <v>3.8366675801589476E-3</v>
      </c>
      <c r="G61" s="106">
        <f t="shared" si="62"/>
        <v>6.4308681672025723E-3</v>
      </c>
      <c r="H61" s="106">
        <f t="shared" si="62"/>
        <v>6.6790352504638223E-3</v>
      </c>
      <c r="I61" s="106">
        <f t="shared" si="62"/>
        <v>6.0652987482255772E-3</v>
      </c>
      <c r="J61" s="106">
        <f t="shared" si="62"/>
        <v>5.0365147318055907E-3</v>
      </c>
      <c r="K61" s="106">
        <f t="shared" si="62"/>
        <v>5.5423594615993665E-3</v>
      </c>
      <c r="L61" s="106">
        <f t="shared" si="62"/>
        <v>6.4120054570259207E-3</v>
      </c>
      <c r="N61" s="106">
        <f t="shared" ref="N61:O61" si="63">N23/N$5</f>
        <v>6.5573770491803279E-3</v>
      </c>
      <c r="O61" s="106">
        <f t="shared" si="63"/>
        <v>6.0095272993770611E-3</v>
      </c>
      <c r="S61" s="106">
        <f t="shared" ref="S61:T61" si="64">S23/S$5</f>
        <v>5.5392528602987243E-3</v>
      </c>
      <c r="T61" s="106">
        <f t="shared" si="64"/>
        <v>5.7608399236433053E-3</v>
      </c>
    </row>
    <row r="62" spans="1:20" x14ac:dyDescent="0.2">
      <c r="A62" s="74" t="s">
        <v>20</v>
      </c>
      <c r="B62" s="116">
        <f t="shared" ref="B62:L62" si="65">B24/B$5</f>
        <v>1.6893732970027248E-2</v>
      </c>
      <c r="C62" s="106">
        <f t="shared" si="65"/>
        <v>1.4953505906006534E-2</v>
      </c>
      <c r="D62" s="106">
        <f t="shared" si="65"/>
        <v>1.6219667943805874E-2</v>
      </c>
      <c r="E62" s="106">
        <f t="shared" si="65"/>
        <v>1.4921210430902245E-2</v>
      </c>
      <c r="F62" s="106">
        <f t="shared" si="65"/>
        <v>1.5620718004932858E-2</v>
      </c>
      <c r="G62" s="106">
        <f t="shared" si="65"/>
        <v>1.5176848874598071E-2</v>
      </c>
      <c r="H62" s="106">
        <f t="shared" si="65"/>
        <v>1.5584415584415584E-2</v>
      </c>
      <c r="I62" s="106">
        <f t="shared" si="65"/>
        <v>1.2904890953671441E-2</v>
      </c>
      <c r="J62" s="106">
        <f t="shared" si="65"/>
        <v>1.3976328380760513E-2</v>
      </c>
      <c r="K62" s="106">
        <f t="shared" si="65"/>
        <v>1.1559778305621536E-2</v>
      </c>
      <c r="L62" s="106">
        <f t="shared" si="65"/>
        <v>1.7871759890859481E-2</v>
      </c>
      <c r="N62" s="106">
        <f t="shared" ref="N62:O62" si="66">N24/N$5</f>
        <v>1.5384615384615385E-2</v>
      </c>
      <c r="O62" s="106">
        <f t="shared" si="66"/>
        <v>1.4950531330157567E-2</v>
      </c>
      <c r="S62" s="106">
        <f t="shared" ref="S62:T62" si="67">S24/S$5</f>
        <v>1.5331860595469683E-2</v>
      </c>
      <c r="T62" s="106">
        <f t="shared" si="67"/>
        <v>1.4146441232615216E-2</v>
      </c>
    </row>
    <row r="63" spans="1:20" x14ac:dyDescent="0.2">
      <c r="A63" s="74" t="s">
        <v>21</v>
      </c>
      <c r="B63" s="116">
        <f t="shared" ref="B63:L63" si="68">B25/B$5</f>
        <v>1.2397820163487738E-2</v>
      </c>
      <c r="C63" s="106">
        <f t="shared" si="68"/>
        <v>1.2314651922593617E-2</v>
      </c>
      <c r="D63" s="106">
        <f t="shared" si="68"/>
        <v>1.1621966794380588E-2</v>
      </c>
      <c r="E63" s="106">
        <f t="shared" si="68"/>
        <v>1.5897364384325756E-2</v>
      </c>
      <c r="F63" s="106">
        <f t="shared" si="68"/>
        <v>1.0824883529734174E-2</v>
      </c>
      <c r="G63" s="106">
        <f t="shared" si="68"/>
        <v>1.4019292604501608E-2</v>
      </c>
      <c r="H63" s="106">
        <f t="shared" si="68"/>
        <v>1.2615955473098329E-2</v>
      </c>
      <c r="I63" s="106">
        <f t="shared" si="68"/>
        <v>1.0969157310620726E-2</v>
      </c>
      <c r="J63" s="106">
        <f t="shared" si="68"/>
        <v>1.1206245278267439E-2</v>
      </c>
      <c r="K63" s="106">
        <f t="shared" si="68"/>
        <v>1.0768012668250199E-2</v>
      </c>
      <c r="L63" s="106">
        <f t="shared" si="68"/>
        <v>1.3915416098226467E-2</v>
      </c>
      <c r="N63" s="106">
        <f t="shared" ref="N63:O63" si="69">N25/N$5</f>
        <v>1.330390920554855E-2</v>
      </c>
      <c r="O63" s="106">
        <f t="shared" si="69"/>
        <v>1.245877610846464E-2</v>
      </c>
      <c r="S63" s="106">
        <f t="shared" ref="S63:T63" si="70">S25/S$5</f>
        <v>1.3320584259289789E-2</v>
      </c>
      <c r="T63" s="106">
        <f t="shared" si="70"/>
        <v>1.1726206708481048E-2</v>
      </c>
    </row>
    <row r="64" spans="1:20" x14ac:dyDescent="0.2">
      <c r="A64" s="74" t="s">
        <v>22</v>
      </c>
      <c r="B64" s="116">
        <f t="shared" ref="B64:L64" si="71">B26/B$5</f>
        <v>2.4795640326975475E-2</v>
      </c>
      <c r="C64" s="106">
        <f t="shared" si="71"/>
        <v>2.6514199547625031E-2</v>
      </c>
      <c r="D64" s="106">
        <f t="shared" si="71"/>
        <v>2.5159642401021712E-2</v>
      </c>
      <c r="E64" s="106">
        <f t="shared" si="71"/>
        <v>2.8587365778831406E-2</v>
      </c>
      <c r="F64" s="106">
        <f t="shared" si="71"/>
        <v>2.3979172375993424E-2</v>
      </c>
      <c r="G64" s="106">
        <f t="shared" si="71"/>
        <v>2.9324758842443729E-2</v>
      </c>
      <c r="H64" s="106">
        <f t="shared" si="71"/>
        <v>2.6468769325912182E-2</v>
      </c>
      <c r="I64" s="106">
        <f t="shared" si="71"/>
        <v>2.9423151374370887E-2</v>
      </c>
      <c r="J64" s="106">
        <f t="shared" si="71"/>
        <v>3.2233694283555776E-2</v>
      </c>
      <c r="K64" s="106">
        <f t="shared" si="71"/>
        <v>2.4228028503562947E-2</v>
      </c>
      <c r="L64" s="106">
        <f t="shared" si="71"/>
        <v>2.8922237380627557E-2</v>
      </c>
      <c r="N64" s="106">
        <f t="shared" ref="N64:O64" si="72">N26/N$5</f>
        <v>2.7868852459016394E-2</v>
      </c>
      <c r="O64" s="106">
        <f t="shared" si="72"/>
        <v>2.6749725174056431E-2</v>
      </c>
      <c r="S64" s="106">
        <f t="shared" ref="S64:T64" si="73">S26/S$5</f>
        <v>2.7102772923604471E-2</v>
      </c>
      <c r="T64" s="106">
        <f t="shared" si="73"/>
        <v>2.8940550859012818E-2</v>
      </c>
    </row>
    <row r="65" spans="1:20" x14ac:dyDescent="0.2">
      <c r="A65" s="74" t="s">
        <v>23</v>
      </c>
      <c r="B65" s="116">
        <f t="shared" ref="B65:L65" si="74">B27/B$5</f>
        <v>6.3896457765667575E-2</v>
      </c>
      <c r="C65" s="106">
        <f t="shared" si="74"/>
        <v>6.546871073133953E-2</v>
      </c>
      <c r="D65" s="106">
        <f t="shared" si="74"/>
        <v>7.2669220945083018E-2</v>
      </c>
      <c r="E65" s="106">
        <f t="shared" si="74"/>
        <v>6.9306930693069313E-2</v>
      </c>
      <c r="F65" s="106">
        <f t="shared" si="74"/>
        <v>5.9057275966018084E-2</v>
      </c>
      <c r="G65" s="106">
        <f t="shared" si="74"/>
        <v>5.6848874598070739E-2</v>
      </c>
      <c r="H65" s="106">
        <f t="shared" si="74"/>
        <v>6.1719233147804579E-2</v>
      </c>
      <c r="I65" s="106">
        <f t="shared" si="74"/>
        <v>5.6007226738934053E-2</v>
      </c>
      <c r="J65" s="106">
        <f t="shared" si="74"/>
        <v>5.1624276001007302E-2</v>
      </c>
      <c r="K65" s="106">
        <f t="shared" si="74"/>
        <v>4.8456057007125894E-2</v>
      </c>
      <c r="L65" s="106">
        <f t="shared" si="74"/>
        <v>5.3751705320600272E-2</v>
      </c>
      <c r="N65" s="106">
        <f t="shared" ref="N65:O65" si="75">N27/N$5</f>
        <v>5.9331651954602771E-2</v>
      </c>
      <c r="O65" s="106">
        <f t="shared" si="75"/>
        <v>5.1300842799560278E-2</v>
      </c>
      <c r="S65" s="106">
        <f t="shared" ref="S65:T65" si="76">S27/S$5</f>
        <v>6.1624188070823302E-2</v>
      </c>
      <c r="T65" s="106">
        <f t="shared" si="76"/>
        <v>5.2631578947368418E-2</v>
      </c>
    </row>
    <row r="66" spans="1:20" x14ac:dyDescent="0.2">
      <c r="A66" s="74" t="s">
        <v>24</v>
      </c>
      <c r="B66" s="116">
        <f t="shared" ref="B66:L66" si="77">B28/B$5</f>
        <v>2.7247956403269754E-3</v>
      </c>
      <c r="C66" s="106">
        <f t="shared" si="77"/>
        <v>3.0158331239004774E-3</v>
      </c>
      <c r="D66" s="106">
        <f t="shared" si="77"/>
        <v>3.4482758620689655E-3</v>
      </c>
      <c r="E66" s="106">
        <f t="shared" si="77"/>
        <v>4.0440663784688325E-3</v>
      </c>
      <c r="F66" s="106">
        <f t="shared" si="77"/>
        <v>3.6996437380104139E-3</v>
      </c>
      <c r="G66" s="106">
        <f t="shared" si="77"/>
        <v>3.2154340836012861E-3</v>
      </c>
      <c r="H66" s="106">
        <f t="shared" si="77"/>
        <v>2.1026592455163882E-3</v>
      </c>
      <c r="I66" s="106">
        <f t="shared" si="77"/>
        <v>3.3552716479545749E-3</v>
      </c>
      <c r="J66" s="106">
        <f t="shared" si="77"/>
        <v>3.1478217073784942E-3</v>
      </c>
      <c r="K66" s="106">
        <f t="shared" si="77"/>
        <v>3.4837688044338875E-3</v>
      </c>
      <c r="L66" s="106">
        <f t="shared" si="77"/>
        <v>3.819918144611187E-3</v>
      </c>
      <c r="N66" s="106">
        <f t="shared" ref="N66:O66" si="78">N28/N$5</f>
        <v>2.648171500630517E-3</v>
      </c>
      <c r="O66" s="106">
        <f t="shared" si="78"/>
        <v>3.6643459142543058E-3</v>
      </c>
      <c r="S66" s="106">
        <f t="shared" ref="S66:T66" si="79">S28/S$5</f>
        <v>3.2312308351742556E-3</v>
      </c>
      <c r="T66" s="106">
        <f t="shared" si="79"/>
        <v>3.4428688301063539E-3</v>
      </c>
    </row>
    <row r="67" spans="1:20" x14ac:dyDescent="0.2">
      <c r="A67" s="74" t="s">
        <v>25</v>
      </c>
      <c r="B67" s="116">
        <f t="shared" ref="B67:L67" si="80">B29/B$5</f>
        <v>3.4877384196185288E-2</v>
      </c>
      <c r="C67" s="106">
        <f t="shared" si="80"/>
        <v>2.5760241266649914E-2</v>
      </c>
      <c r="D67" s="106">
        <f t="shared" si="80"/>
        <v>2.8224776500638569E-2</v>
      </c>
      <c r="E67" s="106">
        <f t="shared" si="80"/>
        <v>2.2730442058290334E-2</v>
      </c>
      <c r="F67" s="106">
        <f t="shared" si="80"/>
        <v>2.8775006851192109E-2</v>
      </c>
      <c r="G67" s="106">
        <f t="shared" si="80"/>
        <v>1.6463022508038584E-2</v>
      </c>
      <c r="H67" s="106">
        <f t="shared" si="80"/>
        <v>1.7934446505875078E-2</v>
      </c>
      <c r="I67" s="106">
        <f t="shared" si="80"/>
        <v>2.6713124274099883E-2</v>
      </c>
      <c r="J67" s="106">
        <f t="shared" si="80"/>
        <v>2.0397884663812642E-2</v>
      </c>
      <c r="K67" s="106">
        <f t="shared" si="80"/>
        <v>1.9635787806809184E-2</v>
      </c>
      <c r="L67" s="106">
        <f t="shared" si="80"/>
        <v>2.0054570259208732E-2</v>
      </c>
      <c r="N67" s="106">
        <f t="shared" ref="N67:O67" si="81">N29/N$5</f>
        <v>1.7213114754098362E-2</v>
      </c>
      <c r="O67" s="106">
        <f t="shared" si="81"/>
        <v>1.9860754855258338E-2</v>
      </c>
      <c r="S67" s="106">
        <f t="shared" ref="S67:T67" si="82">S29/S$5</f>
        <v>2.1299746117577237E-2</v>
      </c>
      <c r="T67" s="106">
        <f t="shared" si="82"/>
        <v>2.1816198527406599E-2</v>
      </c>
    </row>
    <row r="68" spans="1:20" x14ac:dyDescent="0.2">
      <c r="A68" s="74" t="s">
        <v>26</v>
      </c>
      <c r="B68" s="116">
        <f t="shared" ref="B68:L68" si="83">B30/B$5</f>
        <v>2.1389645776566758E-2</v>
      </c>
      <c r="C68" s="106">
        <f t="shared" si="83"/>
        <v>2.5131942699170646E-2</v>
      </c>
      <c r="D68" s="106">
        <f t="shared" si="83"/>
        <v>2.4265644955300127E-2</v>
      </c>
      <c r="E68" s="106">
        <f t="shared" si="83"/>
        <v>2.3985497141263423E-2</v>
      </c>
      <c r="F68" s="106">
        <f t="shared" si="83"/>
        <v>1.9457385585091806E-2</v>
      </c>
      <c r="G68" s="106">
        <f t="shared" si="83"/>
        <v>2.4565916398713826E-2</v>
      </c>
      <c r="H68" s="106">
        <f t="shared" si="83"/>
        <v>2.3376623376623377E-2</v>
      </c>
      <c r="I68" s="106">
        <f t="shared" si="83"/>
        <v>2.1551167892631309E-2</v>
      </c>
      <c r="J68" s="106">
        <f t="shared" si="83"/>
        <v>2.3042054898010578E-2</v>
      </c>
      <c r="K68" s="106">
        <f t="shared" si="83"/>
        <v>2.6444972288202691E-2</v>
      </c>
      <c r="L68" s="106">
        <f t="shared" si="83"/>
        <v>2.3465211459754432E-2</v>
      </c>
      <c r="N68" s="106">
        <f t="shared" ref="N68:O68" si="84">N30/N$5</f>
        <v>2.3959646910466582E-2</v>
      </c>
      <c r="O68" s="106">
        <f t="shared" si="84"/>
        <v>2.4844265298644194E-2</v>
      </c>
      <c r="S68" s="106">
        <f t="shared" ref="S68:T68" si="85">S30/S$5</f>
        <v>2.2882389791948302E-2</v>
      </c>
      <c r="T68" s="106">
        <f t="shared" si="85"/>
        <v>2.3486501227161168E-2</v>
      </c>
    </row>
    <row r="69" spans="1:20" x14ac:dyDescent="0.2">
      <c r="A69" s="74" t="s">
        <v>27</v>
      </c>
      <c r="B69" s="116">
        <f t="shared" ref="B69:L69" si="86">B31/B$5</f>
        <v>2.1662125340599456E-2</v>
      </c>
      <c r="C69" s="106">
        <f t="shared" si="86"/>
        <v>2.2870067856245287E-2</v>
      </c>
      <c r="D69" s="106">
        <f t="shared" si="86"/>
        <v>1.9284802043422734E-2</v>
      </c>
      <c r="E69" s="106">
        <f t="shared" si="86"/>
        <v>1.9662529633245013E-2</v>
      </c>
      <c r="F69" s="106">
        <f t="shared" si="86"/>
        <v>2.1101671690874211E-2</v>
      </c>
      <c r="G69" s="106">
        <f t="shared" si="86"/>
        <v>2.2122186495176849E-2</v>
      </c>
      <c r="H69" s="106">
        <f t="shared" si="86"/>
        <v>2.0037105751391466E-2</v>
      </c>
      <c r="I69" s="106">
        <f t="shared" si="86"/>
        <v>1.8453994063750163E-2</v>
      </c>
      <c r="J69" s="106">
        <f t="shared" si="86"/>
        <v>2.09015361369932E-2</v>
      </c>
      <c r="K69" s="106">
        <f t="shared" si="86"/>
        <v>2.1536025336500397E-2</v>
      </c>
      <c r="L69" s="106">
        <f t="shared" si="86"/>
        <v>2.0600272851296043E-2</v>
      </c>
      <c r="N69" s="106">
        <f t="shared" ref="N69:O69" si="87">N31/N$5</f>
        <v>2.1059268600252208E-2</v>
      </c>
      <c r="O69" s="106">
        <f t="shared" si="87"/>
        <v>2.1033345547819715E-2</v>
      </c>
      <c r="S69" s="106">
        <f t="shared" ref="S69:T69" si="88">S31/S$5</f>
        <v>2.073922648290415E-2</v>
      </c>
      <c r="T69" s="106">
        <f t="shared" si="88"/>
        <v>2.0316334878647396E-2</v>
      </c>
    </row>
    <row r="70" spans="1:20" x14ac:dyDescent="0.2">
      <c r="A70" s="74" t="s">
        <v>28</v>
      </c>
      <c r="B70" s="116">
        <f t="shared" ref="B70:L70" si="89">B32/B$5</f>
        <v>4.359673024523161E-3</v>
      </c>
      <c r="C70" s="106">
        <f t="shared" si="89"/>
        <v>3.0158331239004774E-3</v>
      </c>
      <c r="D70" s="106">
        <f t="shared" si="89"/>
        <v>3.5759897828863347E-3</v>
      </c>
      <c r="E70" s="106">
        <f t="shared" si="89"/>
        <v>3.3468135545948962E-3</v>
      </c>
      <c r="F70" s="106">
        <f t="shared" si="89"/>
        <v>2.7404768429706767E-3</v>
      </c>
      <c r="G70" s="106">
        <f t="shared" si="89"/>
        <v>3.9871382636655949E-3</v>
      </c>
      <c r="H70" s="106">
        <f t="shared" si="89"/>
        <v>3.2158317872603586E-3</v>
      </c>
      <c r="I70" s="106">
        <f t="shared" si="89"/>
        <v>2.0647825525874305E-3</v>
      </c>
      <c r="J70" s="106">
        <f t="shared" si="89"/>
        <v>2.2664316293125159E-3</v>
      </c>
      <c r="K70" s="106">
        <f t="shared" si="89"/>
        <v>3.1670625494853522E-3</v>
      </c>
      <c r="L70" s="106">
        <f t="shared" si="89"/>
        <v>1.7735334242837653E-3</v>
      </c>
      <c r="N70" s="106">
        <f t="shared" ref="N70:O70" si="90">N32/N$5</f>
        <v>3.5939470365699876E-3</v>
      </c>
      <c r="O70" s="106">
        <f t="shared" si="90"/>
        <v>2.4184683034078418E-3</v>
      </c>
      <c r="S70" s="106">
        <f t="shared" ref="S70:T70" si="91">S32/S$5</f>
        <v>3.3301460648224473E-3</v>
      </c>
      <c r="T70" s="106">
        <f t="shared" si="91"/>
        <v>2.2838832833378783E-3</v>
      </c>
    </row>
    <row r="71" spans="1:20" x14ac:dyDescent="0.2">
      <c r="A71" s="74" t="s">
        <v>29</v>
      </c>
      <c r="B71" s="116">
        <f t="shared" ref="B71:L71" si="92">B33/B$5</f>
        <v>2.561307901907357E-2</v>
      </c>
      <c r="C71" s="106">
        <f t="shared" si="92"/>
        <v>1.6964061321940185E-2</v>
      </c>
      <c r="D71" s="106">
        <f t="shared" si="92"/>
        <v>2.4648786717752235E-2</v>
      </c>
      <c r="E71" s="106">
        <f t="shared" si="92"/>
        <v>2.245154092874076E-2</v>
      </c>
      <c r="F71" s="106">
        <f t="shared" si="92"/>
        <v>2.0279528637983008E-2</v>
      </c>
      <c r="G71" s="106">
        <f t="shared" si="92"/>
        <v>2.3665594855305467E-2</v>
      </c>
      <c r="H71" s="106">
        <f t="shared" si="92"/>
        <v>2.3005565862708719E-2</v>
      </c>
      <c r="I71" s="106">
        <f t="shared" si="92"/>
        <v>2.1293070073557879E-2</v>
      </c>
      <c r="J71" s="106">
        <f t="shared" si="92"/>
        <v>2.3797532107781415E-2</v>
      </c>
      <c r="K71" s="106">
        <f t="shared" si="92"/>
        <v>2.6444972288202691E-2</v>
      </c>
      <c r="L71" s="106">
        <f t="shared" si="92"/>
        <v>2.3601637107776262E-2</v>
      </c>
      <c r="N71" s="106">
        <f t="shared" ref="N71:O71" si="93">N33/N$5</f>
        <v>2.3329129886506934E-2</v>
      </c>
      <c r="O71" s="106">
        <f t="shared" si="93"/>
        <v>2.4917552216929279E-2</v>
      </c>
      <c r="S71" s="106">
        <f t="shared" ref="S71:T71" si="94">S33/S$5</f>
        <v>2.2387813643707344E-2</v>
      </c>
      <c r="T71" s="106">
        <f t="shared" si="94"/>
        <v>2.365694027815653E-2</v>
      </c>
    </row>
    <row r="72" spans="1:20" x14ac:dyDescent="0.2">
      <c r="A72" s="74" t="s">
        <v>30</v>
      </c>
      <c r="B72" s="116">
        <f t="shared" ref="B72:L72" si="95">B34/B$5</f>
        <v>5.6675749318801087E-2</v>
      </c>
      <c r="C72" s="106">
        <f t="shared" si="95"/>
        <v>5.2023121387283239E-2</v>
      </c>
      <c r="D72" s="106">
        <f t="shared" si="95"/>
        <v>5.185185185185185E-2</v>
      </c>
      <c r="E72" s="106">
        <f t="shared" si="95"/>
        <v>4.6994840329103331E-2</v>
      </c>
      <c r="F72" s="106">
        <f t="shared" si="95"/>
        <v>5.7001918333790078E-2</v>
      </c>
      <c r="G72" s="106">
        <f t="shared" si="95"/>
        <v>5.6334405144694531E-2</v>
      </c>
      <c r="H72" s="106">
        <f t="shared" si="95"/>
        <v>5.627705627705628E-2</v>
      </c>
      <c r="I72" s="106">
        <f t="shared" si="95"/>
        <v>5.6910569105691054E-2</v>
      </c>
      <c r="J72" s="106">
        <f t="shared" si="95"/>
        <v>5.3135230420548983E-2</v>
      </c>
      <c r="K72" s="106">
        <f t="shared" si="95"/>
        <v>6.4449722882026925E-2</v>
      </c>
      <c r="L72" s="106">
        <f t="shared" si="95"/>
        <v>5.8935879945429738E-2</v>
      </c>
      <c r="N72" s="106">
        <f t="shared" ref="N72:O72" si="96">N34/N$5</f>
        <v>5.6305170239596469E-2</v>
      </c>
      <c r="O72" s="106">
        <f t="shared" si="96"/>
        <v>6.1487724441187247E-2</v>
      </c>
      <c r="S72" s="106">
        <f t="shared" ref="S72:T72" si="97">S34/S$5</f>
        <v>5.4271489333641072E-2</v>
      </c>
      <c r="T72" s="106">
        <f t="shared" si="97"/>
        <v>5.8017452958821929E-2</v>
      </c>
    </row>
    <row r="73" spans="1:20" x14ac:dyDescent="0.2">
      <c r="A73" s="74" t="s">
        <v>31</v>
      </c>
      <c r="B73" s="116">
        <f t="shared" ref="B73:L73" si="98">B35/B$5</f>
        <v>1.4986376021798364E-2</v>
      </c>
      <c r="C73" s="106">
        <f t="shared" si="98"/>
        <v>1.5833123900477506E-2</v>
      </c>
      <c r="D73" s="106">
        <f t="shared" si="98"/>
        <v>1.3154533844189017E-2</v>
      </c>
      <c r="E73" s="106">
        <f t="shared" si="98"/>
        <v>1.5757913819550971E-2</v>
      </c>
      <c r="F73" s="106">
        <f t="shared" si="98"/>
        <v>1.6579884899972596E-2</v>
      </c>
      <c r="G73" s="106">
        <f t="shared" si="98"/>
        <v>1.607717041800643E-2</v>
      </c>
      <c r="H73" s="106">
        <f t="shared" si="98"/>
        <v>2.0037105751391466E-2</v>
      </c>
      <c r="I73" s="106">
        <f t="shared" si="98"/>
        <v>1.7679700606529875E-2</v>
      </c>
      <c r="J73" s="106">
        <f t="shared" si="98"/>
        <v>2.1279274741878618E-2</v>
      </c>
      <c r="K73" s="106">
        <f t="shared" si="98"/>
        <v>1.852731591448931E-2</v>
      </c>
      <c r="L73" s="106">
        <f t="shared" si="98"/>
        <v>1.6371077762619372E-2</v>
      </c>
      <c r="N73" s="106">
        <f t="shared" ref="N73:O73" si="99">N35/N$5</f>
        <v>1.8095838587641865E-2</v>
      </c>
      <c r="O73" s="106">
        <f t="shared" si="99"/>
        <v>1.7368999633565408E-2</v>
      </c>
      <c r="S73" s="106">
        <f t="shared" ref="S73:T73" si="100">S35/S$5</f>
        <v>1.7178278215569259E-2</v>
      </c>
      <c r="T73" s="106">
        <f t="shared" si="100"/>
        <v>1.8509680938096535E-2</v>
      </c>
    </row>
    <row r="74" spans="1:20" x14ac:dyDescent="0.2">
      <c r="A74" s="74" t="s">
        <v>32</v>
      </c>
      <c r="B74" s="116">
        <f t="shared" ref="B74:L74" si="101">B36/B$5</f>
        <v>3.0381471389645778E-2</v>
      </c>
      <c r="C74" s="106">
        <f t="shared" si="101"/>
        <v>3.1037949233475748E-2</v>
      </c>
      <c r="D74" s="106">
        <f t="shared" si="101"/>
        <v>3.0140485312899108E-2</v>
      </c>
      <c r="E74" s="106">
        <f t="shared" si="101"/>
        <v>2.9981871426579279E-2</v>
      </c>
      <c r="F74" s="106">
        <f t="shared" si="101"/>
        <v>3.1926555220608388E-2</v>
      </c>
      <c r="G74" s="106">
        <f t="shared" si="101"/>
        <v>2.6495176848874598E-2</v>
      </c>
      <c r="H74" s="106">
        <f t="shared" si="101"/>
        <v>2.8447742733457019E-2</v>
      </c>
      <c r="I74" s="106">
        <f t="shared" si="101"/>
        <v>2.8003613369467027E-2</v>
      </c>
      <c r="J74" s="106">
        <f t="shared" si="101"/>
        <v>3.0345001259128684E-2</v>
      </c>
      <c r="K74" s="106">
        <f t="shared" si="101"/>
        <v>2.9136975455265241E-2</v>
      </c>
      <c r="L74" s="106">
        <f t="shared" si="101"/>
        <v>3.5879945429740788E-2</v>
      </c>
      <c r="N74" s="106">
        <f t="shared" ref="N74:O74" si="102">N36/N$5</f>
        <v>2.7490542244640606E-2</v>
      </c>
      <c r="O74" s="106">
        <f t="shared" si="102"/>
        <v>3.2759252473433489E-2</v>
      </c>
      <c r="S74" s="106">
        <f t="shared" ref="S74:T74" si="103">S36/S$5</f>
        <v>2.9147021003000428E-2</v>
      </c>
      <c r="T74" s="106">
        <f t="shared" si="103"/>
        <v>3.0849468230160895E-2</v>
      </c>
    </row>
    <row r="75" spans="1:20" x14ac:dyDescent="0.2">
      <c r="A75" s="79" t="s">
        <v>33</v>
      </c>
      <c r="B75" s="117">
        <f t="shared" ref="B75:L75" si="104">B37/B$5</f>
        <v>4.4277929155313353E-2</v>
      </c>
      <c r="C75" s="93">
        <f t="shared" si="104"/>
        <v>3.6692636340789141E-2</v>
      </c>
      <c r="D75" s="93">
        <f t="shared" si="104"/>
        <v>3.9463601532567047E-2</v>
      </c>
      <c r="E75" s="93">
        <f t="shared" si="104"/>
        <v>3.5838795147120343E-2</v>
      </c>
      <c r="F75" s="93">
        <f t="shared" si="104"/>
        <v>3.7133461222252674E-2</v>
      </c>
      <c r="G75" s="93">
        <f t="shared" si="104"/>
        <v>3.3054662379421222E-2</v>
      </c>
      <c r="H75" s="93">
        <f t="shared" si="104"/>
        <v>4.5640074211502783E-2</v>
      </c>
      <c r="I75" s="93">
        <f t="shared" si="104"/>
        <v>3.9618015227771322E-2</v>
      </c>
      <c r="J75" s="93">
        <f t="shared" si="104"/>
        <v>3.752203475195165E-2</v>
      </c>
      <c r="K75" s="93">
        <f t="shared" si="104"/>
        <v>3.9429928741092635E-2</v>
      </c>
      <c r="L75" s="93">
        <f t="shared" si="104"/>
        <v>4.61118690313779E-2</v>
      </c>
      <c r="N75" s="93">
        <f t="shared" ref="N75:O75" si="105">N37/N$5</f>
        <v>3.9470365699873895E-2</v>
      </c>
      <c r="O75" s="93">
        <f t="shared" si="105"/>
        <v>4.3019421033345551E-2</v>
      </c>
      <c r="S75" s="93">
        <f t="shared" ref="S75:T75" si="106">S37/S$5</f>
        <v>3.8049391671337661E-2</v>
      </c>
      <c r="T75" s="93">
        <f t="shared" si="106"/>
        <v>4.0632669757294793E-2</v>
      </c>
    </row>
  </sheetData>
  <mergeCells count="12">
    <mergeCell ref="S40:T40"/>
    <mergeCell ref="S2:V2"/>
    <mergeCell ref="F3:I3"/>
    <mergeCell ref="J3:L3"/>
    <mergeCell ref="P3:Q3"/>
    <mergeCell ref="U3:V3"/>
    <mergeCell ref="B41:E41"/>
    <mergeCell ref="F41:I41"/>
    <mergeCell ref="J41:L41"/>
    <mergeCell ref="B3:E3"/>
    <mergeCell ref="N2:Q2"/>
    <mergeCell ref="N40:O40"/>
  </mergeCells>
  <hyperlinks>
    <hyperlink ref="A2" location="Contents!A1" display="Back to contents"/>
  </hyperlinks>
  <pageMargins left="0.7" right="0.7" top="0.75" bottom="0.75" header="0.3" footer="0.3"/>
  <pageSetup paperSize="9"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O80"/>
  <sheetViews>
    <sheetView showGridLines="0" zoomScaleNormal="100" workbookViewId="0">
      <selection activeCell="S14" sqref="S14"/>
    </sheetView>
  </sheetViews>
  <sheetFormatPr defaultRowHeight="12.75" x14ac:dyDescent="0.2"/>
  <cols>
    <col min="1" max="1" bestFit="true" customWidth="true" style="52" width="20.140625" collapsed="false"/>
    <col min="2" max="11" bestFit="true" customWidth="true" style="52" width="13.28515625" collapsed="false"/>
    <col min="12" max="12" customWidth="true" style="52" width="3.42578125" collapsed="false"/>
    <col min="13" max="13" bestFit="true" customWidth="true" style="52" width="14.28515625" collapsed="false"/>
    <col min="14" max="14" bestFit="true" customWidth="true" style="52" width="12.28515625" collapsed="false"/>
    <col min="15" max="15" customWidth="true" style="52" width="12.85546875" collapsed="false"/>
    <col min="16" max="16384" style="52" width="9.140625" collapsed="false"/>
  </cols>
  <sheetData>
    <row r="1" spans="1:15" x14ac:dyDescent="0.2">
      <c r="A1" s="95" t="s">
        <v>252</v>
      </c>
    </row>
    <row r="2" spans="1:15" x14ac:dyDescent="0.2">
      <c r="A2" s="274" t="s">
        <v>282</v>
      </c>
    </row>
    <row r="3" spans="1:15" x14ac:dyDescent="0.2">
      <c r="A3" s="274"/>
    </row>
    <row r="4" spans="1:15" ht="43.5" customHeight="1" x14ac:dyDescent="0.2">
      <c r="B4" s="422" t="s">
        <v>243</v>
      </c>
      <c r="C4" s="422"/>
      <c r="D4" s="422" t="s">
        <v>244</v>
      </c>
      <c r="E4" s="422"/>
      <c r="F4" s="422" t="s">
        <v>245</v>
      </c>
      <c r="G4" s="422" t="s">
        <v>104</v>
      </c>
      <c r="H4" s="422" t="s">
        <v>246</v>
      </c>
      <c r="I4" s="422" t="s">
        <v>247</v>
      </c>
      <c r="J4" s="422" t="s">
        <v>248</v>
      </c>
      <c r="K4" s="422" t="s">
        <v>249</v>
      </c>
      <c r="M4" s="423" t="s">
        <v>120</v>
      </c>
      <c r="N4" s="423" t="s">
        <v>121</v>
      </c>
      <c r="O4" s="423" t="s">
        <v>109</v>
      </c>
    </row>
    <row r="5" spans="1:15" ht="36.75" customHeight="1" x14ac:dyDescent="0.2">
      <c r="B5" s="267" t="s">
        <v>250</v>
      </c>
      <c r="C5" s="267" t="s">
        <v>251</v>
      </c>
      <c r="D5" s="267" t="s">
        <v>250</v>
      </c>
      <c r="E5" s="267" t="s">
        <v>251</v>
      </c>
      <c r="F5" s="422"/>
      <c r="G5" s="422"/>
      <c r="H5" s="422"/>
      <c r="I5" s="422"/>
      <c r="J5" s="422"/>
      <c r="K5" s="422"/>
      <c r="M5" s="424"/>
      <c r="N5" s="424"/>
      <c r="O5" s="424"/>
    </row>
    <row r="6" spans="1:15" x14ac:dyDescent="0.2">
      <c r="A6" s="29" t="s">
        <v>62</v>
      </c>
      <c r="B6" s="139">
        <v>12900</v>
      </c>
      <c r="C6" s="139">
        <v>250</v>
      </c>
      <c r="D6" s="139">
        <v>485</v>
      </c>
      <c r="E6" s="139">
        <v>15</v>
      </c>
      <c r="F6" s="139">
        <v>600</v>
      </c>
      <c r="G6" s="139">
        <v>740</v>
      </c>
      <c r="H6" s="139">
        <v>170</v>
      </c>
      <c r="I6" s="139">
        <v>550</v>
      </c>
      <c r="J6" s="139">
        <v>865</v>
      </c>
      <c r="K6" s="139">
        <v>16570</v>
      </c>
      <c r="M6" s="138">
        <f>SUM(B6:E6)</f>
        <v>13650</v>
      </c>
      <c r="N6" s="139">
        <f>C6+E6</f>
        <v>265</v>
      </c>
      <c r="O6" s="254">
        <f>N6/M6</f>
        <v>1.9413919413919414E-2</v>
      </c>
    </row>
    <row r="7" spans="1:15" x14ac:dyDescent="0.2">
      <c r="A7" s="57" t="s">
        <v>2</v>
      </c>
      <c r="B7" s="142">
        <v>625</v>
      </c>
      <c r="C7" s="142">
        <v>0</v>
      </c>
      <c r="D7" s="142">
        <v>15</v>
      </c>
      <c r="E7" s="142">
        <v>0</v>
      </c>
      <c r="F7" s="142">
        <v>35</v>
      </c>
      <c r="G7" s="142">
        <v>25</v>
      </c>
      <c r="H7" s="142">
        <v>25</v>
      </c>
      <c r="I7" s="142">
        <v>5</v>
      </c>
      <c r="J7" s="142">
        <v>40</v>
      </c>
      <c r="K7" s="142">
        <v>770</v>
      </c>
      <c r="M7" s="141">
        <f t="shared" ref="M7:M38" si="0">SUM(B7:E7)</f>
        <v>640</v>
      </c>
      <c r="N7" s="142">
        <f t="shared" ref="N7:N38" si="1">C7+E7</f>
        <v>0</v>
      </c>
      <c r="O7" s="155">
        <f t="shared" ref="O7:O38" si="2">N7/M7</f>
        <v>0</v>
      </c>
    </row>
    <row r="8" spans="1:15" x14ac:dyDescent="0.2">
      <c r="A8" s="57" t="s">
        <v>3</v>
      </c>
      <c r="B8" s="142">
        <v>330</v>
      </c>
      <c r="C8" s="142">
        <v>15</v>
      </c>
      <c r="D8" s="142">
        <v>45</v>
      </c>
      <c r="E8" s="142">
        <v>0</v>
      </c>
      <c r="F8" s="142">
        <v>10</v>
      </c>
      <c r="G8" s="142">
        <v>25</v>
      </c>
      <c r="H8" s="142">
        <v>0</v>
      </c>
      <c r="I8" s="142">
        <v>10</v>
      </c>
      <c r="J8" s="142">
        <v>25</v>
      </c>
      <c r="K8" s="142">
        <v>460</v>
      </c>
      <c r="M8" s="141">
        <f t="shared" si="0"/>
        <v>390</v>
      </c>
      <c r="N8" s="142">
        <f t="shared" si="1"/>
        <v>15</v>
      </c>
      <c r="O8" s="155">
        <f t="shared" si="2"/>
        <v>3.8461538461538464E-2</v>
      </c>
    </row>
    <row r="9" spans="1:15" x14ac:dyDescent="0.2">
      <c r="A9" s="57" t="s">
        <v>4</v>
      </c>
      <c r="B9" s="142">
        <v>110</v>
      </c>
      <c r="C9" s="142">
        <v>5</v>
      </c>
      <c r="D9" s="142">
        <v>10</v>
      </c>
      <c r="E9" s="142">
        <v>0</v>
      </c>
      <c r="F9" s="142">
        <v>0</v>
      </c>
      <c r="G9" s="142">
        <v>10</v>
      </c>
      <c r="H9" s="142">
        <v>0</v>
      </c>
      <c r="I9" s="142">
        <v>10</v>
      </c>
      <c r="J9" s="142">
        <v>5</v>
      </c>
      <c r="K9" s="142">
        <v>155</v>
      </c>
      <c r="M9" s="141">
        <f t="shared" si="0"/>
        <v>125</v>
      </c>
      <c r="N9" s="142">
        <f t="shared" si="1"/>
        <v>5</v>
      </c>
      <c r="O9" s="155">
        <f t="shared" si="2"/>
        <v>0.04</v>
      </c>
    </row>
    <row r="10" spans="1:15" x14ac:dyDescent="0.2">
      <c r="A10" s="57" t="s">
        <v>5</v>
      </c>
      <c r="B10" s="142">
        <v>130</v>
      </c>
      <c r="C10" s="142">
        <v>5</v>
      </c>
      <c r="D10" s="142">
        <v>40</v>
      </c>
      <c r="E10" s="142">
        <v>0</v>
      </c>
      <c r="F10" s="142">
        <v>10</v>
      </c>
      <c r="G10" s="142">
        <v>5</v>
      </c>
      <c r="H10" s="142">
        <v>0</v>
      </c>
      <c r="I10" s="142">
        <v>0</v>
      </c>
      <c r="J10" s="142">
        <v>5</v>
      </c>
      <c r="K10" s="142">
        <v>200</v>
      </c>
      <c r="M10" s="141">
        <f t="shared" si="0"/>
        <v>175</v>
      </c>
      <c r="N10" s="142">
        <f t="shared" si="1"/>
        <v>5</v>
      </c>
      <c r="O10" s="155">
        <f t="shared" si="2"/>
        <v>2.8571428571428571E-2</v>
      </c>
    </row>
    <row r="11" spans="1:15" x14ac:dyDescent="0.2">
      <c r="A11" s="57" t="s">
        <v>6</v>
      </c>
      <c r="B11" s="142">
        <v>175</v>
      </c>
      <c r="C11" s="142">
        <v>5</v>
      </c>
      <c r="D11" s="142">
        <v>0</v>
      </c>
      <c r="E11" s="142">
        <v>0</v>
      </c>
      <c r="F11" s="142">
        <v>15</v>
      </c>
      <c r="G11" s="142">
        <v>5</v>
      </c>
      <c r="H11" s="142">
        <v>0</v>
      </c>
      <c r="I11" s="142">
        <v>5</v>
      </c>
      <c r="J11" s="142">
        <v>20</v>
      </c>
      <c r="K11" s="142">
        <v>220</v>
      </c>
      <c r="M11" s="141">
        <f t="shared" si="0"/>
        <v>180</v>
      </c>
      <c r="N11" s="142">
        <f t="shared" si="1"/>
        <v>5</v>
      </c>
      <c r="O11" s="155">
        <f t="shared" si="2"/>
        <v>2.7777777777777776E-2</v>
      </c>
    </row>
    <row r="12" spans="1:15" x14ac:dyDescent="0.2">
      <c r="A12" s="57" t="s">
        <v>7</v>
      </c>
      <c r="B12" s="142">
        <v>320</v>
      </c>
      <c r="C12" s="142">
        <v>10</v>
      </c>
      <c r="D12" s="142">
        <v>15</v>
      </c>
      <c r="E12" s="142">
        <v>0</v>
      </c>
      <c r="F12" s="142">
        <v>25</v>
      </c>
      <c r="G12" s="142">
        <v>10</v>
      </c>
      <c r="H12" s="142">
        <v>5</v>
      </c>
      <c r="I12" s="142">
        <v>10</v>
      </c>
      <c r="J12" s="142">
        <v>45</v>
      </c>
      <c r="K12" s="142">
        <v>445</v>
      </c>
      <c r="M12" s="141">
        <f t="shared" si="0"/>
        <v>345</v>
      </c>
      <c r="N12" s="142">
        <f t="shared" si="1"/>
        <v>10</v>
      </c>
      <c r="O12" s="155">
        <f t="shared" si="2"/>
        <v>2.8985507246376812E-2</v>
      </c>
    </row>
    <row r="13" spans="1:15" x14ac:dyDescent="0.2">
      <c r="A13" s="57" t="s">
        <v>8</v>
      </c>
      <c r="B13" s="142">
        <v>495</v>
      </c>
      <c r="C13" s="142">
        <v>0</v>
      </c>
      <c r="D13" s="142">
        <v>45</v>
      </c>
      <c r="E13" s="142">
        <v>0</v>
      </c>
      <c r="F13" s="142">
        <v>15</v>
      </c>
      <c r="G13" s="142">
        <v>60</v>
      </c>
      <c r="H13" s="142">
        <v>5</v>
      </c>
      <c r="I13" s="142">
        <v>65</v>
      </c>
      <c r="J13" s="142">
        <v>35</v>
      </c>
      <c r="K13" s="142">
        <v>720</v>
      </c>
      <c r="M13" s="141">
        <f t="shared" si="0"/>
        <v>540</v>
      </c>
      <c r="N13" s="142">
        <f t="shared" si="1"/>
        <v>0</v>
      </c>
      <c r="O13" s="155">
        <f t="shared" si="2"/>
        <v>0</v>
      </c>
    </row>
    <row r="14" spans="1:15" x14ac:dyDescent="0.2">
      <c r="A14" s="57" t="s">
        <v>9</v>
      </c>
      <c r="B14" s="142">
        <v>340</v>
      </c>
      <c r="C14" s="142">
        <v>0</v>
      </c>
      <c r="D14" s="142">
        <v>5</v>
      </c>
      <c r="E14" s="142">
        <v>0</v>
      </c>
      <c r="F14" s="142">
        <v>0</v>
      </c>
      <c r="G14" s="142">
        <v>5</v>
      </c>
      <c r="H14" s="142">
        <v>0</v>
      </c>
      <c r="I14" s="142">
        <v>0</v>
      </c>
      <c r="J14" s="142">
        <v>60</v>
      </c>
      <c r="K14" s="142">
        <v>410</v>
      </c>
      <c r="M14" s="141">
        <f t="shared" si="0"/>
        <v>345</v>
      </c>
      <c r="N14" s="142">
        <f t="shared" si="1"/>
        <v>0</v>
      </c>
      <c r="O14" s="155">
        <f t="shared" si="2"/>
        <v>0</v>
      </c>
    </row>
    <row r="15" spans="1:15" x14ac:dyDescent="0.2">
      <c r="A15" s="57" t="s">
        <v>10</v>
      </c>
      <c r="B15" s="142">
        <v>75</v>
      </c>
      <c r="C15" s="142">
        <v>0</v>
      </c>
      <c r="D15" s="142">
        <v>15</v>
      </c>
      <c r="E15" s="142">
        <v>0</v>
      </c>
      <c r="F15" s="142">
        <v>15</v>
      </c>
      <c r="G15" s="142">
        <v>0</v>
      </c>
      <c r="H15" s="142">
        <v>0</v>
      </c>
      <c r="I15" s="142">
        <v>0</v>
      </c>
      <c r="J15" s="142">
        <v>0</v>
      </c>
      <c r="K15" s="142">
        <v>105</v>
      </c>
      <c r="M15" s="141">
        <f t="shared" si="0"/>
        <v>90</v>
      </c>
      <c r="N15" s="142">
        <f t="shared" si="1"/>
        <v>0</v>
      </c>
      <c r="O15" s="155">
        <f t="shared" si="2"/>
        <v>0</v>
      </c>
    </row>
    <row r="16" spans="1:15" x14ac:dyDescent="0.2">
      <c r="A16" s="57" t="s">
        <v>11</v>
      </c>
      <c r="B16" s="142">
        <v>220</v>
      </c>
      <c r="C16" s="142">
        <v>15</v>
      </c>
      <c r="D16" s="142">
        <v>5</v>
      </c>
      <c r="E16" s="142">
        <v>0</v>
      </c>
      <c r="F16" s="142">
        <v>5</v>
      </c>
      <c r="G16" s="142">
        <v>15</v>
      </c>
      <c r="H16" s="142">
        <v>0</v>
      </c>
      <c r="I16" s="142">
        <v>5</v>
      </c>
      <c r="J16" s="142">
        <v>10</v>
      </c>
      <c r="K16" s="142">
        <v>280</v>
      </c>
      <c r="M16" s="141">
        <f t="shared" si="0"/>
        <v>240</v>
      </c>
      <c r="N16" s="142">
        <f t="shared" si="1"/>
        <v>15</v>
      </c>
      <c r="O16" s="155">
        <f t="shared" si="2"/>
        <v>6.25E-2</v>
      </c>
    </row>
    <row r="17" spans="1:15" x14ac:dyDescent="0.2">
      <c r="A17" s="57" t="s">
        <v>12</v>
      </c>
      <c r="B17" s="142">
        <v>145</v>
      </c>
      <c r="C17" s="142">
        <v>0</v>
      </c>
      <c r="D17" s="142">
        <v>10</v>
      </c>
      <c r="E17" s="142">
        <v>0</v>
      </c>
      <c r="F17" s="142">
        <v>10</v>
      </c>
      <c r="G17" s="142">
        <v>5</v>
      </c>
      <c r="H17" s="142">
        <v>0</v>
      </c>
      <c r="I17" s="142">
        <v>5</v>
      </c>
      <c r="J17" s="142">
        <v>10</v>
      </c>
      <c r="K17" s="142">
        <v>185</v>
      </c>
      <c r="M17" s="141">
        <f t="shared" si="0"/>
        <v>155</v>
      </c>
      <c r="N17" s="142">
        <f t="shared" si="1"/>
        <v>0</v>
      </c>
      <c r="O17" s="155">
        <f t="shared" si="2"/>
        <v>0</v>
      </c>
    </row>
    <row r="18" spans="1:15" x14ac:dyDescent="0.2">
      <c r="A18" s="57" t="s">
        <v>13</v>
      </c>
      <c r="B18" s="142">
        <v>1170</v>
      </c>
      <c r="C18" s="142">
        <v>5</v>
      </c>
      <c r="D18" s="142">
        <v>5</v>
      </c>
      <c r="E18" s="142">
        <v>0</v>
      </c>
      <c r="F18" s="142">
        <v>20</v>
      </c>
      <c r="G18" s="142">
        <v>0</v>
      </c>
      <c r="H18" s="142">
        <v>50</v>
      </c>
      <c r="I18" s="142">
        <v>0</v>
      </c>
      <c r="J18" s="142">
        <v>0</v>
      </c>
      <c r="K18" s="142">
        <v>1255</v>
      </c>
      <c r="M18" s="141">
        <f t="shared" si="0"/>
        <v>1180</v>
      </c>
      <c r="N18" s="142">
        <f t="shared" si="1"/>
        <v>5</v>
      </c>
      <c r="O18" s="155">
        <f t="shared" si="2"/>
        <v>4.2372881355932203E-3</v>
      </c>
    </row>
    <row r="19" spans="1:15" x14ac:dyDescent="0.2">
      <c r="A19" s="57" t="s">
        <v>14</v>
      </c>
      <c r="B19" s="142">
        <v>65</v>
      </c>
      <c r="C19" s="142">
        <v>0</v>
      </c>
      <c r="D19" s="142">
        <v>0</v>
      </c>
      <c r="E19" s="142">
        <v>0</v>
      </c>
      <c r="F19" s="142">
        <v>5</v>
      </c>
      <c r="G19" s="142">
        <v>15</v>
      </c>
      <c r="H19" s="142">
        <v>0</v>
      </c>
      <c r="I19" s="142">
        <v>0</v>
      </c>
      <c r="J19" s="142">
        <v>0</v>
      </c>
      <c r="K19" s="142">
        <v>85</v>
      </c>
      <c r="M19" s="141">
        <f t="shared" si="0"/>
        <v>65</v>
      </c>
      <c r="N19" s="142">
        <f t="shared" si="1"/>
        <v>0</v>
      </c>
      <c r="O19" s="155">
        <f t="shared" si="2"/>
        <v>0</v>
      </c>
    </row>
    <row r="20" spans="1:15" x14ac:dyDescent="0.2">
      <c r="A20" s="57" t="s">
        <v>15</v>
      </c>
      <c r="B20" s="142">
        <v>375</v>
      </c>
      <c r="C20" s="142">
        <v>5</v>
      </c>
      <c r="D20" s="142">
        <v>20</v>
      </c>
      <c r="E20" s="142">
        <v>0</v>
      </c>
      <c r="F20" s="142">
        <v>25</v>
      </c>
      <c r="G20" s="142">
        <v>25</v>
      </c>
      <c r="H20" s="142">
        <v>5</v>
      </c>
      <c r="I20" s="142">
        <v>5</v>
      </c>
      <c r="J20" s="142">
        <v>60</v>
      </c>
      <c r="K20" s="142">
        <v>515</v>
      </c>
      <c r="M20" s="141">
        <f t="shared" si="0"/>
        <v>400</v>
      </c>
      <c r="N20" s="142">
        <f t="shared" si="1"/>
        <v>5</v>
      </c>
      <c r="O20" s="155">
        <f t="shared" si="2"/>
        <v>1.2500000000000001E-2</v>
      </c>
    </row>
    <row r="21" spans="1:15" x14ac:dyDescent="0.2">
      <c r="A21" s="57" t="s">
        <v>16</v>
      </c>
      <c r="B21" s="142">
        <v>960</v>
      </c>
      <c r="C21" s="142">
        <v>20</v>
      </c>
      <c r="D21" s="142">
        <v>5</v>
      </c>
      <c r="E21" s="142">
        <v>0</v>
      </c>
      <c r="F21" s="142">
        <v>50</v>
      </c>
      <c r="G21" s="142">
        <v>75</v>
      </c>
      <c r="H21" s="142">
        <v>0</v>
      </c>
      <c r="I21" s="142">
        <v>55</v>
      </c>
      <c r="J21" s="142">
        <v>95</v>
      </c>
      <c r="K21" s="142">
        <v>1260</v>
      </c>
      <c r="M21" s="141">
        <f t="shared" si="0"/>
        <v>985</v>
      </c>
      <c r="N21" s="142">
        <f t="shared" si="1"/>
        <v>20</v>
      </c>
      <c r="O21" s="155">
        <f t="shared" si="2"/>
        <v>2.030456852791878E-2</v>
      </c>
    </row>
    <row r="22" spans="1:15" x14ac:dyDescent="0.2">
      <c r="A22" s="57" t="s">
        <v>17</v>
      </c>
      <c r="B22" s="142">
        <v>2270</v>
      </c>
      <c r="C22" s="142">
        <v>45</v>
      </c>
      <c r="D22" s="142">
        <v>0</v>
      </c>
      <c r="E22" s="142">
        <v>0</v>
      </c>
      <c r="F22" s="142">
        <v>130</v>
      </c>
      <c r="G22" s="142">
        <v>70</v>
      </c>
      <c r="H22" s="142">
        <v>65</v>
      </c>
      <c r="I22" s="142">
        <v>140</v>
      </c>
      <c r="J22" s="142">
        <v>100</v>
      </c>
      <c r="K22" s="142">
        <v>2825</v>
      </c>
      <c r="M22" s="141">
        <f t="shared" si="0"/>
        <v>2315</v>
      </c>
      <c r="N22" s="142">
        <f t="shared" si="1"/>
        <v>45</v>
      </c>
      <c r="O22" s="155">
        <f t="shared" si="2"/>
        <v>1.9438444924406047E-2</v>
      </c>
    </row>
    <row r="23" spans="1:15" x14ac:dyDescent="0.2">
      <c r="A23" s="57" t="s">
        <v>18</v>
      </c>
      <c r="B23" s="142">
        <v>485</v>
      </c>
      <c r="C23" s="142">
        <v>5</v>
      </c>
      <c r="D23" s="142">
        <v>20</v>
      </c>
      <c r="E23" s="142">
        <v>0</v>
      </c>
      <c r="F23" s="142">
        <v>10</v>
      </c>
      <c r="G23" s="142">
        <v>15</v>
      </c>
      <c r="H23" s="142">
        <v>0</v>
      </c>
      <c r="I23" s="142">
        <v>10</v>
      </c>
      <c r="J23" s="142">
        <v>15</v>
      </c>
      <c r="K23" s="142">
        <v>560</v>
      </c>
      <c r="M23" s="141">
        <f t="shared" si="0"/>
        <v>510</v>
      </c>
      <c r="N23" s="142">
        <f t="shared" si="1"/>
        <v>5</v>
      </c>
      <c r="O23" s="155">
        <f t="shared" si="2"/>
        <v>9.8039215686274508E-3</v>
      </c>
    </row>
    <row r="24" spans="1:15" x14ac:dyDescent="0.2">
      <c r="A24" s="57" t="s">
        <v>19</v>
      </c>
      <c r="B24" s="142">
        <v>80</v>
      </c>
      <c r="C24" s="142">
        <v>0</v>
      </c>
      <c r="D24" s="142">
        <v>5</v>
      </c>
      <c r="E24" s="142">
        <v>0</v>
      </c>
      <c r="F24" s="142">
        <v>0</v>
      </c>
      <c r="G24" s="142">
        <v>20</v>
      </c>
      <c r="H24" s="142">
        <v>0</v>
      </c>
      <c r="I24" s="142">
        <v>15</v>
      </c>
      <c r="J24" s="142">
        <v>5</v>
      </c>
      <c r="K24" s="142">
        <v>125</v>
      </c>
      <c r="M24" s="141">
        <f t="shared" si="0"/>
        <v>85</v>
      </c>
      <c r="N24" s="142">
        <f t="shared" si="1"/>
        <v>0</v>
      </c>
      <c r="O24" s="155">
        <f t="shared" si="2"/>
        <v>0</v>
      </c>
    </row>
    <row r="25" spans="1:15" x14ac:dyDescent="0.2">
      <c r="A25" s="57" t="s">
        <v>20</v>
      </c>
      <c r="B25" s="142">
        <v>195</v>
      </c>
      <c r="C25" s="142">
        <v>5</v>
      </c>
      <c r="D25" s="142">
        <v>5</v>
      </c>
      <c r="E25" s="142">
        <v>0</v>
      </c>
      <c r="F25" s="142">
        <v>0</v>
      </c>
      <c r="G25" s="142">
        <v>0</v>
      </c>
      <c r="H25" s="142">
        <v>0</v>
      </c>
      <c r="I25" s="142">
        <v>5</v>
      </c>
      <c r="J25" s="142">
        <v>0</v>
      </c>
      <c r="K25" s="142">
        <v>210</v>
      </c>
      <c r="M25" s="141">
        <f t="shared" si="0"/>
        <v>205</v>
      </c>
      <c r="N25" s="142">
        <f t="shared" si="1"/>
        <v>5</v>
      </c>
      <c r="O25" s="155">
        <f t="shared" si="2"/>
        <v>2.4390243902439025E-2</v>
      </c>
    </row>
    <row r="26" spans="1:15" x14ac:dyDescent="0.2">
      <c r="A26" s="57" t="s">
        <v>21</v>
      </c>
      <c r="B26" s="142">
        <v>135</v>
      </c>
      <c r="C26" s="142">
        <v>15</v>
      </c>
      <c r="D26" s="142">
        <v>15</v>
      </c>
      <c r="E26" s="142">
        <v>0</v>
      </c>
      <c r="F26" s="142">
        <v>20</v>
      </c>
      <c r="G26" s="142">
        <v>25</v>
      </c>
      <c r="H26" s="142">
        <v>0</v>
      </c>
      <c r="I26" s="142">
        <v>0</v>
      </c>
      <c r="J26" s="142">
        <v>10</v>
      </c>
      <c r="K26" s="142">
        <v>230</v>
      </c>
      <c r="M26" s="141">
        <f t="shared" si="0"/>
        <v>165</v>
      </c>
      <c r="N26" s="142">
        <f t="shared" si="1"/>
        <v>15</v>
      </c>
      <c r="O26" s="155">
        <f t="shared" si="2"/>
        <v>9.0909090909090912E-2</v>
      </c>
    </row>
    <row r="27" spans="1:15" x14ac:dyDescent="0.2">
      <c r="A27" s="57" t="s">
        <v>22</v>
      </c>
      <c r="B27" s="142">
        <v>335</v>
      </c>
      <c r="C27" s="142">
        <v>5</v>
      </c>
      <c r="D27" s="142">
        <v>25</v>
      </c>
      <c r="E27" s="142">
        <v>0</v>
      </c>
      <c r="F27" s="142">
        <v>15</v>
      </c>
      <c r="G27" s="142">
        <v>5</v>
      </c>
      <c r="H27" s="142">
        <v>0</v>
      </c>
      <c r="I27" s="142">
        <v>0</v>
      </c>
      <c r="J27" s="142">
        <v>65</v>
      </c>
      <c r="K27" s="142">
        <v>455</v>
      </c>
      <c r="M27" s="141">
        <f t="shared" si="0"/>
        <v>365</v>
      </c>
      <c r="N27" s="142">
        <f t="shared" si="1"/>
        <v>5</v>
      </c>
      <c r="O27" s="155">
        <f t="shared" si="2"/>
        <v>1.3698630136986301E-2</v>
      </c>
    </row>
    <row r="28" spans="1:15" x14ac:dyDescent="0.2">
      <c r="A28" s="57" t="s">
        <v>23</v>
      </c>
      <c r="B28" s="142">
        <v>655</v>
      </c>
      <c r="C28" s="142">
        <v>40</v>
      </c>
      <c r="D28" s="142">
        <v>5</v>
      </c>
      <c r="E28" s="142">
        <v>0</v>
      </c>
      <c r="F28" s="142">
        <v>50</v>
      </c>
      <c r="G28" s="142">
        <v>65</v>
      </c>
      <c r="H28" s="142">
        <v>5</v>
      </c>
      <c r="I28" s="142">
        <v>25</v>
      </c>
      <c r="J28" s="142">
        <v>10</v>
      </c>
      <c r="K28" s="142">
        <v>850</v>
      </c>
      <c r="M28" s="141">
        <f t="shared" si="0"/>
        <v>700</v>
      </c>
      <c r="N28" s="142">
        <f t="shared" si="1"/>
        <v>40</v>
      </c>
      <c r="O28" s="155">
        <f t="shared" si="2"/>
        <v>5.7142857142857141E-2</v>
      </c>
    </row>
    <row r="29" spans="1:15" x14ac:dyDescent="0.2">
      <c r="A29" s="57" t="s">
        <v>24</v>
      </c>
      <c r="B29" s="142">
        <v>45</v>
      </c>
      <c r="C29" s="142">
        <v>0</v>
      </c>
      <c r="D29" s="142">
        <v>0</v>
      </c>
      <c r="E29" s="142">
        <v>0</v>
      </c>
      <c r="F29" s="142">
        <v>0</v>
      </c>
      <c r="G29" s="142">
        <v>5</v>
      </c>
      <c r="H29" s="142">
        <v>0</v>
      </c>
      <c r="I29" s="142">
        <v>0</v>
      </c>
      <c r="J29" s="142">
        <v>0</v>
      </c>
      <c r="K29" s="142">
        <v>60</v>
      </c>
      <c r="M29" s="141">
        <f t="shared" si="0"/>
        <v>45</v>
      </c>
      <c r="N29" s="142">
        <f t="shared" si="1"/>
        <v>0</v>
      </c>
      <c r="O29" s="155">
        <f t="shared" si="2"/>
        <v>0</v>
      </c>
    </row>
    <row r="30" spans="1:15" x14ac:dyDescent="0.2">
      <c r="A30" s="57" t="s">
        <v>25</v>
      </c>
      <c r="B30" s="142">
        <v>255</v>
      </c>
      <c r="C30" s="142">
        <v>10</v>
      </c>
      <c r="D30" s="142">
        <v>5</v>
      </c>
      <c r="E30" s="142">
        <v>0</v>
      </c>
      <c r="F30" s="142">
        <v>25</v>
      </c>
      <c r="G30" s="142">
        <v>10</v>
      </c>
      <c r="H30" s="142">
        <v>0</v>
      </c>
      <c r="I30" s="142">
        <v>5</v>
      </c>
      <c r="J30" s="142">
        <v>5</v>
      </c>
      <c r="K30" s="142">
        <v>310</v>
      </c>
      <c r="M30" s="141">
        <f t="shared" si="0"/>
        <v>270</v>
      </c>
      <c r="N30" s="142">
        <f t="shared" si="1"/>
        <v>10</v>
      </c>
      <c r="O30" s="155">
        <f t="shared" si="2"/>
        <v>3.7037037037037035E-2</v>
      </c>
    </row>
    <row r="31" spans="1:15" x14ac:dyDescent="0.2">
      <c r="A31" s="57" t="s">
        <v>26</v>
      </c>
      <c r="B31" s="142">
        <v>330</v>
      </c>
      <c r="C31" s="142">
        <v>5</v>
      </c>
      <c r="D31" s="142">
        <v>5</v>
      </c>
      <c r="E31" s="142">
        <v>0</v>
      </c>
      <c r="F31" s="142">
        <v>15</v>
      </c>
      <c r="G31" s="142">
        <v>40</v>
      </c>
      <c r="H31" s="142">
        <v>0</v>
      </c>
      <c r="I31" s="142">
        <v>10</v>
      </c>
      <c r="J31" s="142">
        <v>35</v>
      </c>
      <c r="K31" s="142">
        <v>440</v>
      </c>
      <c r="M31" s="141">
        <f t="shared" si="0"/>
        <v>340</v>
      </c>
      <c r="N31" s="142">
        <f t="shared" si="1"/>
        <v>5</v>
      </c>
      <c r="O31" s="155">
        <f t="shared" si="2"/>
        <v>1.4705882352941176E-2</v>
      </c>
    </row>
    <row r="32" spans="1:15" x14ac:dyDescent="0.2">
      <c r="A32" s="57" t="s">
        <v>27</v>
      </c>
      <c r="B32" s="142">
        <v>235</v>
      </c>
      <c r="C32" s="142">
        <v>0</v>
      </c>
      <c r="D32" s="142">
        <v>50</v>
      </c>
      <c r="E32" s="142">
        <v>0</v>
      </c>
      <c r="F32" s="142">
        <v>0</v>
      </c>
      <c r="G32" s="142">
        <v>20</v>
      </c>
      <c r="H32" s="142">
        <v>0</v>
      </c>
      <c r="I32" s="142">
        <v>5</v>
      </c>
      <c r="J32" s="142">
        <v>20</v>
      </c>
      <c r="K32" s="142">
        <v>335</v>
      </c>
      <c r="M32" s="141">
        <f t="shared" si="0"/>
        <v>285</v>
      </c>
      <c r="N32" s="142">
        <f t="shared" si="1"/>
        <v>0</v>
      </c>
      <c r="O32" s="155">
        <f t="shared" si="2"/>
        <v>0</v>
      </c>
    </row>
    <row r="33" spans="1:15" x14ac:dyDescent="0.2">
      <c r="A33" s="57" t="s">
        <v>28</v>
      </c>
      <c r="B33" s="142">
        <v>35</v>
      </c>
      <c r="C33" s="142">
        <v>0</v>
      </c>
      <c r="D33" s="142">
        <v>0</v>
      </c>
      <c r="E33" s="142">
        <v>0</v>
      </c>
      <c r="F33" s="142">
        <v>0</v>
      </c>
      <c r="G33" s="142">
        <v>0</v>
      </c>
      <c r="H33" s="142">
        <v>0</v>
      </c>
      <c r="I33" s="142">
        <v>0</v>
      </c>
      <c r="J33" s="142">
        <v>5</v>
      </c>
      <c r="K33" s="142">
        <v>40</v>
      </c>
      <c r="M33" s="141">
        <f t="shared" si="0"/>
        <v>35</v>
      </c>
      <c r="N33" s="142">
        <f t="shared" si="1"/>
        <v>0</v>
      </c>
      <c r="O33" s="155">
        <f t="shared" si="2"/>
        <v>0</v>
      </c>
    </row>
    <row r="34" spans="1:15" x14ac:dyDescent="0.2">
      <c r="A34" s="57" t="s">
        <v>29</v>
      </c>
      <c r="B34" s="142">
        <v>315</v>
      </c>
      <c r="C34" s="142">
        <v>10</v>
      </c>
      <c r="D34" s="142">
        <v>15</v>
      </c>
      <c r="E34" s="142">
        <v>0</v>
      </c>
      <c r="F34" s="142">
        <v>25</v>
      </c>
      <c r="G34" s="142">
        <v>30</v>
      </c>
      <c r="H34" s="142">
        <v>0</v>
      </c>
      <c r="I34" s="142">
        <v>15</v>
      </c>
      <c r="J34" s="142">
        <v>15</v>
      </c>
      <c r="K34" s="142">
        <v>425</v>
      </c>
      <c r="M34" s="141">
        <f t="shared" si="0"/>
        <v>340</v>
      </c>
      <c r="N34" s="142">
        <f t="shared" si="1"/>
        <v>10</v>
      </c>
      <c r="O34" s="155">
        <f t="shared" si="2"/>
        <v>2.9411764705882353E-2</v>
      </c>
    </row>
    <row r="35" spans="1:15" x14ac:dyDescent="0.2">
      <c r="A35" s="57" t="s">
        <v>30</v>
      </c>
      <c r="B35" s="142">
        <v>755</v>
      </c>
      <c r="C35" s="142">
        <v>5</v>
      </c>
      <c r="D35" s="142">
        <v>75</v>
      </c>
      <c r="E35" s="142">
        <v>0</v>
      </c>
      <c r="F35" s="142">
        <v>30</v>
      </c>
      <c r="G35" s="142">
        <v>70</v>
      </c>
      <c r="H35" s="142">
        <v>5</v>
      </c>
      <c r="I35" s="142">
        <v>50</v>
      </c>
      <c r="J35" s="142">
        <v>65</v>
      </c>
      <c r="K35" s="142">
        <v>1060</v>
      </c>
      <c r="M35" s="141">
        <f t="shared" si="0"/>
        <v>835</v>
      </c>
      <c r="N35" s="142">
        <f t="shared" si="1"/>
        <v>5</v>
      </c>
      <c r="O35" s="155">
        <f t="shared" si="2"/>
        <v>5.9880239520958087E-3</v>
      </c>
    </row>
    <row r="36" spans="1:15" x14ac:dyDescent="0.2">
      <c r="A36" s="57" t="s">
        <v>31</v>
      </c>
      <c r="B36" s="142">
        <v>235</v>
      </c>
      <c r="C36" s="142">
        <v>5</v>
      </c>
      <c r="D36" s="142">
        <v>0</v>
      </c>
      <c r="E36" s="142">
        <v>0</v>
      </c>
      <c r="F36" s="142">
        <v>10</v>
      </c>
      <c r="G36" s="142">
        <v>30</v>
      </c>
      <c r="H36" s="142">
        <v>0</v>
      </c>
      <c r="I36" s="142">
        <v>20</v>
      </c>
      <c r="J36" s="142">
        <v>15</v>
      </c>
      <c r="K36" s="142">
        <v>315</v>
      </c>
      <c r="M36" s="141">
        <f t="shared" si="0"/>
        <v>240</v>
      </c>
      <c r="N36" s="142">
        <f t="shared" si="1"/>
        <v>5</v>
      </c>
      <c r="O36" s="155">
        <f t="shared" si="2"/>
        <v>2.0833333333333332E-2</v>
      </c>
    </row>
    <row r="37" spans="1:15" x14ac:dyDescent="0.2">
      <c r="A37" s="57" t="s">
        <v>32</v>
      </c>
      <c r="B37" s="142">
        <v>435</v>
      </c>
      <c r="C37" s="142">
        <v>5</v>
      </c>
      <c r="D37" s="142">
        <v>10</v>
      </c>
      <c r="E37" s="142">
        <v>0</v>
      </c>
      <c r="F37" s="142">
        <v>0</v>
      </c>
      <c r="G37" s="142">
        <v>20</v>
      </c>
      <c r="H37" s="142">
        <v>0</v>
      </c>
      <c r="I37" s="142">
        <v>5</v>
      </c>
      <c r="J37" s="142">
        <v>55</v>
      </c>
      <c r="K37" s="142">
        <v>525</v>
      </c>
      <c r="M37" s="141">
        <f t="shared" si="0"/>
        <v>450</v>
      </c>
      <c r="N37" s="142">
        <f t="shared" si="1"/>
        <v>5</v>
      </c>
      <c r="O37" s="155">
        <f t="shared" si="2"/>
        <v>1.1111111111111112E-2</v>
      </c>
    </row>
    <row r="38" spans="1:15" x14ac:dyDescent="0.2">
      <c r="A38" s="92" t="s">
        <v>33</v>
      </c>
      <c r="B38" s="147">
        <v>575</v>
      </c>
      <c r="C38" s="147">
        <v>10</v>
      </c>
      <c r="D38" s="147">
        <v>5</v>
      </c>
      <c r="E38" s="147">
        <v>0</v>
      </c>
      <c r="F38" s="147">
        <v>10</v>
      </c>
      <c r="G38" s="147">
        <v>25</v>
      </c>
      <c r="H38" s="147">
        <v>0</v>
      </c>
      <c r="I38" s="147">
        <v>70</v>
      </c>
      <c r="J38" s="147">
        <v>30</v>
      </c>
      <c r="K38" s="147">
        <v>725</v>
      </c>
      <c r="M38" s="146">
        <f t="shared" si="0"/>
        <v>590</v>
      </c>
      <c r="N38" s="147">
        <f t="shared" si="1"/>
        <v>10</v>
      </c>
      <c r="O38" s="150">
        <f t="shared" si="2"/>
        <v>1.6949152542372881E-2</v>
      </c>
    </row>
    <row r="40" spans="1:15" x14ac:dyDescent="0.2">
      <c r="A40" s="58" t="s">
        <v>86</v>
      </c>
    </row>
    <row r="41" spans="1:15" x14ac:dyDescent="0.2">
      <c r="A41" s="153"/>
    </row>
    <row r="42" spans="1:15" x14ac:dyDescent="0.2">
      <c r="A42" s="95" t="s">
        <v>253</v>
      </c>
    </row>
    <row r="44" spans="1:15" ht="43.5" customHeight="1" x14ac:dyDescent="0.2">
      <c r="B44" s="422" t="s">
        <v>243</v>
      </c>
      <c r="C44" s="422"/>
      <c r="D44" s="422" t="s">
        <v>244</v>
      </c>
      <c r="E44" s="422"/>
      <c r="F44" s="422" t="s">
        <v>245</v>
      </c>
      <c r="G44" s="422" t="s">
        <v>104</v>
      </c>
      <c r="H44" s="422" t="s">
        <v>246</v>
      </c>
      <c r="I44" s="422" t="s">
        <v>247</v>
      </c>
      <c r="J44" s="422" t="s">
        <v>248</v>
      </c>
      <c r="K44" s="422" t="s">
        <v>249</v>
      </c>
    </row>
    <row r="45" spans="1:15" ht="36.75" customHeight="1" x14ac:dyDescent="0.2">
      <c r="B45" s="267" t="s">
        <v>250</v>
      </c>
      <c r="C45" s="267" t="s">
        <v>251</v>
      </c>
      <c r="D45" s="267" t="s">
        <v>250</v>
      </c>
      <c r="E45" s="267" t="s">
        <v>251</v>
      </c>
      <c r="F45" s="422"/>
      <c r="G45" s="422"/>
      <c r="H45" s="422"/>
      <c r="I45" s="422"/>
      <c r="J45" s="422"/>
      <c r="K45" s="422"/>
    </row>
    <row r="46" spans="1:15" x14ac:dyDescent="0.2">
      <c r="A46" s="29" t="s">
        <v>62</v>
      </c>
      <c r="B46" s="140">
        <f>B6/$K6</f>
        <v>0.77851538925769459</v>
      </c>
      <c r="C46" s="140">
        <f t="shared" ref="C46:K46" si="3">C6/$K6</f>
        <v>1.5087507543753771E-2</v>
      </c>
      <c r="D46" s="140">
        <f t="shared" si="3"/>
        <v>2.9269764634882317E-2</v>
      </c>
      <c r="E46" s="140">
        <f t="shared" si="3"/>
        <v>9.0525045262522627E-4</v>
      </c>
      <c r="F46" s="140">
        <f t="shared" si="3"/>
        <v>3.6210018105009054E-2</v>
      </c>
      <c r="G46" s="140">
        <f t="shared" si="3"/>
        <v>4.4659022329511168E-2</v>
      </c>
      <c r="H46" s="140">
        <f t="shared" si="3"/>
        <v>1.0259505129752565E-2</v>
      </c>
      <c r="I46" s="140">
        <f t="shared" si="3"/>
        <v>3.3192516596258298E-2</v>
      </c>
      <c r="J46" s="140">
        <f t="shared" si="3"/>
        <v>5.220277610138805E-2</v>
      </c>
      <c r="K46" s="140">
        <f t="shared" si="3"/>
        <v>1</v>
      </c>
    </row>
    <row r="47" spans="1:15" x14ac:dyDescent="0.2">
      <c r="A47" s="57" t="s">
        <v>2</v>
      </c>
      <c r="B47" s="143">
        <f t="shared" ref="B47:K47" si="4">B7/$K7</f>
        <v>0.81168831168831168</v>
      </c>
      <c r="C47" s="143">
        <f t="shared" si="4"/>
        <v>0</v>
      </c>
      <c r="D47" s="143">
        <f t="shared" si="4"/>
        <v>1.948051948051948E-2</v>
      </c>
      <c r="E47" s="143">
        <f t="shared" si="4"/>
        <v>0</v>
      </c>
      <c r="F47" s="143">
        <f t="shared" si="4"/>
        <v>4.5454545454545456E-2</v>
      </c>
      <c r="G47" s="143">
        <f t="shared" si="4"/>
        <v>3.2467532467532464E-2</v>
      </c>
      <c r="H47" s="143">
        <f t="shared" si="4"/>
        <v>3.2467532467532464E-2</v>
      </c>
      <c r="I47" s="143">
        <f t="shared" si="4"/>
        <v>6.4935064935064939E-3</v>
      </c>
      <c r="J47" s="143">
        <f t="shared" si="4"/>
        <v>5.1948051948051951E-2</v>
      </c>
      <c r="K47" s="143">
        <f t="shared" si="4"/>
        <v>1</v>
      </c>
    </row>
    <row r="48" spans="1:15" x14ac:dyDescent="0.2">
      <c r="A48" s="57" t="s">
        <v>3</v>
      </c>
      <c r="B48" s="143">
        <f t="shared" ref="B48:K48" si="5">B8/$K8</f>
        <v>0.71739130434782605</v>
      </c>
      <c r="C48" s="143">
        <f t="shared" si="5"/>
        <v>3.2608695652173912E-2</v>
      </c>
      <c r="D48" s="143">
        <f t="shared" si="5"/>
        <v>9.7826086956521743E-2</v>
      </c>
      <c r="E48" s="143">
        <f t="shared" si="5"/>
        <v>0</v>
      </c>
      <c r="F48" s="143">
        <f t="shared" si="5"/>
        <v>2.1739130434782608E-2</v>
      </c>
      <c r="G48" s="143">
        <f t="shared" si="5"/>
        <v>5.434782608695652E-2</v>
      </c>
      <c r="H48" s="143">
        <f t="shared" si="5"/>
        <v>0</v>
      </c>
      <c r="I48" s="143">
        <f t="shared" si="5"/>
        <v>2.1739130434782608E-2</v>
      </c>
      <c r="J48" s="143">
        <f t="shared" si="5"/>
        <v>5.434782608695652E-2</v>
      </c>
      <c r="K48" s="143">
        <f t="shared" si="5"/>
        <v>1</v>
      </c>
    </row>
    <row r="49" spans="1:11" x14ac:dyDescent="0.2">
      <c r="A49" s="57" t="s">
        <v>4</v>
      </c>
      <c r="B49" s="143">
        <f t="shared" ref="B49:K49" si="6">B9/$K9</f>
        <v>0.70967741935483875</v>
      </c>
      <c r="C49" s="143">
        <f t="shared" si="6"/>
        <v>3.2258064516129031E-2</v>
      </c>
      <c r="D49" s="143">
        <f t="shared" si="6"/>
        <v>6.4516129032258063E-2</v>
      </c>
      <c r="E49" s="143">
        <f t="shared" si="6"/>
        <v>0</v>
      </c>
      <c r="F49" s="143">
        <f t="shared" si="6"/>
        <v>0</v>
      </c>
      <c r="G49" s="143">
        <f t="shared" si="6"/>
        <v>6.4516129032258063E-2</v>
      </c>
      <c r="H49" s="143">
        <f t="shared" si="6"/>
        <v>0</v>
      </c>
      <c r="I49" s="143">
        <f t="shared" si="6"/>
        <v>6.4516129032258063E-2</v>
      </c>
      <c r="J49" s="143">
        <f t="shared" si="6"/>
        <v>3.2258064516129031E-2</v>
      </c>
      <c r="K49" s="143">
        <f t="shared" si="6"/>
        <v>1</v>
      </c>
    </row>
    <row r="50" spans="1:11" x14ac:dyDescent="0.2">
      <c r="A50" s="57" t="s">
        <v>5</v>
      </c>
      <c r="B50" s="143">
        <f t="shared" ref="B50:K50" si="7">B10/$K10</f>
        <v>0.65</v>
      </c>
      <c r="C50" s="143">
        <f t="shared" si="7"/>
        <v>2.5000000000000001E-2</v>
      </c>
      <c r="D50" s="143">
        <f t="shared" si="7"/>
        <v>0.2</v>
      </c>
      <c r="E50" s="143">
        <f t="shared" si="7"/>
        <v>0</v>
      </c>
      <c r="F50" s="143">
        <f t="shared" si="7"/>
        <v>0.05</v>
      </c>
      <c r="G50" s="143">
        <f t="shared" si="7"/>
        <v>2.5000000000000001E-2</v>
      </c>
      <c r="H50" s="143">
        <f t="shared" si="7"/>
        <v>0</v>
      </c>
      <c r="I50" s="143">
        <f t="shared" si="7"/>
        <v>0</v>
      </c>
      <c r="J50" s="143">
        <f t="shared" si="7"/>
        <v>2.5000000000000001E-2</v>
      </c>
      <c r="K50" s="143">
        <f t="shared" si="7"/>
        <v>1</v>
      </c>
    </row>
    <row r="51" spans="1:11" x14ac:dyDescent="0.2">
      <c r="A51" s="57" t="s">
        <v>6</v>
      </c>
      <c r="B51" s="143">
        <f t="shared" ref="B51:K51" si="8">B11/$K11</f>
        <v>0.79545454545454541</v>
      </c>
      <c r="C51" s="143">
        <f t="shared" si="8"/>
        <v>2.2727272727272728E-2</v>
      </c>
      <c r="D51" s="143">
        <f t="shared" si="8"/>
        <v>0</v>
      </c>
      <c r="E51" s="143">
        <f t="shared" si="8"/>
        <v>0</v>
      </c>
      <c r="F51" s="143">
        <f>F11/$K11</f>
        <v>6.8181818181818177E-2</v>
      </c>
      <c r="G51" s="143">
        <f t="shared" si="8"/>
        <v>2.2727272727272728E-2</v>
      </c>
      <c r="H51" s="143">
        <f t="shared" si="8"/>
        <v>0</v>
      </c>
      <c r="I51" s="143">
        <f t="shared" si="8"/>
        <v>2.2727272727272728E-2</v>
      </c>
      <c r="J51" s="143">
        <f t="shared" si="8"/>
        <v>9.0909090909090912E-2</v>
      </c>
      <c r="K51" s="143">
        <f t="shared" si="8"/>
        <v>1</v>
      </c>
    </row>
    <row r="52" spans="1:11" x14ac:dyDescent="0.2">
      <c r="A52" s="57" t="s">
        <v>7</v>
      </c>
      <c r="B52" s="143">
        <f t="shared" ref="B52:K52" si="9">B12/$K12</f>
        <v>0.7191011235955056</v>
      </c>
      <c r="C52" s="143">
        <f t="shared" si="9"/>
        <v>2.247191011235955E-2</v>
      </c>
      <c r="D52" s="143">
        <f t="shared" si="9"/>
        <v>3.3707865168539325E-2</v>
      </c>
      <c r="E52" s="143">
        <f t="shared" si="9"/>
        <v>0</v>
      </c>
      <c r="F52" s="143">
        <f t="shared" si="9"/>
        <v>5.6179775280898875E-2</v>
      </c>
      <c r="G52" s="143">
        <f t="shared" si="9"/>
        <v>2.247191011235955E-2</v>
      </c>
      <c r="H52" s="143">
        <f t="shared" si="9"/>
        <v>1.1235955056179775E-2</v>
      </c>
      <c r="I52" s="143">
        <f t="shared" si="9"/>
        <v>2.247191011235955E-2</v>
      </c>
      <c r="J52" s="143">
        <f t="shared" si="9"/>
        <v>0.10112359550561797</v>
      </c>
      <c r="K52" s="143">
        <f t="shared" si="9"/>
        <v>1</v>
      </c>
    </row>
    <row r="53" spans="1:11" x14ac:dyDescent="0.2">
      <c r="A53" s="57" t="s">
        <v>8</v>
      </c>
      <c r="B53" s="143">
        <f t="shared" ref="B53:K53" si="10">B13/$K13</f>
        <v>0.6875</v>
      </c>
      <c r="C53" s="143">
        <f t="shared" si="10"/>
        <v>0</v>
      </c>
      <c r="D53" s="143">
        <f t="shared" si="10"/>
        <v>6.25E-2</v>
      </c>
      <c r="E53" s="143">
        <f t="shared" si="10"/>
        <v>0</v>
      </c>
      <c r="F53" s="143">
        <f t="shared" si="10"/>
        <v>2.0833333333333332E-2</v>
      </c>
      <c r="G53" s="143">
        <f t="shared" si="10"/>
        <v>8.3333333333333329E-2</v>
      </c>
      <c r="H53" s="143">
        <f t="shared" si="10"/>
        <v>6.9444444444444441E-3</v>
      </c>
      <c r="I53" s="143">
        <f t="shared" si="10"/>
        <v>9.0277777777777776E-2</v>
      </c>
      <c r="J53" s="143">
        <f t="shared" si="10"/>
        <v>4.8611111111111112E-2</v>
      </c>
      <c r="K53" s="143">
        <f t="shared" si="10"/>
        <v>1</v>
      </c>
    </row>
    <row r="54" spans="1:11" x14ac:dyDescent="0.2">
      <c r="A54" s="57" t="s">
        <v>9</v>
      </c>
      <c r="B54" s="143">
        <f t="shared" ref="B54:K54" si="11">B14/$K14</f>
        <v>0.82926829268292679</v>
      </c>
      <c r="C54" s="143">
        <f t="shared" si="11"/>
        <v>0</v>
      </c>
      <c r="D54" s="143">
        <f t="shared" si="11"/>
        <v>1.2195121951219513E-2</v>
      </c>
      <c r="E54" s="143">
        <f t="shared" si="11"/>
        <v>0</v>
      </c>
      <c r="F54" s="143">
        <f t="shared" si="11"/>
        <v>0</v>
      </c>
      <c r="G54" s="143">
        <f t="shared" si="11"/>
        <v>1.2195121951219513E-2</v>
      </c>
      <c r="H54" s="143">
        <f t="shared" si="11"/>
        <v>0</v>
      </c>
      <c r="I54" s="143">
        <f t="shared" si="11"/>
        <v>0</v>
      </c>
      <c r="J54" s="143">
        <f t="shared" si="11"/>
        <v>0.14634146341463414</v>
      </c>
      <c r="K54" s="143">
        <f t="shared" si="11"/>
        <v>1</v>
      </c>
    </row>
    <row r="55" spans="1:11" x14ac:dyDescent="0.2">
      <c r="A55" s="57" t="s">
        <v>10</v>
      </c>
      <c r="B55" s="143">
        <f t="shared" ref="B55:K55" si="12">B15/$K15</f>
        <v>0.7142857142857143</v>
      </c>
      <c r="C55" s="143">
        <f t="shared" si="12"/>
        <v>0</v>
      </c>
      <c r="D55" s="143">
        <f t="shared" si="12"/>
        <v>0.14285714285714285</v>
      </c>
      <c r="E55" s="143">
        <f t="shared" si="12"/>
        <v>0</v>
      </c>
      <c r="F55" s="143">
        <f t="shared" si="12"/>
        <v>0.14285714285714285</v>
      </c>
      <c r="G55" s="143">
        <f t="shared" si="12"/>
        <v>0</v>
      </c>
      <c r="H55" s="143">
        <f t="shared" si="12"/>
        <v>0</v>
      </c>
      <c r="I55" s="143">
        <f t="shared" si="12"/>
        <v>0</v>
      </c>
      <c r="J55" s="143">
        <f t="shared" si="12"/>
        <v>0</v>
      </c>
      <c r="K55" s="143">
        <f t="shared" si="12"/>
        <v>1</v>
      </c>
    </row>
    <row r="56" spans="1:11" x14ac:dyDescent="0.2">
      <c r="A56" s="57" t="s">
        <v>11</v>
      </c>
      <c r="B56" s="143">
        <f t="shared" ref="B56:K56" si="13">B16/$K16</f>
        <v>0.7857142857142857</v>
      </c>
      <c r="C56" s="143">
        <f t="shared" si="13"/>
        <v>5.3571428571428568E-2</v>
      </c>
      <c r="D56" s="143">
        <f t="shared" si="13"/>
        <v>1.7857142857142856E-2</v>
      </c>
      <c r="E56" s="143">
        <f t="shared" si="13"/>
        <v>0</v>
      </c>
      <c r="F56" s="143">
        <f t="shared" si="13"/>
        <v>1.7857142857142856E-2</v>
      </c>
      <c r="G56" s="143">
        <f t="shared" si="13"/>
        <v>5.3571428571428568E-2</v>
      </c>
      <c r="H56" s="143">
        <f t="shared" si="13"/>
        <v>0</v>
      </c>
      <c r="I56" s="143">
        <f t="shared" si="13"/>
        <v>1.7857142857142856E-2</v>
      </c>
      <c r="J56" s="143">
        <f t="shared" si="13"/>
        <v>3.5714285714285712E-2</v>
      </c>
      <c r="K56" s="143">
        <f t="shared" si="13"/>
        <v>1</v>
      </c>
    </row>
    <row r="57" spans="1:11" x14ac:dyDescent="0.2">
      <c r="A57" s="57" t="s">
        <v>12</v>
      </c>
      <c r="B57" s="143">
        <f t="shared" ref="B57:K57" si="14">B17/$K17</f>
        <v>0.78378378378378377</v>
      </c>
      <c r="C57" s="143">
        <f t="shared" si="14"/>
        <v>0</v>
      </c>
      <c r="D57" s="143">
        <f t="shared" si="14"/>
        <v>5.4054054054054057E-2</v>
      </c>
      <c r="E57" s="143">
        <f t="shared" si="14"/>
        <v>0</v>
      </c>
      <c r="F57" s="143">
        <f t="shared" si="14"/>
        <v>5.4054054054054057E-2</v>
      </c>
      <c r="G57" s="143">
        <f t="shared" si="14"/>
        <v>2.7027027027027029E-2</v>
      </c>
      <c r="H57" s="143">
        <f t="shared" si="14"/>
        <v>0</v>
      </c>
      <c r="I57" s="143">
        <f t="shared" si="14"/>
        <v>2.7027027027027029E-2</v>
      </c>
      <c r="J57" s="143">
        <f t="shared" si="14"/>
        <v>5.4054054054054057E-2</v>
      </c>
      <c r="K57" s="143">
        <f t="shared" si="14"/>
        <v>1</v>
      </c>
    </row>
    <row r="58" spans="1:11" x14ac:dyDescent="0.2">
      <c r="A58" s="57" t="s">
        <v>13</v>
      </c>
      <c r="B58" s="143">
        <f t="shared" ref="B58:K58" si="15">B18/$K18</f>
        <v>0.9322709163346613</v>
      </c>
      <c r="C58" s="143">
        <f t="shared" si="15"/>
        <v>3.9840637450199202E-3</v>
      </c>
      <c r="D58" s="143">
        <f t="shared" si="15"/>
        <v>3.9840637450199202E-3</v>
      </c>
      <c r="E58" s="143">
        <f t="shared" si="15"/>
        <v>0</v>
      </c>
      <c r="F58" s="143">
        <f t="shared" si="15"/>
        <v>1.5936254980079681E-2</v>
      </c>
      <c r="G58" s="143">
        <f t="shared" si="15"/>
        <v>0</v>
      </c>
      <c r="H58" s="143">
        <f t="shared" si="15"/>
        <v>3.9840637450199202E-2</v>
      </c>
      <c r="I58" s="143">
        <f t="shared" si="15"/>
        <v>0</v>
      </c>
      <c r="J58" s="143">
        <f t="shared" si="15"/>
        <v>0</v>
      </c>
      <c r="K58" s="143">
        <f t="shared" si="15"/>
        <v>1</v>
      </c>
    </row>
    <row r="59" spans="1:11" x14ac:dyDescent="0.2">
      <c r="A59" s="57" t="s">
        <v>14</v>
      </c>
      <c r="B59" s="143">
        <f t="shared" ref="B59:K59" si="16">B19/$K19</f>
        <v>0.76470588235294112</v>
      </c>
      <c r="C59" s="143">
        <f t="shared" si="16"/>
        <v>0</v>
      </c>
      <c r="D59" s="143">
        <f t="shared" si="16"/>
        <v>0</v>
      </c>
      <c r="E59" s="143">
        <f t="shared" si="16"/>
        <v>0</v>
      </c>
      <c r="F59" s="143">
        <f t="shared" si="16"/>
        <v>5.8823529411764705E-2</v>
      </c>
      <c r="G59" s="143">
        <f t="shared" si="16"/>
        <v>0.17647058823529413</v>
      </c>
      <c r="H59" s="143">
        <f t="shared" si="16"/>
        <v>0</v>
      </c>
      <c r="I59" s="143">
        <f t="shared" si="16"/>
        <v>0</v>
      </c>
      <c r="J59" s="143">
        <f t="shared" si="16"/>
        <v>0</v>
      </c>
      <c r="K59" s="143">
        <f t="shared" si="16"/>
        <v>1</v>
      </c>
    </row>
    <row r="60" spans="1:11" x14ac:dyDescent="0.2">
      <c r="A60" s="57" t="s">
        <v>15</v>
      </c>
      <c r="B60" s="143">
        <f t="shared" ref="B60:K60" si="17">B20/$K20</f>
        <v>0.72815533980582525</v>
      </c>
      <c r="C60" s="143">
        <f t="shared" si="17"/>
        <v>9.7087378640776691E-3</v>
      </c>
      <c r="D60" s="143">
        <f t="shared" si="17"/>
        <v>3.8834951456310676E-2</v>
      </c>
      <c r="E60" s="143">
        <f t="shared" si="17"/>
        <v>0</v>
      </c>
      <c r="F60" s="143">
        <f t="shared" si="17"/>
        <v>4.8543689320388349E-2</v>
      </c>
      <c r="G60" s="143">
        <f t="shared" si="17"/>
        <v>4.8543689320388349E-2</v>
      </c>
      <c r="H60" s="143">
        <f t="shared" si="17"/>
        <v>9.7087378640776691E-3</v>
      </c>
      <c r="I60" s="143">
        <f t="shared" si="17"/>
        <v>9.7087378640776691E-3</v>
      </c>
      <c r="J60" s="143">
        <f t="shared" si="17"/>
        <v>0.11650485436893204</v>
      </c>
      <c r="K60" s="143">
        <f t="shared" si="17"/>
        <v>1</v>
      </c>
    </row>
    <row r="61" spans="1:11" x14ac:dyDescent="0.2">
      <c r="A61" s="57" t="s">
        <v>16</v>
      </c>
      <c r="B61" s="143">
        <f t="shared" ref="B61:K61" si="18">B21/$K21</f>
        <v>0.76190476190476186</v>
      </c>
      <c r="C61" s="143">
        <f t="shared" si="18"/>
        <v>1.5873015873015872E-2</v>
      </c>
      <c r="D61" s="143">
        <f t="shared" si="18"/>
        <v>3.968253968253968E-3</v>
      </c>
      <c r="E61" s="143">
        <f t="shared" si="18"/>
        <v>0</v>
      </c>
      <c r="F61" s="143">
        <f t="shared" si="18"/>
        <v>3.968253968253968E-2</v>
      </c>
      <c r="G61" s="143">
        <f t="shared" si="18"/>
        <v>5.9523809523809521E-2</v>
      </c>
      <c r="H61" s="143">
        <f t="shared" si="18"/>
        <v>0</v>
      </c>
      <c r="I61" s="143">
        <f t="shared" si="18"/>
        <v>4.3650793650793648E-2</v>
      </c>
      <c r="J61" s="143">
        <f t="shared" si="18"/>
        <v>7.5396825396825393E-2</v>
      </c>
      <c r="K61" s="143">
        <f t="shared" si="18"/>
        <v>1</v>
      </c>
    </row>
    <row r="62" spans="1:11" x14ac:dyDescent="0.2">
      <c r="A62" s="57" t="s">
        <v>17</v>
      </c>
      <c r="B62" s="143">
        <f t="shared" ref="B62:K62" si="19">B22/$K22</f>
        <v>0.80353982300884952</v>
      </c>
      <c r="C62" s="143">
        <f t="shared" si="19"/>
        <v>1.5929203539823009E-2</v>
      </c>
      <c r="D62" s="143">
        <f t="shared" si="19"/>
        <v>0</v>
      </c>
      <c r="E62" s="143">
        <f t="shared" si="19"/>
        <v>0</v>
      </c>
      <c r="F62" s="143">
        <f t="shared" si="19"/>
        <v>4.6017699115044247E-2</v>
      </c>
      <c r="G62" s="143">
        <f t="shared" si="19"/>
        <v>2.4778761061946902E-2</v>
      </c>
      <c r="H62" s="143">
        <f t="shared" si="19"/>
        <v>2.3008849557522124E-2</v>
      </c>
      <c r="I62" s="143">
        <f t="shared" si="19"/>
        <v>4.9557522123893805E-2</v>
      </c>
      <c r="J62" s="143">
        <f t="shared" si="19"/>
        <v>3.5398230088495575E-2</v>
      </c>
      <c r="K62" s="143">
        <f t="shared" si="19"/>
        <v>1</v>
      </c>
    </row>
    <row r="63" spans="1:11" x14ac:dyDescent="0.2">
      <c r="A63" s="57" t="s">
        <v>18</v>
      </c>
      <c r="B63" s="143">
        <f t="shared" ref="B63:K63" si="20">B23/$K23</f>
        <v>0.8660714285714286</v>
      </c>
      <c r="C63" s="143">
        <f t="shared" si="20"/>
        <v>8.9285714285714281E-3</v>
      </c>
      <c r="D63" s="143">
        <f t="shared" si="20"/>
        <v>3.5714285714285712E-2</v>
      </c>
      <c r="E63" s="143">
        <f t="shared" si="20"/>
        <v>0</v>
      </c>
      <c r="F63" s="143">
        <f t="shared" si="20"/>
        <v>1.7857142857142856E-2</v>
      </c>
      <c r="G63" s="143">
        <f t="shared" si="20"/>
        <v>2.6785714285714284E-2</v>
      </c>
      <c r="H63" s="143">
        <f t="shared" si="20"/>
        <v>0</v>
      </c>
      <c r="I63" s="143">
        <f t="shared" si="20"/>
        <v>1.7857142857142856E-2</v>
      </c>
      <c r="J63" s="143">
        <f t="shared" si="20"/>
        <v>2.6785714285714284E-2</v>
      </c>
      <c r="K63" s="143">
        <f t="shared" si="20"/>
        <v>1</v>
      </c>
    </row>
    <row r="64" spans="1:11" x14ac:dyDescent="0.2">
      <c r="A64" s="57" t="s">
        <v>19</v>
      </c>
      <c r="B64" s="143">
        <f t="shared" ref="B64:K64" si="21">B24/$K24</f>
        <v>0.64</v>
      </c>
      <c r="C64" s="143">
        <f t="shared" si="21"/>
        <v>0</v>
      </c>
      <c r="D64" s="143">
        <f t="shared" si="21"/>
        <v>0.04</v>
      </c>
      <c r="E64" s="143">
        <f t="shared" si="21"/>
        <v>0</v>
      </c>
      <c r="F64" s="143">
        <f t="shared" si="21"/>
        <v>0</v>
      </c>
      <c r="G64" s="143">
        <f t="shared" si="21"/>
        <v>0.16</v>
      </c>
      <c r="H64" s="143">
        <f t="shared" si="21"/>
        <v>0</v>
      </c>
      <c r="I64" s="143">
        <f t="shared" si="21"/>
        <v>0.12</v>
      </c>
      <c r="J64" s="143">
        <f t="shared" si="21"/>
        <v>0.04</v>
      </c>
      <c r="K64" s="143">
        <f t="shared" si="21"/>
        <v>1</v>
      </c>
    </row>
    <row r="65" spans="1:11" x14ac:dyDescent="0.2">
      <c r="A65" s="57" t="s">
        <v>20</v>
      </c>
      <c r="B65" s="143">
        <f t="shared" ref="B65:K65" si="22">B25/$K25</f>
        <v>0.9285714285714286</v>
      </c>
      <c r="C65" s="143">
        <f t="shared" si="22"/>
        <v>2.3809523809523808E-2</v>
      </c>
      <c r="D65" s="143">
        <f t="shared" si="22"/>
        <v>2.3809523809523808E-2</v>
      </c>
      <c r="E65" s="143">
        <f t="shared" si="22"/>
        <v>0</v>
      </c>
      <c r="F65" s="143">
        <f t="shared" si="22"/>
        <v>0</v>
      </c>
      <c r="G65" s="143">
        <f t="shared" si="22"/>
        <v>0</v>
      </c>
      <c r="H65" s="143">
        <f t="shared" si="22"/>
        <v>0</v>
      </c>
      <c r="I65" s="143">
        <f t="shared" si="22"/>
        <v>2.3809523809523808E-2</v>
      </c>
      <c r="J65" s="143">
        <f t="shared" si="22"/>
        <v>0</v>
      </c>
      <c r="K65" s="143">
        <f t="shared" si="22"/>
        <v>1</v>
      </c>
    </row>
    <row r="66" spans="1:11" x14ac:dyDescent="0.2">
      <c r="A66" s="57" t="s">
        <v>21</v>
      </c>
      <c r="B66" s="143">
        <f t="shared" ref="B66:K66" si="23">B26/$K26</f>
        <v>0.58695652173913049</v>
      </c>
      <c r="C66" s="143">
        <f t="shared" si="23"/>
        <v>6.5217391304347824E-2</v>
      </c>
      <c r="D66" s="143">
        <f t="shared" si="23"/>
        <v>6.5217391304347824E-2</v>
      </c>
      <c r="E66" s="143">
        <f t="shared" si="23"/>
        <v>0</v>
      </c>
      <c r="F66" s="143">
        <f t="shared" si="23"/>
        <v>8.6956521739130432E-2</v>
      </c>
      <c r="G66" s="143">
        <f t="shared" si="23"/>
        <v>0.10869565217391304</v>
      </c>
      <c r="H66" s="143">
        <f t="shared" si="23"/>
        <v>0</v>
      </c>
      <c r="I66" s="143">
        <f t="shared" si="23"/>
        <v>0</v>
      </c>
      <c r="J66" s="143">
        <f t="shared" si="23"/>
        <v>4.3478260869565216E-2</v>
      </c>
      <c r="K66" s="143">
        <f t="shared" si="23"/>
        <v>1</v>
      </c>
    </row>
    <row r="67" spans="1:11" x14ac:dyDescent="0.2">
      <c r="A67" s="57" t="s">
        <v>22</v>
      </c>
      <c r="B67" s="143">
        <f t="shared" ref="B67:K67" si="24">B27/$K27</f>
        <v>0.73626373626373631</v>
      </c>
      <c r="C67" s="143">
        <f t="shared" si="24"/>
        <v>1.098901098901099E-2</v>
      </c>
      <c r="D67" s="143">
        <f t="shared" si="24"/>
        <v>5.4945054945054944E-2</v>
      </c>
      <c r="E67" s="143">
        <f t="shared" si="24"/>
        <v>0</v>
      </c>
      <c r="F67" s="143">
        <f t="shared" si="24"/>
        <v>3.2967032967032968E-2</v>
      </c>
      <c r="G67" s="143">
        <f t="shared" si="24"/>
        <v>1.098901098901099E-2</v>
      </c>
      <c r="H67" s="143">
        <f t="shared" si="24"/>
        <v>0</v>
      </c>
      <c r="I67" s="143">
        <f t="shared" si="24"/>
        <v>0</v>
      </c>
      <c r="J67" s="143">
        <f t="shared" si="24"/>
        <v>0.14285714285714285</v>
      </c>
      <c r="K67" s="143">
        <f t="shared" si="24"/>
        <v>1</v>
      </c>
    </row>
    <row r="68" spans="1:11" x14ac:dyDescent="0.2">
      <c r="A68" s="57" t="s">
        <v>23</v>
      </c>
      <c r="B68" s="143">
        <f t="shared" ref="B68:K68" si="25">B28/$K28</f>
        <v>0.77058823529411768</v>
      </c>
      <c r="C68" s="143">
        <f t="shared" si="25"/>
        <v>4.7058823529411764E-2</v>
      </c>
      <c r="D68" s="143">
        <f t="shared" si="25"/>
        <v>5.8823529411764705E-3</v>
      </c>
      <c r="E68" s="143">
        <f t="shared" si="25"/>
        <v>0</v>
      </c>
      <c r="F68" s="143">
        <f t="shared" si="25"/>
        <v>5.8823529411764705E-2</v>
      </c>
      <c r="G68" s="143">
        <f t="shared" si="25"/>
        <v>7.6470588235294124E-2</v>
      </c>
      <c r="H68" s="143">
        <f t="shared" si="25"/>
        <v>5.8823529411764705E-3</v>
      </c>
      <c r="I68" s="143">
        <f t="shared" si="25"/>
        <v>2.9411764705882353E-2</v>
      </c>
      <c r="J68" s="143">
        <f t="shared" si="25"/>
        <v>1.1764705882352941E-2</v>
      </c>
      <c r="K68" s="143">
        <f t="shared" si="25"/>
        <v>1</v>
      </c>
    </row>
    <row r="69" spans="1:11" x14ac:dyDescent="0.2">
      <c r="A69" s="57" t="s">
        <v>24</v>
      </c>
      <c r="B69" s="143">
        <f t="shared" ref="B69:K69" si="26">B29/$K29</f>
        <v>0.75</v>
      </c>
      <c r="C69" s="143">
        <f t="shared" si="26"/>
        <v>0</v>
      </c>
      <c r="D69" s="143">
        <f t="shared" si="26"/>
        <v>0</v>
      </c>
      <c r="E69" s="143">
        <f t="shared" si="26"/>
        <v>0</v>
      </c>
      <c r="F69" s="143">
        <f t="shared" si="26"/>
        <v>0</v>
      </c>
      <c r="G69" s="143">
        <f t="shared" si="26"/>
        <v>8.3333333333333329E-2</v>
      </c>
      <c r="H69" s="143">
        <f t="shared" si="26"/>
        <v>0</v>
      </c>
      <c r="I69" s="143">
        <f t="shared" si="26"/>
        <v>0</v>
      </c>
      <c r="J69" s="143">
        <f t="shared" si="26"/>
        <v>0</v>
      </c>
      <c r="K69" s="143">
        <f t="shared" si="26"/>
        <v>1</v>
      </c>
    </row>
    <row r="70" spans="1:11" x14ac:dyDescent="0.2">
      <c r="A70" s="57" t="s">
        <v>25</v>
      </c>
      <c r="B70" s="143">
        <f t="shared" ref="B70:K70" si="27">B30/$K30</f>
        <v>0.82258064516129037</v>
      </c>
      <c r="C70" s="143">
        <f t="shared" si="27"/>
        <v>3.2258064516129031E-2</v>
      </c>
      <c r="D70" s="143">
        <f t="shared" si="27"/>
        <v>1.6129032258064516E-2</v>
      </c>
      <c r="E70" s="143">
        <f t="shared" si="27"/>
        <v>0</v>
      </c>
      <c r="F70" s="143">
        <f t="shared" si="27"/>
        <v>8.0645161290322578E-2</v>
      </c>
      <c r="G70" s="143">
        <f t="shared" si="27"/>
        <v>3.2258064516129031E-2</v>
      </c>
      <c r="H70" s="143">
        <f t="shared" si="27"/>
        <v>0</v>
      </c>
      <c r="I70" s="143">
        <f t="shared" si="27"/>
        <v>1.6129032258064516E-2</v>
      </c>
      <c r="J70" s="143">
        <f t="shared" si="27"/>
        <v>1.6129032258064516E-2</v>
      </c>
      <c r="K70" s="143">
        <f t="shared" si="27"/>
        <v>1</v>
      </c>
    </row>
    <row r="71" spans="1:11" x14ac:dyDescent="0.2">
      <c r="A71" s="57" t="s">
        <v>26</v>
      </c>
      <c r="B71" s="143">
        <f t="shared" ref="B71:K71" si="28">B31/$K31</f>
        <v>0.75</v>
      </c>
      <c r="C71" s="143">
        <f t="shared" si="28"/>
        <v>1.1363636363636364E-2</v>
      </c>
      <c r="D71" s="143">
        <f t="shared" si="28"/>
        <v>1.1363636363636364E-2</v>
      </c>
      <c r="E71" s="143">
        <f t="shared" si="28"/>
        <v>0</v>
      </c>
      <c r="F71" s="143">
        <f t="shared" si="28"/>
        <v>3.4090909090909088E-2</v>
      </c>
      <c r="G71" s="143">
        <f t="shared" si="28"/>
        <v>9.0909090909090912E-2</v>
      </c>
      <c r="H71" s="143">
        <f t="shared" si="28"/>
        <v>0</v>
      </c>
      <c r="I71" s="143">
        <f t="shared" si="28"/>
        <v>2.2727272727272728E-2</v>
      </c>
      <c r="J71" s="143">
        <f t="shared" si="28"/>
        <v>7.9545454545454544E-2</v>
      </c>
      <c r="K71" s="143">
        <f t="shared" si="28"/>
        <v>1</v>
      </c>
    </row>
    <row r="72" spans="1:11" x14ac:dyDescent="0.2">
      <c r="A72" s="57" t="s">
        <v>27</v>
      </c>
      <c r="B72" s="143">
        <f t="shared" ref="B72:K72" si="29">B32/$K32</f>
        <v>0.70149253731343286</v>
      </c>
      <c r="C72" s="143">
        <f t="shared" si="29"/>
        <v>0</v>
      </c>
      <c r="D72" s="143">
        <f t="shared" si="29"/>
        <v>0.14925373134328357</v>
      </c>
      <c r="E72" s="143">
        <f t="shared" si="29"/>
        <v>0</v>
      </c>
      <c r="F72" s="143">
        <f t="shared" si="29"/>
        <v>0</v>
      </c>
      <c r="G72" s="143">
        <f t="shared" si="29"/>
        <v>5.9701492537313432E-2</v>
      </c>
      <c r="H72" s="143">
        <f t="shared" si="29"/>
        <v>0</v>
      </c>
      <c r="I72" s="143">
        <f t="shared" si="29"/>
        <v>1.4925373134328358E-2</v>
      </c>
      <c r="J72" s="143">
        <f t="shared" si="29"/>
        <v>5.9701492537313432E-2</v>
      </c>
      <c r="K72" s="143">
        <f t="shared" si="29"/>
        <v>1</v>
      </c>
    </row>
    <row r="73" spans="1:11" x14ac:dyDescent="0.2">
      <c r="A73" s="57" t="s">
        <v>28</v>
      </c>
      <c r="B73" s="143">
        <f t="shared" ref="B73:K73" si="30">B33/$K33</f>
        <v>0.875</v>
      </c>
      <c r="C73" s="143">
        <f t="shared" si="30"/>
        <v>0</v>
      </c>
      <c r="D73" s="143">
        <f t="shared" si="30"/>
        <v>0</v>
      </c>
      <c r="E73" s="143">
        <f t="shared" si="30"/>
        <v>0</v>
      </c>
      <c r="F73" s="143">
        <f t="shared" si="30"/>
        <v>0</v>
      </c>
      <c r="G73" s="143">
        <f t="shared" si="30"/>
        <v>0</v>
      </c>
      <c r="H73" s="143">
        <f t="shared" si="30"/>
        <v>0</v>
      </c>
      <c r="I73" s="143">
        <f t="shared" si="30"/>
        <v>0</v>
      </c>
      <c r="J73" s="143">
        <f t="shared" si="30"/>
        <v>0.125</v>
      </c>
      <c r="K73" s="143">
        <f t="shared" si="30"/>
        <v>1</v>
      </c>
    </row>
    <row r="74" spans="1:11" x14ac:dyDescent="0.2">
      <c r="A74" s="57" t="s">
        <v>29</v>
      </c>
      <c r="B74" s="143">
        <f t="shared" ref="B74:K74" si="31">B34/$K34</f>
        <v>0.74117647058823533</v>
      </c>
      <c r="C74" s="143">
        <f t="shared" si="31"/>
        <v>2.3529411764705882E-2</v>
      </c>
      <c r="D74" s="143">
        <f t="shared" si="31"/>
        <v>3.5294117647058823E-2</v>
      </c>
      <c r="E74" s="143">
        <f t="shared" si="31"/>
        <v>0</v>
      </c>
      <c r="F74" s="143">
        <f t="shared" si="31"/>
        <v>5.8823529411764705E-2</v>
      </c>
      <c r="G74" s="143">
        <f t="shared" si="31"/>
        <v>7.0588235294117646E-2</v>
      </c>
      <c r="H74" s="143">
        <f t="shared" si="31"/>
        <v>0</v>
      </c>
      <c r="I74" s="143">
        <f t="shared" si="31"/>
        <v>3.5294117647058823E-2</v>
      </c>
      <c r="J74" s="143">
        <f t="shared" si="31"/>
        <v>3.5294117647058823E-2</v>
      </c>
      <c r="K74" s="143">
        <f t="shared" si="31"/>
        <v>1</v>
      </c>
    </row>
    <row r="75" spans="1:11" x14ac:dyDescent="0.2">
      <c r="A75" s="57" t="s">
        <v>30</v>
      </c>
      <c r="B75" s="143">
        <f t="shared" ref="B75:K75" si="32">B35/$K35</f>
        <v>0.71226415094339623</v>
      </c>
      <c r="C75" s="143">
        <f t="shared" si="32"/>
        <v>4.7169811320754715E-3</v>
      </c>
      <c r="D75" s="143">
        <f t="shared" si="32"/>
        <v>7.0754716981132074E-2</v>
      </c>
      <c r="E75" s="143">
        <f t="shared" si="32"/>
        <v>0</v>
      </c>
      <c r="F75" s="143">
        <f t="shared" si="32"/>
        <v>2.8301886792452831E-2</v>
      </c>
      <c r="G75" s="143">
        <f t="shared" si="32"/>
        <v>6.6037735849056603E-2</v>
      </c>
      <c r="H75" s="143">
        <f t="shared" si="32"/>
        <v>4.7169811320754715E-3</v>
      </c>
      <c r="I75" s="143">
        <f t="shared" si="32"/>
        <v>4.716981132075472E-2</v>
      </c>
      <c r="J75" s="143">
        <f t="shared" si="32"/>
        <v>6.1320754716981132E-2</v>
      </c>
      <c r="K75" s="143">
        <f t="shared" si="32"/>
        <v>1</v>
      </c>
    </row>
    <row r="76" spans="1:11" x14ac:dyDescent="0.2">
      <c r="A76" s="57" t="s">
        <v>31</v>
      </c>
      <c r="B76" s="143">
        <f t="shared" ref="B76:K76" si="33">B36/$K36</f>
        <v>0.74603174603174605</v>
      </c>
      <c r="C76" s="143">
        <f t="shared" si="33"/>
        <v>1.5873015873015872E-2</v>
      </c>
      <c r="D76" s="143">
        <f t="shared" si="33"/>
        <v>0</v>
      </c>
      <c r="E76" s="143">
        <f t="shared" si="33"/>
        <v>0</v>
      </c>
      <c r="F76" s="143">
        <f t="shared" si="33"/>
        <v>3.1746031746031744E-2</v>
      </c>
      <c r="G76" s="143">
        <f t="shared" si="33"/>
        <v>9.5238095238095233E-2</v>
      </c>
      <c r="H76" s="143">
        <f t="shared" si="33"/>
        <v>0</v>
      </c>
      <c r="I76" s="143">
        <f t="shared" si="33"/>
        <v>6.3492063492063489E-2</v>
      </c>
      <c r="J76" s="143">
        <f t="shared" si="33"/>
        <v>4.7619047619047616E-2</v>
      </c>
      <c r="K76" s="143">
        <f t="shared" si="33"/>
        <v>1</v>
      </c>
    </row>
    <row r="77" spans="1:11" x14ac:dyDescent="0.2">
      <c r="A77" s="57" t="s">
        <v>32</v>
      </c>
      <c r="B77" s="143">
        <f t="shared" ref="B77:K77" si="34">B37/$K37</f>
        <v>0.82857142857142863</v>
      </c>
      <c r="C77" s="143">
        <f t="shared" si="34"/>
        <v>9.5238095238095247E-3</v>
      </c>
      <c r="D77" s="143">
        <f t="shared" si="34"/>
        <v>1.9047619047619049E-2</v>
      </c>
      <c r="E77" s="143">
        <f t="shared" si="34"/>
        <v>0</v>
      </c>
      <c r="F77" s="143">
        <f t="shared" si="34"/>
        <v>0</v>
      </c>
      <c r="G77" s="143">
        <f t="shared" si="34"/>
        <v>3.8095238095238099E-2</v>
      </c>
      <c r="H77" s="143">
        <f t="shared" si="34"/>
        <v>0</v>
      </c>
      <c r="I77" s="143">
        <f t="shared" si="34"/>
        <v>9.5238095238095247E-3</v>
      </c>
      <c r="J77" s="143">
        <f t="shared" si="34"/>
        <v>0.10476190476190476</v>
      </c>
      <c r="K77" s="143">
        <f t="shared" si="34"/>
        <v>1</v>
      </c>
    </row>
    <row r="78" spans="1:11" x14ac:dyDescent="0.2">
      <c r="A78" s="92" t="s">
        <v>33</v>
      </c>
      <c r="B78" s="148">
        <f t="shared" ref="B78:K78" si="35">B38/$K38</f>
        <v>0.7931034482758621</v>
      </c>
      <c r="C78" s="148">
        <f t="shared" si="35"/>
        <v>1.3793103448275862E-2</v>
      </c>
      <c r="D78" s="148">
        <f t="shared" si="35"/>
        <v>6.8965517241379309E-3</v>
      </c>
      <c r="E78" s="148">
        <f t="shared" si="35"/>
        <v>0</v>
      </c>
      <c r="F78" s="148">
        <f t="shared" si="35"/>
        <v>1.3793103448275862E-2</v>
      </c>
      <c r="G78" s="148">
        <f t="shared" si="35"/>
        <v>3.4482758620689655E-2</v>
      </c>
      <c r="H78" s="148">
        <f t="shared" si="35"/>
        <v>0</v>
      </c>
      <c r="I78" s="148">
        <f t="shared" si="35"/>
        <v>9.6551724137931033E-2</v>
      </c>
      <c r="J78" s="148">
        <f t="shared" si="35"/>
        <v>4.1379310344827586E-2</v>
      </c>
      <c r="K78" s="148">
        <f t="shared" si="35"/>
        <v>1</v>
      </c>
    </row>
    <row r="80" spans="1:11" x14ac:dyDescent="0.2">
      <c r="A80" s="52" t="s">
        <v>348</v>
      </c>
    </row>
  </sheetData>
  <mergeCells count="19">
    <mergeCell ref="J44:J45"/>
    <mergeCell ref="K44:K45"/>
    <mergeCell ref="B44:C44"/>
    <mergeCell ref="D44:E44"/>
    <mergeCell ref="F44:F45"/>
    <mergeCell ref="G44:G45"/>
    <mergeCell ref="H44:H45"/>
    <mergeCell ref="I44:I45"/>
    <mergeCell ref="J4:J5"/>
    <mergeCell ref="K4:K5"/>
    <mergeCell ref="M4:M5"/>
    <mergeCell ref="N4:N5"/>
    <mergeCell ref="O4:O5"/>
    <mergeCell ref="I4:I5"/>
    <mergeCell ref="B4:C4"/>
    <mergeCell ref="D4:E4"/>
    <mergeCell ref="F4:F5"/>
    <mergeCell ref="G4:G5"/>
    <mergeCell ref="H4:H5"/>
  </mergeCells>
  <hyperlinks>
    <hyperlink ref="A2" location="Contents!A1" display="Back to contents"/>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V62"/>
  <sheetViews>
    <sheetView showGridLines="0" workbookViewId="0">
      <selection activeCell="P7" sqref="P7:P9"/>
    </sheetView>
  </sheetViews>
  <sheetFormatPr defaultRowHeight="12.75" x14ac:dyDescent="0.2"/>
  <cols>
    <col min="1" max="1" customWidth="true" style="67" width="58.140625" collapsed="false"/>
    <col min="2" max="12" customWidth="true" style="67" width="10.7109375" collapsed="false"/>
    <col min="13" max="13" customWidth="true" style="67" width="4.85546875" collapsed="false"/>
    <col min="14" max="15" customWidth="true" style="67" width="10.5703125" collapsed="false"/>
    <col min="16" max="17" style="67" width="9.140625" collapsed="false"/>
    <col min="18" max="18" customWidth="true" style="67" width="5.5703125" collapsed="false"/>
    <col min="19" max="20" customWidth="true" style="67" width="10.5703125" collapsed="false"/>
    <col min="21" max="16384" style="67" width="9.140625" collapsed="false"/>
  </cols>
  <sheetData>
    <row r="1" spans="1:22" x14ac:dyDescent="0.2">
      <c r="A1" s="95" t="s">
        <v>328</v>
      </c>
    </row>
    <row r="2" spans="1:22" x14ac:dyDescent="0.2">
      <c r="A2" s="274" t="s">
        <v>282</v>
      </c>
    </row>
    <row r="3" spans="1:22" s="52" customFormat="1" x14ac:dyDescent="0.2">
      <c r="A3" s="96"/>
      <c r="D3" s="1"/>
      <c r="E3" s="1"/>
      <c r="F3" s="67"/>
      <c r="G3" s="67"/>
      <c r="H3" s="67"/>
      <c r="I3" s="67"/>
      <c r="M3" s="3"/>
      <c r="N3" s="415" t="s">
        <v>210</v>
      </c>
      <c r="O3" s="416"/>
      <c r="P3" s="416"/>
      <c r="Q3" s="417"/>
      <c r="S3" s="415" t="s">
        <v>211</v>
      </c>
      <c r="T3" s="416"/>
      <c r="U3" s="416"/>
      <c r="V3" s="417"/>
    </row>
    <row r="4" spans="1:22" s="52" customFormat="1" ht="13.5" customHeight="1" x14ac:dyDescent="0.2">
      <c r="B4" s="419">
        <v>2018</v>
      </c>
      <c r="C4" s="421"/>
      <c r="D4" s="421"/>
      <c r="E4" s="421"/>
      <c r="F4" s="419">
        <v>2019</v>
      </c>
      <c r="G4" s="421"/>
      <c r="H4" s="421"/>
      <c r="I4" s="421"/>
      <c r="J4" s="415">
        <v>2020</v>
      </c>
      <c r="K4" s="416"/>
      <c r="L4" s="417"/>
      <c r="N4" s="12">
        <v>2019</v>
      </c>
      <c r="O4" s="164">
        <v>2020</v>
      </c>
      <c r="P4" s="419" t="s">
        <v>68</v>
      </c>
      <c r="Q4" s="420"/>
      <c r="S4" s="12">
        <v>2019</v>
      </c>
      <c r="T4" s="164">
        <v>2020</v>
      </c>
      <c r="U4" s="418" t="s">
        <v>68</v>
      </c>
      <c r="V4" s="418"/>
    </row>
    <row r="5" spans="1:22" s="52" customFormat="1" ht="25.5" x14ac:dyDescent="0.2">
      <c r="B5" s="11" t="s">
        <v>317</v>
      </c>
      <c r="C5" s="11" t="s">
        <v>67</v>
      </c>
      <c r="D5" s="11" t="s">
        <v>318</v>
      </c>
      <c r="E5" s="11" t="s">
        <v>65</v>
      </c>
      <c r="F5" s="11" t="s">
        <v>317</v>
      </c>
      <c r="G5" s="11" t="s">
        <v>67</v>
      </c>
      <c r="H5" s="11" t="s">
        <v>318</v>
      </c>
      <c r="I5" s="11" t="s">
        <v>65</v>
      </c>
      <c r="J5" s="11" t="s">
        <v>317</v>
      </c>
      <c r="K5" s="11" t="s">
        <v>67</v>
      </c>
      <c r="L5" s="11" t="s">
        <v>318</v>
      </c>
      <c r="N5" s="13" t="s">
        <v>69</v>
      </c>
      <c r="O5" s="14" t="s">
        <v>69</v>
      </c>
      <c r="P5" s="11" t="s">
        <v>53</v>
      </c>
      <c r="Q5" s="11" t="s">
        <v>70</v>
      </c>
      <c r="S5" s="14" t="s">
        <v>71</v>
      </c>
      <c r="T5" s="14" t="s">
        <v>71</v>
      </c>
      <c r="U5" s="14" t="s">
        <v>53</v>
      </c>
      <c r="V5" s="14" t="s">
        <v>70</v>
      </c>
    </row>
    <row r="6" spans="1:22" s="8" customFormat="1" x14ac:dyDescent="0.2">
      <c r="A6" s="177" t="s">
        <v>227</v>
      </c>
      <c r="B6" s="158">
        <v>7340</v>
      </c>
      <c r="C6" s="158">
        <v>7960</v>
      </c>
      <c r="D6" s="158">
        <v>7830</v>
      </c>
      <c r="E6" s="158">
        <v>7170</v>
      </c>
      <c r="F6" s="158">
        <v>7300</v>
      </c>
      <c r="G6" s="158">
        <v>7775</v>
      </c>
      <c r="H6" s="158">
        <v>8085</v>
      </c>
      <c r="I6" s="158">
        <v>7750</v>
      </c>
      <c r="J6" s="158">
        <v>7940</v>
      </c>
      <c r="K6" s="158">
        <v>6315</v>
      </c>
      <c r="L6" s="158">
        <v>7330</v>
      </c>
      <c r="N6" s="328">
        <f>G6+H6</f>
        <v>15860</v>
      </c>
      <c r="O6" s="159">
        <f>K6+L6</f>
        <v>13645</v>
      </c>
      <c r="P6" s="390">
        <f>O6-N6</f>
        <v>-2215</v>
      </c>
      <c r="Q6" s="102">
        <f>P6/N6</f>
        <v>-0.13965952080706179</v>
      </c>
      <c r="S6" s="328">
        <f>SUM(E6:H6)</f>
        <v>30330</v>
      </c>
      <c r="T6" s="159">
        <f>SUM(I6:L6)</f>
        <v>29335</v>
      </c>
      <c r="U6" s="390">
        <f>T6-S6</f>
        <v>-995</v>
      </c>
      <c r="V6" s="102">
        <f>U6/S6</f>
        <v>-3.2805802835476426E-2</v>
      </c>
    </row>
    <row r="7" spans="1:22" s="52" customFormat="1" x14ac:dyDescent="0.2">
      <c r="A7" s="98" t="s">
        <v>155</v>
      </c>
      <c r="B7" s="156">
        <v>655</v>
      </c>
      <c r="C7" s="156">
        <v>715</v>
      </c>
      <c r="D7" s="156">
        <v>755</v>
      </c>
      <c r="E7" s="156">
        <v>690</v>
      </c>
      <c r="F7" s="156">
        <v>675</v>
      </c>
      <c r="G7" s="156">
        <v>680</v>
      </c>
      <c r="H7" s="156">
        <v>755</v>
      </c>
      <c r="I7" s="156">
        <v>755</v>
      </c>
      <c r="J7" s="156">
        <v>675</v>
      </c>
      <c r="K7" s="156">
        <v>600</v>
      </c>
      <c r="L7" s="156">
        <v>735</v>
      </c>
      <c r="N7" s="329">
        <f t="shared" ref="N7:N30" si="0">G7+H7</f>
        <v>1435</v>
      </c>
      <c r="O7" s="160">
        <f t="shared" ref="O7:O30" si="1">K7+L7</f>
        <v>1335</v>
      </c>
      <c r="P7" s="391">
        <f t="shared" ref="P7:P30" si="2">O7-N7</f>
        <v>-100</v>
      </c>
      <c r="Q7" s="106">
        <f>P7/N7</f>
        <v>-6.968641114982578E-2</v>
      </c>
      <c r="S7" s="329">
        <f t="shared" ref="S7:S30" si="3">SUM(E7:H7)</f>
        <v>2800</v>
      </c>
      <c r="T7" s="160">
        <f t="shared" ref="T7:T30" si="4">SUM(I7:L7)</f>
        <v>2765</v>
      </c>
      <c r="U7" s="391">
        <f t="shared" ref="U7:U30" si="5">T7-S7</f>
        <v>-35</v>
      </c>
      <c r="V7" s="106">
        <f t="shared" ref="V7:V30" si="6">U7/S7</f>
        <v>-1.2500000000000001E-2</v>
      </c>
    </row>
    <row r="8" spans="1:22" s="52" customFormat="1" x14ac:dyDescent="0.2">
      <c r="A8" s="98" t="s">
        <v>156</v>
      </c>
      <c r="B8" s="156">
        <v>320</v>
      </c>
      <c r="C8" s="156">
        <v>375</v>
      </c>
      <c r="D8" s="156">
        <v>350</v>
      </c>
      <c r="E8" s="156">
        <v>360</v>
      </c>
      <c r="F8" s="156">
        <v>350</v>
      </c>
      <c r="G8" s="156">
        <v>355</v>
      </c>
      <c r="H8" s="156">
        <v>420</v>
      </c>
      <c r="I8" s="156">
        <v>395</v>
      </c>
      <c r="J8" s="156">
        <v>375</v>
      </c>
      <c r="K8" s="156">
        <v>325</v>
      </c>
      <c r="L8" s="156">
        <v>400</v>
      </c>
      <c r="N8" s="329">
        <f t="shared" si="0"/>
        <v>775</v>
      </c>
      <c r="O8" s="160">
        <f t="shared" si="1"/>
        <v>725</v>
      </c>
      <c r="P8" s="391">
        <f t="shared" si="2"/>
        <v>-50</v>
      </c>
      <c r="Q8" s="106">
        <f t="shared" ref="Q8:Q30" si="7">P8/N8</f>
        <v>-6.4516129032258063E-2</v>
      </c>
      <c r="S8" s="329">
        <f t="shared" si="3"/>
        <v>1485</v>
      </c>
      <c r="T8" s="160">
        <f t="shared" si="4"/>
        <v>1495</v>
      </c>
      <c r="U8" s="391">
        <f t="shared" si="5"/>
        <v>10</v>
      </c>
      <c r="V8" s="106">
        <f t="shared" si="6"/>
        <v>6.7340067340067337E-3</v>
      </c>
    </row>
    <row r="9" spans="1:22" s="52" customFormat="1" x14ac:dyDescent="0.2">
      <c r="A9" s="98" t="s">
        <v>157</v>
      </c>
      <c r="B9" s="156">
        <v>1445</v>
      </c>
      <c r="C9" s="156">
        <v>1545</v>
      </c>
      <c r="D9" s="156">
        <v>1435</v>
      </c>
      <c r="E9" s="156">
        <v>1145</v>
      </c>
      <c r="F9" s="156">
        <v>1230</v>
      </c>
      <c r="G9" s="156">
        <v>1335</v>
      </c>
      <c r="H9" s="156">
        <v>1340</v>
      </c>
      <c r="I9" s="156">
        <v>1225</v>
      </c>
      <c r="J9" s="156">
        <v>1235</v>
      </c>
      <c r="K9" s="156">
        <v>630</v>
      </c>
      <c r="L9" s="156">
        <v>775</v>
      </c>
      <c r="N9" s="329">
        <f t="shared" si="0"/>
        <v>2675</v>
      </c>
      <c r="O9" s="160">
        <f t="shared" si="1"/>
        <v>1405</v>
      </c>
      <c r="P9" s="391">
        <f t="shared" si="2"/>
        <v>-1270</v>
      </c>
      <c r="Q9" s="106">
        <f t="shared" si="7"/>
        <v>-0.47476635514018689</v>
      </c>
      <c r="S9" s="329">
        <f t="shared" si="3"/>
        <v>5050</v>
      </c>
      <c r="T9" s="160">
        <f t="shared" si="4"/>
        <v>3865</v>
      </c>
      <c r="U9" s="391">
        <f t="shared" si="5"/>
        <v>-1185</v>
      </c>
      <c r="V9" s="106">
        <f>U9/S9</f>
        <v>-0.23465346534653464</v>
      </c>
    </row>
    <row r="10" spans="1:22" s="52" customFormat="1" x14ac:dyDescent="0.2">
      <c r="A10" s="326" t="s">
        <v>158</v>
      </c>
      <c r="B10" s="156">
        <v>50</v>
      </c>
      <c r="C10" s="156">
        <v>45</v>
      </c>
      <c r="D10" s="156">
        <v>50</v>
      </c>
      <c r="E10" s="156">
        <v>65</v>
      </c>
      <c r="F10" s="156">
        <v>55</v>
      </c>
      <c r="G10" s="156">
        <v>55</v>
      </c>
      <c r="H10" s="156">
        <v>50</v>
      </c>
      <c r="I10" s="156">
        <v>55</v>
      </c>
      <c r="J10" s="156">
        <v>60</v>
      </c>
      <c r="K10" s="156">
        <v>75</v>
      </c>
      <c r="L10" s="156">
        <v>60</v>
      </c>
      <c r="N10" s="329">
        <f t="shared" si="0"/>
        <v>105</v>
      </c>
      <c r="O10" s="160">
        <f t="shared" si="1"/>
        <v>135</v>
      </c>
      <c r="P10" s="391">
        <f t="shared" si="2"/>
        <v>30</v>
      </c>
      <c r="Q10" s="106">
        <f t="shared" si="7"/>
        <v>0.2857142857142857</v>
      </c>
      <c r="S10" s="329">
        <f t="shared" si="3"/>
        <v>225</v>
      </c>
      <c r="T10" s="160">
        <f t="shared" si="4"/>
        <v>250</v>
      </c>
      <c r="U10" s="391">
        <f t="shared" si="5"/>
        <v>25</v>
      </c>
      <c r="V10" s="106">
        <f t="shared" si="6"/>
        <v>0.1111111111111111</v>
      </c>
    </row>
    <row r="11" spans="1:22" s="52" customFormat="1" x14ac:dyDescent="0.2">
      <c r="A11" s="98" t="s">
        <v>159</v>
      </c>
      <c r="B11" s="156">
        <v>230</v>
      </c>
      <c r="C11" s="156">
        <v>295</v>
      </c>
      <c r="D11" s="156">
        <v>260</v>
      </c>
      <c r="E11" s="156">
        <v>225</v>
      </c>
      <c r="F11" s="156">
        <v>225</v>
      </c>
      <c r="G11" s="156">
        <v>290</v>
      </c>
      <c r="H11" s="156">
        <v>250</v>
      </c>
      <c r="I11" s="156">
        <v>265</v>
      </c>
      <c r="J11" s="156">
        <v>290</v>
      </c>
      <c r="K11" s="156">
        <v>185</v>
      </c>
      <c r="L11" s="156">
        <v>240</v>
      </c>
      <c r="N11" s="329">
        <f t="shared" si="0"/>
        <v>540</v>
      </c>
      <c r="O11" s="160">
        <f t="shared" si="1"/>
        <v>425</v>
      </c>
      <c r="P11" s="391">
        <f t="shared" si="2"/>
        <v>-115</v>
      </c>
      <c r="Q11" s="106">
        <f t="shared" si="7"/>
        <v>-0.21296296296296297</v>
      </c>
      <c r="S11" s="329">
        <f t="shared" si="3"/>
        <v>990</v>
      </c>
      <c r="T11" s="160">
        <f t="shared" si="4"/>
        <v>980</v>
      </c>
      <c r="U11" s="391">
        <f t="shared" si="5"/>
        <v>-10</v>
      </c>
      <c r="V11" s="106">
        <f t="shared" si="6"/>
        <v>-1.0101010101010102E-2</v>
      </c>
    </row>
    <row r="12" spans="1:22" s="52" customFormat="1" x14ac:dyDescent="0.2">
      <c r="A12" s="98" t="s">
        <v>172</v>
      </c>
      <c r="B12" s="156">
        <v>5</v>
      </c>
      <c r="C12" s="156">
        <v>5</v>
      </c>
      <c r="D12" s="156">
        <v>10</v>
      </c>
      <c r="E12" s="156">
        <v>5</v>
      </c>
      <c r="F12" s="156">
        <v>10</v>
      </c>
      <c r="G12" s="156">
        <v>5</v>
      </c>
      <c r="H12" s="156">
        <v>5</v>
      </c>
      <c r="I12" s="156">
        <v>10</v>
      </c>
      <c r="J12" s="156">
        <v>5</v>
      </c>
      <c r="K12" s="156">
        <v>5</v>
      </c>
      <c r="L12" s="156">
        <v>5</v>
      </c>
      <c r="N12" s="329">
        <f>G12+H12</f>
        <v>10</v>
      </c>
      <c r="O12" s="160">
        <f>K12+L12</f>
        <v>10</v>
      </c>
      <c r="P12" s="391">
        <f>O12-N12</f>
        <v>0</v>
      </c>
      <c r="Q12" s="106">
        <f>P12/N12</f>
        <v>0</v>
      </c>
      <c r="S12" s="329">
        <f>SUM(E12:H12)</f>
        <v>25</v>
      </c>
      <c r="T12" s="160">
        <f>SUM(I12:L12)</f>
        <v>25</v>
      </c>
      <c r="U12" s="391">
        <f>T12-S12</f>
        <v>0</v>
      </c>
      <c r="V12" s="106">
        <f>U12/S12</f>
        <v>0</v>
      </c>
    </row>
    <row r="13" spans="1:22" s="52" customFormat="1" x14ac:dyDescent="0.2">
      <c r="A13" s="98" t="s">
        <v>160</v>
      </c>
      <c r="B13" s="156">
        <v>1670</v>
      </c>
      <c r="C13" s="156">
        <v>1805</v>
      </c>
      <c r="D13" s="156">
        <v>1850</v>
      </c>
      <c r="E13" s="156">
        <v>1640</v>
      </c>
      <c r="F13" s="156">
        <v>1745</v>
      </c>
      <c r="G13" s="156">
        <v>1800</v>
      </c>
      <c r="H13" s="156">
        <v>1995</v>
      </c>
      <c r="I13" s="156">
        <v>1815</v>
      </c>
      <c r="J13" s="156">
        <v>1975</v>
      </c>
      <c r="K13" s="156">
        <v>1755</v>
      </c>
      <c r="L13" s="156">
        <v>2275</v>
      </c>
      <c r="N13" s="329">
        <f t="shared" si="0"/>
        <v>3795</v>
      </c>
      <c r="O13" s="160">
        <f t="shared" si="1"/>
        <v>4030</v>
      </c>
      <c r="P13" s="391">
        <f t="shared" si="2"/>
        <v>235</v>
      </c>
      <c r="Q13" s="106">
        <f t="shared" si="7"/>
        <v>6.1923583662714096E-2</v>
      </c>
      <c r="S13" s="329">
        <f t="shared" si="3"/>
        <v>7180</v>
      </c>
      <c r="T13" s="160">
        <f t="shared" si="4"/>
        <v>7820</v>
      </c>
      <c r="U13" s="391">
        <f t="shared" si="5"/>
        <v>640</v>
      </c>
      <c r="V13" s="106">
        <f t="shared" si="6"/>
        <v>8.9136490250696379E-2</v>
      </c>
    </row>
    <row r="14" spans="1:22" s="52" customFormat="1" x14ac:dyDescent="0.2">
      <c r="A14" s="98" t="s">
        <v>161</v>
      </c>
      <c r="B14" s="156">
        <v>1395</v>
      </c>
      <c r="C14" s="156">
        <v>1435</v>
      </c>
      <c r="D14" s="156">
        <v>1395</v>
      </c>
      <c r="E14" s="156">
        <v>1310</v>
      </c>
      <c r="F14" s="156">
        <v>1360</v>
      </c>
      <c r="G14" s="156">
        <v>1405</v>
      </c>
      <c r="H14" s="156">
        <v>1420</v>
      </c>
      <c r="I14" s="156">
        <v>1345</v>
      </c>
      <c r="J14" s="156">
        <v>1465</v>
      </c>
      <c r="K14" s="156">
        <v>1445</v>
      </c>
      <c r="L14" s="156">
        <v>1590</v>
      </c>
      <c r="N14" s="329">
        <f t="shared" si="0"/>
        <v>2825</v>
      </c>
      <c r="O14" s="160">
        <f t="shared" si="1"/>
        <v>3035</v>
      </c>
      <c r="P14" s="391">
        <f t="shared" si="2"/>
        <v>210</v>
      </c>
      <c r="Q14" s="106">
        <f t="shared" si="7"/>
        <v>7.4336283185840707E-2</v>
      </c>
      <c r="S14" s="329">
        <f t="shared" si="3"/>
        <v>5495</v>
      </c>
      <c r="T14" s="160">
        <f t="shared" si="4"/>
        <v>5845</v>
      </c>
      <c r="U14" s="391">
        <f t="shared" si="5"/>
        <v>350</v>
      </c>
      <c r="V14" s="106">
        <f t="shared" si="6"/>
        <v>6.3694267515923567E-2</v>
      </c>
    </row>
    <row r="15" spans="1:22" s="52" customFormat="1" x14ac:dyDescent="0.2">
      <c r="A15" s="98" t="s">
        <v>173</v>
      </c>
      <c r="B15" s="156">
        <v>75</v>
      </c>
      <c r="C15" s="156">
        <v>100</v>
      </c>
      <c r="D15" s="156">
        <v>120</v>
      </c>
      <c r="E15" s="156">
        <v>125</v>
      </c>
      <c r="F15" s="156">
        <v>115</v>
      </c>
      <c r="G15" s="156">
        <v>145</v>
      </c>
      <c r="H15" s="156">
        <v>80</v>
      </c>
      <c r="I15" s="156">
        <v>100</v>
      </c>
      <c r="J15" s="156">
        <v>80</v>
      </c>
      <c r="K15" s="156">
        <v>95</v>
      </c>
      <c r="L15" s="156">
        <v>75</v>
      </c>
      <c r="N15" s="329">
        <f>G15+H15</f>
        <v>225</v>
      </c>
      <c r="O15" s="160">
        <f>K15+L15</f>
        <v>170</v>
      </c>
      <c r="P15" s="391">
        <f>O15-N15</f>
        <v>-55</v>
      </c>
      <c r="Q15" s="106">
        <f>P15/N15</f>
        <v>-0.24444444444444444</v>
      </c>
      <c r="S15" s="329">
        <f>SUM(E15:H15)</f>
        <v>465</v>
      </c>
      <c r="T15" s="160">
        <f>SUM(I15:L15)</f>
        <v>350</v>
      </c>
      <c r="U15" s="391">
        <f>T15-S15</f>
        <v>-115</v>
      </c>
      <c r="V15" s="106">
        <f>U15/S15</f>
        <v>-0.24731182795698925</v>
      </c>
    </row>
    <row r="16" spans="1:22" s="52" customFormat="1" x14ac:dyDescent="0.2">
      <c r="A16" s="98" t="s">
        <v>162</v>
      </c>
      <c r="B16" s="156">
        <v>10</v>
      </c>
      <c r="C16" s="156">
        <v>20</v>
      </c>
      <c r="D16" s="156">
        <v>10</v>
      </c>
      <c r="E16" s="156">
        <v>20</v>
      </c>
      <c r="F16" s="156">
        <v>5</v>
      </c>
      <c r="G16" s="156">
        <v>10</v>
      </c>
      <c r="H16" s="156">
        <v>15</v>
      </c>
      <c r="I16" s="156">
        <v>10</v>
      </c>
      <c r="J16" s="156">
        <v>10</v>
      </c>
      <c r="K16" s="156">
        <v>5</v>
      </c>
      <c r="L16" s="156">
        <v>5</v>
      </c>
      <c r="N16" s="329">
        <f t="shared" si="0"/>
        <v>25</v>
      </c>
      <c r="O16" s="160">
        <f t="shared" si="1"/>
        <v>10</v>
      </c>
      <c r="P16" s="391">
        <f t="shared" si="2"/>
        <v>-15</v>
      </c>
      <c r="Q16" s="106">
        <f t="shared" si="7"/>
        <v>-0.6</v>
      </c>
      <c r="S16" s="329">
        <f t="shared" si="3"/>
        <v>50</v>
      </c>
      <c r="T16" s="160">
        <f t="shared" si="4"/>
        <v>30</v>
      </c>
      <c r="U16" s="391">
        <f t="shared" si="5"/>
        <v>-20</v>
      </c>
      <c r="V16" s="106">
        <f t="shared" si="6"/>
        <v>-0.4</v>
      </c>
    </row>
    <row r="17" spans="1:22" s="52" customFormat="1" x14ac:dyDescent="0.2">
      <c r="A17" s="98" t="s">
        <v>163</v>
      </c>
      <c r="B17" s="156">
        <v>410</v>
      </c>
      <c r="C17" s="156">
        <v>395</v>
      </c>
      <c r="D17" s="156">
        <v>410</v>
      </c>
      <c r="E17" s="156">
        <v>430</v>
      </c>
      <c r="F17" s="156">
        <v>385</v>
      </c>
      <c r="G17" s="156">
        <v>410</v>
      </c>
      <c r="H17" s="156">
        <v>440</v>
      </c>
      <c r="I17" s="156">
        <v>455</v>
      </c>
      <c r="J17" s="156">
        <v>450</v>
      </c>
      <c r="K17" s="156">
        <v>485</v>
      </c>
      <c r="L17" s="156">
        <v>360</v>
      </c>
      <c r="N17" s="329">
        <f t="shared" si="0"/>
        <v>850</v>
      </c>
      <c r="O17" s="160">
        <f t="shared" si="1"/>
        <v>845</v>
      </c>
      <c r="P17" s="391">
        <f t="shared" si="2"/>
        <v>-5</v>
      </c>
      <c r="Q17" s="106">
        <f t="shared" si="7"/>
        <v>-5.8823529411764705E-3</v>
      </c>
      <c r="S17" s="329">
        <f t="shared" si="3"/>
        <v>1665</v>
      </c>
      <c r="T17" s="160">
        <f t="shared" si="4"/>
        <v>1750</v>
      </c>
      <c r="U17" s="391">
        <f t="shared" si="5"/>
        <v>85</v>
      </c>
      <c r="V17" s="106">
        <f t="shared" si="6"/>
        <v>5.1051051051051052E-2</v>
      </c>
    </row>
    <row r="18" spans="1:22" s="52" customFormat="1" x14ac:dyDescent="0.2">
      <c r="A18" s="98" t="s">
        <v>164</v>
      </c>
      <c r="B18" s="156">
        <v>50</v>
      </c>
      <c r="C18" s="156">
        <v>50</v>
      </c>
      <c r="D18" s="156">
        <v>55</v>
      </c>
      <c r="E18" s="156">
        <v>60</v>
      </c>
      <c r="F18" s="156">
        <v>60</v>
      </c>
      <c r="G18" s="156">
        <v>50</v>
      </c>
      <c r="H18" s="156">
        <v>55</v>
      </c>
      <c r="I18" s="156">
        <v>55</v>
      </c>
      <c r="J18" s="156">
        <v>70</v>
      </c>
      <c r="K18" s="156">
        <v>45</v>
      </c>
      <c r="L18" s="156">
        <v>40</v>
      </c>
      <c r="N18" s="329">
        <f t="shared" si="0"/>
        <v>105</v>
      </c>
      <c r="O18" s="160">
        <f t="shared" si="1"/>
        <v>85</v>
      </c>
      <c r="P18" s="391">
        <f t="shared" si="2"/>
        <v>-20</v>
      </c>
      <c r="Q18" s="106">
        <f t="shared" si="7"/>
        <v>-0.19047619047619047</v>
      </c>
      <c r="S18" s="329">
        <f t="shared" si="3"/>
        <v>225</v>
      </c>
      <c r="T18" s="160">
        <f t="shared" si="4"/>
        <v>210</v>
      </c>
      <c r="U18" s="391">
        <f t="shared" si="5"/>
        <v>-15</v>
      </c>
      <c r="V18" s="106">
        <f t="shared" si="6"/>
        <v>-6.6666666666666666E-2</v>
      </c>
    </row>
    <row r="19" spans="1:22" s="52" customFormat="1" ht="25.5" x14ac:dyDescent="0.2">
      <c r="A19" s="326" t="s">
        <v>165</v>
      </c>
      <c r="B19" s="156">
        <v>15</v>
      </c>
      <c r="C19" s="156">
        <v>15</v>
      </c>
      <c r="D19" s="156">
        <v>10</v>
      </c>
      <c r="E19" s="156">
        <v>10</v>
      </c>
      <c r="F19" s="156">
        <v>10</v>
      </c>
      <c r="G19" s="156">
        <v>10</v>
      </c>
      <c r="H19" s="156">
        <v>10</v>
      </c>
      <c r="I19" s="156">
        <v>10</v>
      </c>
      <c r="J19" s="156">
        <v>10</v>
      </c>
      <c r="K19" s="156">
        <v>10</v>
      </c>
      <c r="L19" s="156">
        <v>15</v>
      </c>
      <c r="N19" s="329">
        <f t="shared" si="0"/>
        <v>20</v>
      </c>
      <c r="O19" s="160">
        <f>K19+L19</f>
        <v>25</v>
      </c>
      <c r="P19" s="391">
        <f t="shared" si="2"/>
        <v>5</v>
      </c>
      <c r="Q19" s="106">
        <f t="shared" si="7"/>
        <v>0.25</v>
      </c>
      <c r="S19" s="329">
        <f t="shared" si="3"/>
        <v>40</v>
      </c>
      <c r="T19" s="160">
        <f t="shared" si="4"/>
        <v>45</v>
      </c>
      <c r="U19" s="391">
        <f t="shared" si="5"/>
        <v>5</v>
      </c>
      <c r="V19" s="106">
        <f t="shared" si="6"/>
        <v>0.125</v>
      </c>
    </row>
    <row r="20" spans="1:22" s="52" customFormat="1" x14ac:dyDescent="0.2">
      <c r="A20" s="98" t="s">
        <v>174</v>
      </c>
      <c r="B20" s="156">
        <v>30</v>
      </c>
      <c r="C20" s="156">
        <v>30</v>
      </c>
      <c r="D20" s="156">
        <v>25</v>
      </c>
      <c r="E20" s="156">
        <v>25</v>
      </c>
      <c r="F20" s="156">
        <v>30</v>
      </c>
      <c r="G20" s="156">
        <v>30</v>
      </c>
      <c r="H20" s="156">
        <v>30</v>
      </c>
      <c r="I20" s="156">
        <v>40</v>
      </c>
      <c r="J20" s="156">
        <v>45</v>
      </c>
      <c r="K20" s="156">
        <v>15</v>
      </c>
      <c r="L20" s="156">
        <v>25</v>
      </c>
      <c r="N20" s="329">
        <f>G20+H20</f>
        <v>60</v>
      </c>
      <c r="O20" s="160">
        <f>K20+L20</f>
        <v>40</v>
      </c>
      <c r="P20" s="391">
        <f>O20-N20</f>
        <v>-20</v>
      </c>
      <c r="Q20" s="106">
        <f>P20/N20</f>
        <v>-0.33333333333333331</v>
      </c>
      <c r="S20" s="329">
        <f>SUM(E20:H20)</f>
        <v>115</v>
      </c>
      <c r="T20" s="160">
        <f>SUM(I20:L20)</f>
        <v>125</v>
      </c>
      <c r="U20" s="391">
        <f>T20-S20</f>
        <v>10</v>
      </c>
      <c r="V20" s="106">
        <f>U20/S20</f>
        <v>8.6956521739130432E-2</v>
      </c>
    </row>
    <row r="21" spans="1:22" s="52" customFormat="1" x14ac:dyDescent="0.2">
      <c r="A21" s="98" t="s">
        <v>175</v>
      </c>
      <c r="B21" s="156">
        <v>5</v>
      </c>
      <c r="C21" s="156">
        <v>10</v>
      </c>
      <c r="D21" s="156">
        <v>10</v>
      </c>
      <c r="E21" s="156">
        <v>5</v>
      </c>
      <c r="F21" s="156">
        <v>10</v>
      </c>
      <c r="G21" s="156">
        <v>10</v>
      </c>
      <c r="H21" s="156">
        <v>10</v>
      </c>
      <c r="I21" s="156">
        <v>10</v>
      </c>
      <c r="J21" s="156">
        <v>15</v>
      </c>
      <c r="K21" s="156">
        <v>10</v>
      </c>
      <c r="L21" s="156">
        <v>5</v>
      </c>
      <c r="N21" s="329">
        <f>G21+H21</f>
        <v>20</v>
      </c>
      <c r="O21" s="160">
        <f>K21+L21</f>
        <v>15</v>
      </c>
      <c r="P21" s="391">
        <f>O21-N21</f>
        <v>-5</v>
      </c>
      <c r="Q21" s="106">
        <f>P21/N21</f>
        <v>-0.25</v>
      </c>
      <c r="S21" s="329">
        <f>SUM(E21:H21)</f>
        <v>35</v>
      </c>
      <c r="T21" s="160">
        <f>SUM(I21:L21)</f>
        <v>40</v>
      </c>
      <c r="U21" s="391">
        <f>T21-S21</f>
        <v>5</v>
      </c>
      <c r="V21" s="106">
        <f>U21/S21</f>
        <v>0.14285714285714285</v>
      </c>
    </row>
    <row r="22" spans="1:22" s="52" customFormat="1" x14ac:dyDescent="0.2">
      <c r="A22" s="98" t="s">
        <v>176</v>
      </c>
      <c r="B22" s="156">
        <v>10</v>
      </c>
      <c r="C22" s="156">
        <v>15</v>
      </c>
      <c r="D22" s="156">
        <v>5</v>
      </c>
      <c r="E22" s="156">
        <v>15</v>
      </c>
      <c r="F22" s="156">
        <v>5</v>
      </c>
      <c r="G22" s="156">
        <v>10</v>
      </c>
      <c r="H22" s="156">
        <v>10</v>
      </c>
      <c r="I22" s="156">
        <v>15</v>
      </c>
      <c r="J22" s="156">
        <v>10</v>
      </c>
      <c r="K22" s="156">
        <v>10</v>
      </c>
      <c r="L22" s="156">
        <v>15</v>
      </c>
      <c r="N22" s="329">
        <f>G22+H22</f>
        <v>20</v>
      </c>
      <c r="O22" s="160">
        <f>K22+L22</f>
        <v>25</v>
      </c>
      <c r="P22" s="391">
        <f>O22-N22</f>
        <v>5</v>
      </c>
      <c r="Q22" s="106">
        <f>P22/N22</f>
        <v>0.25</v>
      </c>
      <c r="S22" s="329">
        <f>SUM(E22:H22)</f>
        <v>40</v>
      </c>
      <c r="T22" s="160">
        <f>SUM(I22:L22)</f>
        <v>50</v>
      </c>
      <c r="U22" s="391">
        <f>T22-S22</f>
        <v>10</v>
      </c>
      <c r="V22" s="106">
        <f>U22/S22</f>
        <v>0.25</v>
      </c>
    </row>
    <row r="23" spans="1:22" s="52" customFormat="1" x14ac:dyDescent="0.2">
      <c r="A23" s="98" t="s">
        <v>166</v>
      </c>
      <c r="B23" s="156">
        <v>185</v>
      </c>
      <c r="C23" s="156">
        <v>260</v>
      </c>
      <c r="D23" s="156">
        <v>215</v>
      </c>
      <c r="E23" s="156">
        <v>240</v>
      </c>
      <c r="F23" s="156">
        <v>280</v>
      </c>
      <c r="G23" s="156">
        <v>360</v>
      </c>
      <c r="H23" s="156">
        <v>345</v>
      </c>
      <c r="I23" s="156">
        <v>410</v>
      </c>
      <c r="J23" s="156">
        <v>345</v>
      </c>
      <c r="K23" s="156">
        <v>110</v>
      </c>
      <c r="L23" s="156">
        <v>100</v>
      </c>
      <c r="N23" s="329">
        <f t="shared" si="0"/>
        <v>705</v>
      </c>
      <c r="O23" s="160">
        <f t="shared" si="1"/>
        <v>210</v>
      </c>
      <c r="P23" s="391">
        <f t="shared" si="2"/>
        <v>-495</v>
      </c>
      <c r="Q23" s="106">
        <f t="shared" si="7"/>
        <v>-0.7021276595744681</v>
      </c>
      <c r="S23" s="329">
        <f t="shared" si="3"/>
        <v>1225</v>
      </c>
      <c r="T23" s="160">
        <f t="shared" si="4"/>
        <v>965</v>
      </c>
      <c r="U23" s="391">
        <f t="shared" si="5"/>
        <v>-260</v>
      </c>
      <c r="V23" s="106">
        <f t="shared" si="6"/>
        <v>-0.21224489795918366</v>
      </c>
    </row>
    <row r="24" spans="1:22" s="52" customFormat="1" x14ac:dyDescent="0.2">
      <c r="A24" s="98" t="s">
        <v>167</v>
      </c>
      <c r="B24" s="156">
        <v>25</v>
      </c>
      <c r="C24" s="156">
        <v>15</v>
      </c>
      <c r="D24" s="156">
        <v>15</v>
      </c>
      <c r="E24" s="156">
        <v>20</v>
      </c>
      <c r="F24" s="156">
        <v>10</v>
      </c>
      <c r="G24" s="156">
        <v>20</v>
      </c>
      <c r="H24" s="156">
        <v>20</v>
      </c>
      <c r="I24" s="156">
        <v>25</v>
      </c>
      <c r="J24" s="156">
        <v>30</v>
      </c>
      <c r="K24" s="156">
        <v>15</v>
      </c>
      <c r="L24" s="156">
        <v>20</v>
      </c>
      <c r="N24" s="329">
        <f t="shared" si="0"/>
        <v>40</v>
      </c>
      <c r="O24" s="160">
        <f t="shared" si="1"/>
        <v>35</v>
      </c>
      <c r="P24" s="391">
        <f t="shared" si="2"/>
        <v>-5</v>
      </c>
      <c r="Q24" s="106">
        <f t="shared" si="7"/>
        <v>-0.125</v>
      </c>
      <c r="S24" s="329">
        <f t="shared" si="3"/>
        <v>70</v>
      </c>
      <c r="T24" s="160">
        <f t="shared" si="4"/>
        <v>90</v>
      </c>
      <c r="U24" s="391">
        <f t="shared" si="5"/>
        <v>20</v>
      </c>
      <c r="V24" s="106">
        <f t="shared" si="6"/>
        <v>0.2857142857142857</v>
      </c>
    </row>
    <row r="25" spans="1:22" s="52" customFormat="1" x14ac:dyDescent="0.2">
      <c r="A25" s="98" t="s">
        <v>59</v>
      </c>
      <c r="B25" s="156">
        <v>10</v>
      </c>
      <c r="C25" s="156">
        <v>10</v>
      </c>
      <c r="D25" s="156">
        <v>20</v>
      </c>
      <c r="E25" s="156">
        <v>20</v>
      </c>
      <c r="F25" s="156">
        <v>10</v>
      </c>
      <c r="G25" s="156">
        <v>15</v>
      </c>
      <c r="H25" s="156">
        <v>5</v>
      </c>
      <c r="I25" s="156">
        <v>10</v>
      </c>
      <c r="J25" s="156">
        <v>10</v>
      </c>
      <c r="K25" s="156">
        <v>20</v>
      </c>
      <c r="L25" s="156">
        <v>20</v>
      </c>
      <c r="N25" s="329">
        <f t="shared" si="0"/>
        <v>20</v>
      </c>
      <c r="O25" s="160">
        <f t="shared" si="1"/>
        <v>40</v>
      </c>
      <c r="P25" s="391">
        <f t="shared" si="2"/>
        <v>20</v>
      </c>
      <c r="Q25" s="106">
        <f t="shared" si="7"/>
        <v>1</v>
      </c>
      <c r="S25" s="329">
        <f t="shared" si="3"/>
        <v>50</v>
      </c>
      <c r="T25" s="160">
        <f t="shared" si="4"/>
        <v>60</v>
      </c>
      <c r="U25" s="391">
        <f t="shared" si="5"/>
        <v>10</v>
      </c>
      <c r="V25" s="106">
        <f t="shared" si="6"/>
        <v>0.2</v>
      </c>
    </row>
    <row r="26" spans="1:22" s="52" customFormat="1" x14ac:dyDescent="0.2">
      <c r="A26" s="98" t="s">
        <v>168</v>
      </c>
      <c r="B26" s="156">
        <v>30</v>
      </c>
      <c r="C26" s="156">
        <v>25</v>
      </c>
      <c r="D26" s="156">
        <v>30</v>
      </c>
      <c r="E26" s="156">
        <v>35</v>
      </c>
      <c r="F26" s="156">
        <v>30</v>
      </c>
      <c r="G26" s="156">
        <v>35</v>
      </c>
      <c r="H26" s="156">
        <v>30</v>
      </c>
      <c r="I26" s="156">
        <v>40</v>
      </c>
      <c r="J26" s="156">
        <v>30</v>
      </c>
      <c r="K26" s="156">
        <v>25</v>
      </c>
      <c r="L26" s="156">
        <v>35</v>
      </c>
      <c r="N26" s="329">
        <f t="shared" si="0"/>
        <v>65</v>
      </c>
      <c r="O26" s="160">
        <f t="shared" si="1"/>
        <v>60</v>
      </c>
      <c r="P26" s="391">
        <f t="shared" si="2"/>
        <v>-5</v>
      </c>
      <c r="Q26" s="106">
        <f t="shared" si="7"/>
        <v>-7.6923076923076927E-2</v>
      </c>
      <c r="S26" s="329">
        <f t="shared" si="3"/>
        <v>130</v>
      </c>
      <c r="T26" s="160">
        <f t="shared" si="4"/>
        <v>130</v>
      </c>
      <c r="U26" s="391">
        <f t="shared" si="5"/>
        <v>0</v>
      </c>
      <c r="V26" s="106">
        <f t="shared" si="6"/>
        <v>0</v>
      </c>
    </row>
    <row r="27" spans="1:22" s="52" customFormat="1" x14ac:dyDescent="0.2">
      <c r="A27" s="98" t="s">
        <v>169</v>
      </c>
      <c r="B27" s="156">
        <v>45</v>
      </c>
      <c r="C27" s="156">
        <v>40</v>
      </c>
      <c r="D27" s="156">
        <v>50</v>
      </c>
      <c r="E27" s="156">
        <v>45</v>
      </c>
      <c r="F27" s="156">
        <v>50</v>
      </c>
      <c r="G27" s="156">
        <v>45</v>
      </c>
      <c r="H27" s="156">
        <v>45</v>
      </c>
      <c r="I27" s="156">
        <v>30</v>
      </c>
      <c r="J27" s="156">
        <v>35</v>
      </c>
      <c r="K27" s="156">
        <v>35</v>
      </c>
      <c r="L27" s="156">
        <v>35</v>
      </c>
      <c r="N27" s="329">
        <f t="shared" si="0"/>
        <v>90</v>
      </c>
      <c r="O27" s="160">
        <f t="shared" si="1"/>
        <v>70</v>
      </c>
      <c r="P27" s="391">
        <f t="shared" si="2"/>
        <v>-20</v>
      </c>
      <c r="Q27" s="106">
        <f t="shared" si="7"/>
        <v>-0.22222222222222221</v>
      </c>
      <c r="S27" s="329">
        <f t="shared" si="3"/>
        <v>185</v>
      </c>
      <c r="T27" s="160">
        <f t="shared" si="4"/>
        <v>135</v>
      </c>
      <c r="U27" s="391">
        <f t="shared" si="5"/>
        <v>-50</v>
      </c>
      <c r="V27" s="106">
        <f t="shared" si="6"/>
        <v>-0.27027027027027029</v>
      </c>
    </row>
    <row r="28" spans="1:22" s="52" customFormat="1" x14ac:dyDescent="0.2">
      <c r="A28" s="98" t="s">
        <v>170</v>
      </c>
      <c r="B28" s="156">
        <v>165</v>
      </c>
      <c r="C28" s="156">
        <v>185</v>
      </c>
      <c r="D28" s="156">
        <v>175</v>
      </c>
      <c r="E28" s="156">
        <v>140</v>
      </c>
      <c r="F28" s="156">
        <v>155</v>
      </c>
      <c r="G28" s="156">
        <v>190</v>
      </c>
      <c r="H28" s="156">
        <v>170</v>
      </c>
      <c r="I28" s="156">
        <v>175</v>
      </c>
      <c r="J28" s="156">
        <v>205</v>
      </c>
      <c r="K28" s="156">
        <v>155</v>
      </c>
      <c r="L28" s="156">
        <v>165</v>
      </c>
      <c r="N28" s="329">
        <f t="shared" si="0"/>
        <v>360</v>
      </c>
      <c r="O28" s="160">
        <f t="shared" si="1"/>
        <v>320</v>
      </c>
      <c r="P28" s="391">
        <f t="shared" si="2"/>
        <v>-40</v>
      </c>
      <c r="Q28" s="106">
        <f t="shared" si="7"/>
        <v>-0.1111111111111111</v>
      </c>
      <c r="S28" s="329">
        <f t="shared" si="3"/>
        <v>655</v>
      </c>
      <c r="T28" s="160">
        <f t="shared" si="4"/>
        <v>700</v>
      </c>
      <c r="U28" s="391">
        <f t="shared" si="5"/>
        <v>45</v>
      </c>
      <c r="V28" s="106">
        <f t="shared" si="6"/>
        <v>6.8702290076335881E-2</v>
      </c>
    </row>
    <row r="29" spans="1:22" s="52" customFormat="1" x14ac:dyDescent="0.2">
      <c r="A29" s="98" t="s">
        <v>61</v>
      </c>
      <c r="B29" s="156">
        <v>210</v>
      </c>
      <c r="C29" s="156">
        <v>235</v>
      </c>
      <c r="D29" s="156">
        <v>265</v>
      </c>
      <c r="E29" s="156">
        <v>285</v>
      </c>
      <c r="F29" s="156">
        <v>230</v>
      </c>
      <c r="G29" s="156">
        <v>235</v>
      </c>
      <c r="H29" s="156">
        <v>240</v>
      </c>
      <c r="I29" s="156">
        <v>190</v>
      </c>
      <c r="J29" s="156">
        <v>195</v>
      </c>
      <c r="K29" s="156">
        <v>155</v>
      </c>
      <c r="L29" s="156">
        <v>195</v>
      </c>
      <c r="N29" s="329">
        <f t="shared" si="0"/>
        <v>475</v>
      </c>
      <c r="O29" s="160">
        <f t="shared" si="1"/>
        <v>350</v>
      </c>
      <c r="P29" s="391">
        <f t="shared" si="2"/>
        <v>-125</v>
      </c>
      <c r="Q29" s="106">
        <f t="shared" si="7"/>
        <v>-0.26315789473684209</v>
      </c>
      <c r="S29" s="329">
        <f t="shared" si="3"/>
        <v>990</v>
      </c>
      <c r="T29" s="160">
        <f t="shared" si="4"/>
        <v>735</v>
      </c>
      <c r="U29" s="391">
        <f t="shared" si="5"/>
        <v>-255</v>
      </c>
      <c r="V29" s="106">
        <f t="shared" si="6"/>
        <v>-0.25757575757575757</v>
      </c>
    </row>
    <row r="30" spans="1:22" s="52" customFormat="1" x14ac:dyDescent="0.2">
      <c r="A30" s="178" t="s">
        <v>171</v>
      </c>
      <c r="B30" s="157">
        <v>290</v>
      </c>
      <c r="C30" s="157">
        <v>335</v>
      </c>
      <c r="D30" s="157">
        <v>305</v>
      </c>
      <c r="E30" s="157">
        <v>265</v>
      </c>
      <c r="F30" s="157">
        <v>275</v>
      </c>
      <c r="G30" s="157">
        <v>280</v>
      </c>
      <c r="H30" s="157">
        <v>340</v>
      </c>
      <c r="I30" s="157">
        <v>315</v>
      </c>
      <c r="J30" s="157">
        <v>315</v>
      </c>
      <c r="K30" s="157">
        <v>105</v>
      </c>
      <c r="L30" s="157">
        <v>135</v>
      </c>
      <c r="N30" s="330">
        <f t="shared" si="0"/>
        <v>620</v>
      </c>
      <c r="O30" s="161">
        <f t="shared" si="1"/>
        <v>240</v>
      </c>
      <c r="P30" s="392">
        <f t="shared" si="2"/>
        <v>-380</v>
      </c>
      <c r="Q30" s="93">
        <f t="shared" si="7"/>
        <v>-0.61290322580645162</v>
      </c>
      <c r="S30" s="330">
        <f t="shared" si="3"/>
        <v>1160</v>
      </c>
      <c r="T30" s="161">
        <f t="shared" si="4"/>
        <v>870</v>
      </c>
      <c r="U30" s="392">
        <f t="shared" si="5"/>
        <v>-290</v>
      </c>
      <c r="V30" s="93">
        <f t="shared" si="6"/>
        <v>-0.25</v>
      </c>
    </row>
    <row r="31" spans="1:22" s="52" customFormat="1" x14ac:dyDescent="0.2">
      <c r="A31" s="98"/>
      <c r="B31" s="348"/>
      <c r="C31" s="348"/>
      <c r="D31" s="348"/>
      <c r="E31" s="348"/>
      <c r="F31" s="348"/>
      <c r="G31" s="348"/>
      <c r="H31" s="348"/>
      <c r="I31" s="348"/>
      <c r="J31" s="348"/>
      <c r="K31" s="348"/>
      <c r="L31" s="348"/>
      <c r="N31" s="327"/>
      <c r="O31" s="327"/>
      <c r="P31" s="327"/>
      <c r="Q31" s="349"/>
      <c r="S31" s="327"/>
      <c r="T31" s="327"/>
      <c r="U31" s="327"/>
      <c r="V31" s="349"/>
    </row>
    <row r="32" spans="1:22" x14ac:dyDescent="0.2">
      <c r="A32" s="153" t="s">
        <v>86</v>
      </c>
    </row>
    <row r="33" spans="1:20" x14ac:dyDescent="0.2">
      <c r="A33" s="153"/>
    </row>
    <row r="34" spans="1:20" x14ac:dyDescent="0.2">
      <c r="A34" s="95" t="s">
        <v>329</v>
      </c>
    </row>
    <row r="35" spans="1:20" x14ac:dyDescent="0.2">
      <c r="N35" s="415" t="s">
        <v>210</v>
      </c>
      <c r="O35" s="417"/>
      <c r="P35" s="52"/>
      <c r="Q35" s="52"/>
      <c r="R35" s="52"/>
      <c r="S35" s="415" t="s">
        <v>211</v>
      </c>
      <c r="T35" s="417"/>
    </row>
    <row r="36" spans="1:20" x14ac:dyDescent="0.2">
      <c r="A36" s="52"/>
      <c r="B36" s="419">
        <v>2018</v>
      </c>
      <c r="C36" s="421"/>
      <c r="D36" s="421"/>
      <c r="E36" s="421"/>
      <c r="F36" s="419">
        <v>2019</v>
      </c>
      <c r="G36" s="421"/>
      <c r="H36" s="421"/>
      <c r="I36" s="421"/>
      <c r="J36" s="415">
        <v>2020</v>
      </c>
      <c r="K36" s="416"/>
      <c r="L36" s="417"/>
      <c r="N36" s="12">
        <v>2019</v>
      </c>
      <c r="O36" s="164">
        <v>2020</v>
      </c>
      <c r="P36" s="52"/>
      <c r="Q36" s="52"/>
      <c r="R36" s="52"/>
      <c r="S36" s="12">
        <v>2019</v>
      </c>
      <c r="T36" s="164">
        <v>2020</v>
      </c>
    </row>
    <row r="37" spans="1:20" ht="25.5" x14ac:dyDescent="0.2">
      <c r="A37" s="52"/>
      <c r="B37" s="11" t="s">
        <v>317</v>
      </c>
      <c r="C37" s="11" t="s">
        <v>67</v>
      </c>
      <c r="D37" s="11" t="s">
        <v>318</v>
      </c>
      <c r="E37" s="11" t="s">
        <v>65</v>
      </c>
      <c r="F37" s="11" t="s">
        <v>317</v>
      </c>
      <c r="G37" s="11" t="s">
        <v>67</v>
      </c>
      <c r="H37" s="11" t="s">
        <v>318</v>
      </c>
      <c r="I37" s="11" t="s">
        <v>65</v>
      </c>
      <c r="J37" s="11" t="s">
        <v>317</v>
      </c>
      <c r="K37" s="11" t="s">
        <v>67</v>
      </c>
      <c r="L37" s="11" t="s">
        <v>318</v>
      </c>
      <c r="N37" s="119" t="s">
        <v>69</v>
      </c>
      <c r="O37" s="120" t="s">
        <v>69</v>
      </c>
      <c r="P37" s="52"/>
      <c r="Q37" s="52"/>
      <c r="R37" s="52"/>
      <c r="S37" s="119" t="s">
        <v>71</v>
      </c>
      <c r="T37" s="120" t="s">
        <v>71</v>
      </c>
    </row>
    <row r="38" spans="1:20" x14ac:dyDescent="0.2">
      <c r="A38" s="177" t="s">
        <v>62</v>
      </c>
      <c r="B38" s="213">
        <f>B6/B$6</f>
        <v>1</v>
      </c>
      <c r="C38" s="213">
        <f t="shared" ref="C38:L38" si="8">C6/C$6</f>
        <v>1</v>
      </c>
      <c r="D38" s="213">
        <f t="shared" si="8"/>
        <v>1</v>
      </c>
      <c r="E38" s="213">
        <f t="shared" si="8"/>
        <v>1</v>
      </c>
      <c r="F38" s="213">
        <f t="shared" si="8"/>
        <v>1</v>
      </c>
      <c r="G38" s="213">
        <f t="shared" si="8"/>
        <v>1</v>
      </c>
      <c r="H38" s="213">
        <f t="shared" si="8"/>
        <v>1</v>
      </c>
      <c r="I38" s="213">
        <f t="shared" si="8"/>
        <v>1</v>
      </c>
      <c r="J38" s="213">
        <f t="shared" si="8"/>
        <v>1</v>
      </c>
      <c r="K38" s="213">
        <f t="shared" si="8"/>
        <v>1</v>
      </c>
      <c r="L38" s="213">
        <f t="shared" si="8"/>
        <v>1</v>
      </c>
      <c r="N38" s="213">
        <f t="shared" ref="N38:O38" si="9">N6/N$6</f>
        <v>1</v>
      </c>
      <c r="O38" s="213">
        <f t="shared" si="9"/>
        <v>1</v>
      </c>
      <c r="S38" s="213">
        <f t="shared" ref="S38:T38" si="10">S6/S$6</f>
        <v>1</v>
      </c>
      <c r="T38" s="213">
        <f t="shared" si="10"/>
        <v>1</v>
      </c>
    </row>
    <row r="39" spans="1:20" x14ac:dyDescent="0.2">
      <c r="A39" s="98" t="s">
        <v>155</v>
      </c>
      <c r="B39" s="214">
        <f t="shared" ref="B39:L39" si="11">B7/B$6</f>
        <v>8.9237057220708446E-2</v>
      </c>
      <c r="C39" s="214">
        <f t="shared" si="11"/>
        <v>8.9824120603015076E-2</v>
      </c>
      <c r="D39" s="214">
        <f t="shared" si="11"/>
        <v>9.6424010217113665E-2</v>
      </c>
      <c r="E39" s="214">
        <f t="shared" si="11"/>
        <v>9.6234309623430964E-2</v>
      </c>
      <c r="F39" s="214">
        <f t="shared" si="11"/>
        <v>9.2465753424657529E-2</v>
      </c>
      <c r="G39" s="214">
        <f t="shared" si="11"/>
        <v>8.7459807073954982E-2</v>
      </c>
      <c r="H39" s="214">
        <f t="shared" si="11"/>
        <v>9.3382807668521958E-2</v>
      </c>
      <c r="I39" s="214">
        <f t="shared" si="11"/>
        <v>9.7419354838709671E-2</v>
      </c>
      <c r="J39" s="214">
        <f t="shared" si="11"/>
        <v>8.5012594458438284E-2</v>
      </c>
      <c r="K39" s="214">
        <f t="shared" si="11"/>
        <v>9.5011876484560567E-2</v>
      </c>
      <c r="L39" s="214">
        <f t="shared" si="11"/>
        <v>0.10027285129604366</v>
      </c>
      <c r="N39" s="214">
        <f>N7/N$6</f>
        <v>9.047919293820933E-2</v>
      </c>
      <c r="O39" s="214">
        <f t="shared" ref="O39" si="12">O7/O$6</f>
        <v>9.7838035910589954E-2</v>
      </c>
      <c r="S39" s="214">
        <f t="shared" ref="S39:T39" si="13">S7/S$6</f>
        <v>9.2317837124958793E-2</v>
      </c>
      <c r="T39" s="214">
        <f t="shared" si="13"/>
        <v>9.4256008181353337E-2</v>
      </c>
    </row>
    <row r="40" spans="1:20" x14ac:dyDescent="0.2">
      <c r="A40" s="98" t="s">
        <v>156</v>
      </c>
      <c r="B40" s="214">
        <f t="shared" ref="B40:L40" si="14">B8/B$6</f>
        <v>4.3596730245231606E-2</v>
      </c>
      <c r="C40" s="214">
        <f t="shared" si="14"/>
        <v>4.7110552763819098E-2</v>
      </c>
      <c r="D40" s="214">
        <f t="shared" si="14"/>
        <v>4.4699872286079183E-2</v>
      </c>
      <c r="E40" s="214">
        <f t="shared" si="14"/>
        <v>5.0209205020920501E-2</v>
      </c>
      <c r="F40" s="214">
        <f t="shared" si="14"/>
        <v>4.7945205479452052E-2</v>
      </c>
      <c r="G40" s="214">
        <f t="shared" si="14"/>
        <v>4.5659163987138263E-2</v>
      </c>
      <c r="H40" s="214">
        <f t="shared" si="14"/>
        <v>5.1948051948051951E-2</v>
      </c>
      <c r="I40" s="214">
        <f t="shared" si="14"/>
        <v>5.0967741935483868E-2</v>
      </c>
      <c r="J40" s="214">
        <f t="shared" si="14"/>
        <v>4.7229219143576827E-2</v>
      </c>
      <c r="K40" s="214">
        <f t="shared" si="14"/>
        <v>5.1464766429136978E-2</v>
      </c>
      <c r="L40" s="214">
        <f t="shared" si="14"/>
        <v>5.4570259208731244E-2</v>
      </c>
      <c r="N40" s="214">
        <f t="shared" ref="N40:O40" si="15">N8/N$6</f>
        <v>4.8865069356872633E-2</v>
      </c>
      <c r="O40" s="214">
        <f t="shared" si="15"/>
        <v>5.3133015756687434E-2</v>
      </c>
      <c r="S40" s="214">
        <f t="shared" ref="S40:T40" si="16">S8/S$6</f>
        <v>4.8961424332344211E-2</v>
      </c>
      <c r="T40" s="214">
        <f t="shared" si="16"/>
        <v>5.0963013465144029E-2</v>
      </c>
    </row>
    <row r="41" spans="1:20" x14ac:dyDescent="0.2">
      <c r="A41" s="98" t="s">
        <v>157</v>
      </c>
      <c r="B41" s="214">
        <f t="shared" ref="B41:L41" si="17">B9/B$6</f>
        <v>0.19686648501362397</v>
      </c>
      <c r="C41" s="214">
        <f t="shared" si="17"/>
        <v>0.19409547738693467</v>
      </c>
      <c r="D41" s="214">
        <f t="shared" si="17"/>
        <v>0.18326947637292465</v>
      </c>
      <c r="E41" s="214">
        <f t="shared" si="17"/>
        <v>0.1596931659693166</v>
      </c>
      <c r="F41" s="214">
        <f t="shared" si="17"/>
        <v>0.16849315068493151</v>
      </c>
      <c r="G41" s="214">
        <f t="shared" si="17"/>
        <v>0.17170418006430868</v>
      </c>
      <c r="H41" s="214">
        <f t="shared" si="17"/>
        <v>0.16573902288188003</v>
      </c>
      <c r="I41" s="214">
        <f t="shared" si="17"/>
        <v>0.15806451612903225</v>
      </c>
      <c r="J41" s="214">
        <f t="shared" si="17"/>
        <v>0.15554156171284636</v>
      </c>
      <c r="K41" s="214">
        <f t="shared" si="17"/>
        <v>9.9762470308788598E-2</v>
      </c>
      <c r="L41" s="214">
        <f t="shared" si="17"/>
        <v>0.10572987721691678</v>
      </c>
      <c r="N41" s="214">
        <f t="shared" ref="N41:O41" si="18">N9/N$6</f>
        <v>0.16866330390920556</v>
      </c>
      <c r="O41" s="214">
        <f t="shared" si="18"/>
        <v>0.10296812019054599</v>
      </c>
      <c r="S41" s="214">
        <f t="shared" ref="S41:T41" si="19">S9/S$6</f>
        <v>0.16650181338608638</v>
      </c>
      <c r="T41" s="214">
        <f t="shared" si="19"/>
        <v>0.13175387762058974</v>
      </c>
    </row>
    <row r="42" spans="1:20" x14ac:dyDescent="0.2">
      <c r="A42" s="326" t="s">
        <v>158</v>
      </c>
      <c r="B42" s="214">
        <f t="shared" ref="B42:L42" si="20">B10/B$6</f>
        <v>6.8119891008174387E-3</v>
      </c>
      <c r="C42" s="214">
        <f t="shared" si="20"/>
        <v>5.6532663316582916E-3</v>
      </c>
      <c r="D42" s="214">
        <f t="shared" si="20"/>
        <v>6.3856960408684551E-3</v>
      </c>
      <c r="E42" s="214">
        <f t="shared" si="20"/>
        <v>9.06555090655509E-3</v>
      </c>
      <c r="F42" s="214">
        <f t="shared" si="20"/>
        <v>7.534246575342466E-3</v>
      </c>
      <c r="G42" s="214">
        <f t="shared" si="20"/>
        <v>7.0739549839228298E-3</v>
      </c>
      <c r="H42" s="214">
        <f t="shared" si="20"/>
        <v>6.1842918985776131E-3</v>
      </c>
      <c r="I42" s="214">
        <f t="shared" si="20"/>
        <v>7.0967741935483875E-3</v>
      </c>
      <c r="J42" s="214">
        <f t="shared" si="20"/>
        <v>7.556675062972292E-3</v>
      </c>
      <c r="K42" s="214">
        <f t="shared" si="20"/>
        <v>1.1876484560570071E-2</v>
      </c>
      <c r="L42" s="214">
        <f t="shared" si="20"/>
        <v>8.1855388813096858E-3</v>
      </c>
      <c r="N42" s="214">
        <f t="shared" ref="N42:O42" si="21">N10/N$6</f>
        <v>6.6204287515762928E-3</v>
      </c>
      <c r="O42" s="214">
        <f t="shared" si="21"/>
        <v>9.8937339684866243E-3</v>
      </c>
      <c r="S42" s="214">
        <f t="shared" ref="S42:T42" si="22">S10/S$6</f>
        <v>7.4183976261127599E-3</v>
      </c>
      <c r="T42" s="214">
        <f t="shared" si="22"/>
        <v>8.5222430543719103E-3</v>
      </c>
    </row>
    <row r="43" spans="1:20" x14ac:dyDescent="0.2">
      <c r="A43" s="98" t="s">
        <v>159</v>
      </c>
      <c r="B43" s="214">
        <f t="shared" ref="B43:L43" si="23">B11/B$6</f>
        <v>3.1335149863760216E-2</v>
      </c>
      <c r="C43" s="214">
        <f t="shared" si="23"/>
        <v>3.7060301507537689E-2</v>
      </c>
      <c r="D43" s="214">
        <f t="shared" si="23"/>
        <v>3.3205619412515965E-2</v>
      </c>
      <c r="E43" s="214">
        <f t="shared" si="23"/>
        <v>3.1380753138075312E-2</v>
      </c>
      <c r="F43" s="214">
        <f t="shared" si="23"/>
        <v>3.0821917808219176E-2</v>
      </c>
      <c r="G43" s="214">
        <f t="shared" si="23"/>
        <v>3.729903536977492E-2</v>
      </c>
      <c r="H43" s="214">
        <f t="shared" si="23"/>
        <v>3.0921459492888066E-2</v>
      </c>
      <c r="I43" s="214">
        <f t="shared" si="23"/>
        <v>3.4193548387096775E-2</v>
      </c>
      <c r="J43" s="214">
        <f t="shared" si="23"/>
        <v>3.6523929471032744E-2</v>
      </c>
      <c r="K43" s="214">
        <f t="shared" si="23"/>
        <v>2.9295328582739508E-2</v>
      </c>
      <c r="L43" s="214">
        <f t="shared" si="23"/>
        <v>3.2742155525238743E-2</v>
      </c>
      <c r="N43" s="214">
        <f t="shared" ref="N43:O43" si="24">N11/N$6</f>
        <v>3.4047919293820936E-2</v>
      </c>
      <c r="O43" s="214">
        <f t="shared" si="24"/>
        <v>3.1146940271161598E-2</v>
      </c>
      <c r="S43" s="214">
        <f t="shared" ref="S43:T43" si="25">S11/S$6</f>
        <v>3.2640949554896145E-2</v>
      </c>
      <c r="T43" s="214">
        <f t="shared" si="25"/>
        <v>3.3407192773137889E-2</v>
      </c>
    </row>
    <row r="44" spans="1:20" x14ac:dyDescent="0.2">
      <c r="A44" s="98" t="s">
        <v>172</v>
      </c>
      <c r="B44" s="214">
        <f t="shared" ref="B44:L44" si="26">B12/B$6</f>
        <v>6.8119891008174384E-4</v>
      </c>
      <c r="C44" s="214">
        <f t="shared" si="26"/>
        <v>6.2814070351758795E-4</v>
      </c>
      <c r="D44" s="214">
        <f t="shared" si="26"/>
        <v>1.277139208173691E-3</v>
      </c>
      <c r="E44" s="214">
        <f t="shared" si="26"/>
        <v>6.9735006973500695E-4</v>
      </c>
      <c r="F44" s="214">
        <f t="shared" si="26"/>
        <v>1.3698630136986301E-3</v>
      </c>
      <c r="G44" s="214">
        <f t="shared" si="26"/>
        <v>6.4308681672025725E-4</v>
      </c>
      <c r="H44" s="214">
        <f t="shared" si="26"/>
        <v>6.1842918985776133E-4</v>
      </c>
      <c r="I44" s="214">
        <f t="shared" si="26"/>
        <v>1.2903225806451613E-3</v>
      </c>
      <c r="J44" s="214">
        <f t="shared" si="26"/>
        <v>6.2972292191435767E-4</v>
      </c>
      <c r="K44" s="214">
        <f t="shared" si="26"/>
        <v>7.9176563737133805E-4</v>
      </c>
      <c r="L44" s="214">
        <f t="shared" si="26"/>
        <v>6.8212824010914052E-4</v>
      </c>
      <c r="N44" s="214">
        <f t="shared" ref="N44:O44" si="27">N12/N$6</f>
        <v>6.3051702395964691E-4</v>
      </c>
      <c r="O44" s="214">
        <f t="shared" si="27"/>
        <v>7.3286918285086111E-4</v>
      </c>
      <c r="S44" s="214">
        <f t="shared" ref="S44:T44" si="28">S12/S$6</f>
        <v>8.2426640290141778E-4</v>
      </c>
      <c r="T44" s="214">
        <f t="shared" si="28"/>
        <v>8.5222430543719111E-4</v>
      </c>
    </row>
    <row r="45" spans="1:20" x14ac:dyDescent="0.2">
      <c r="A45" s="98" t="s">
        <v>160</v>
      </c>
      <c r="B45" s="214">
        <f t="shared" ref="B45:L45" si="29">B13/B$6</f>
        <v>0.22752043596730245</v>
      </c>
      <c r="C45" s="214">
        <f t="shared" si="29"/>
        <v>0.22675879396984924</v>
      </c>
      <c r="D45" s="214">
        <f t="shared" si="29"/>
        <v>0.23627075351213284</v>
      </c>
      <c r="E45" s="214">
        <f t="shared" si="29"/>
        <v>0.22873082287308227</v>
      </c>
      <c r="F45" s="214">
        <f t="shared" si="29"/>
        <v>0.23904109589041095</v>
      </c>
      <c r="G45" s="214">
        <f t="shared" si="29"/>
        <v>0.23151125401929259</v>
      </c>
      <c r="H45" s="214">
        <f t="shared" si="29"/>
        <v>0.24675324675324675</v>
      </c>
      <c r="I45" s="214">
        <f t="shared" si="29"/>
        <v>0.23419354838709677</v>
      </c>
      <c r="J45" s="214">
        <f t="shared" si="29"/>
        <v>0.24874055415617127</v>
      </c>
      <c r="K45" s="214">
        <f t="shared" si="29"/>
        <v>0.27790973871733965</v>
      </c>
      <c r="L45" s="214">
        <f t="shared" si="29"/>
        <v>0.31036834924965895</v>
      </c>
      <c r="N45" s="214">
        <f t="shared" ref="N45:O45" si="30">N13/N$6</f>
        <v>0.23928121059268601</v>
      </c>
      <c r="O45" s="214">
        <f t="shared" si="30"/>
        <v>0.29534628068889701</v>
      </c>
      <c r="S45" s="214">
        <f t="shared" ref="S45:T45" si="31">S13/S$6</f>
        <v>0.23672931091328717</v>
      </c>
      <c r="T45" s="214">
        <f t="shared" si="31"/>
        <v>0.26657576274075334</v>
      </c>
    </row>
    <row r="46" spans="1:20" x14ac:dyDescent="0.2">
      <c r="A46" s="98" t="s">
        <v>161</v>
      </c>
      <c r="B46" s="214">
        <f t="shared" ref="B46:L46" si="32">B14/B$6</f>
        <v>0.19005449591280654</v>
      </c>
      <c r="C46" s="214">
        <f t="shared" si="32"/>
        <v>0.18027638190954773</v>
      </c>
      <c r="D46" s="214">
        <f t="shared" si="32"/>
        <v>0.17816091954022989</v>
      </c>
      <c r="E46" s="214">
        <f t="shared" si="32"/>
        <v>0.18270571827057183</v>
      </c>
      <c r="F46" s="214">
        <f t="shared" si="32"/>
        <v>0.18630136986301371</v>
      </c>
      <c r="G46" s="214">
        <f t="shared" si="32"/>
        <v>0.18070739549839229</v>
      </c>
      <c r="H46" s="214">
        <f t="shared" si="32"/>
        <v>0.17563388991960421</v>
      </c>
      <c r="I46" s="214">
        <f t="shared" si="32"/>
        <v>0.1735483870967742</v>
      </c>
      <c r="J46" s="214">
        <f t="shared" si="32"/>
        <v>0.1845088161209068</v>
      </c>
      <c r="K46" s="214">
        <f t="shared" si="32"/>
        <v>0.2288202692003167</v>
      </c>
      <c r="L46" s="214">
        <f t="shared" si="32"/>
        <v>0.21691678035470668</v>
      </c>
      <c r="N46" s="214">
        <f t="shared" ref="N46:O46" si="33">N14/N$6</f>
        <v>0.17812105926860025</v>
      </c>
      <c r="O46" s="214">
        <f t="shared" si="33"/>
        <v>0.22242579699523635</v>
      </c>
      <c r="S46" s="214">
        <f t="shared" ref="S46:T46" si="34">S14/S$6</f>
        <v>0.18117375535773161</v>
      </c>
      <c r="T46" s="214">
        <f t="shared" si="34"/>
        <v>0.19925004261121526</v>
      </c>
    </row>
    <row r="47" spans="1:20" x14ac:dyDescent="0.2">
      <c r="A47" s="98" t="s">
        <v>173</v>
      </c>
      <c r="B47" s="214">
        <f t="shared" ref="B47:L47" si="35">B15/B$6</f>
        <v>1.0217983651226158E-2</v>
      </c>
      <c r="C47" s="214">
        <f t="shared" si="35"/>
        <v>1.2562814070351759E-2</v>
      </c>
      <c r="D47" s="214">
        <f t="shared" si="35"/>
        <v>1.532567049808429E-2</v>
      </c>
      <c r="E47" s="214">
        <f t="shared" si="35"/>
        <v>1.7433751743375175E-2</v>
      </c>
      <c r="F47" s="214">
        <f t="shared" si="35"/>
        <v>1.5753424657534248E-2</v>
      </c>
      <c r="G47" s="214">
        <f t="shared" si="35"/>
        <v>1.864951768488746E-2</v>
      </c>
      <c r="H47" s="214">
        <f t="shared" si="35"/>
        <v>9.8948670377241813E-3</v>
      </c>
      <c r="I47" s="214">
        <f t="shared" si="35"/>
        <v>1.2903225806451613E-2</v>
      </c>
      <c r="J47" s="214">
        <f t="shared" si="35"/>
        <v>1.0075566750629723E-2</v>
      </c>
      <c r="K47" s="214">
        <f t="shared" si="35"/>
        <v>1.5043547110055424E-2</v>
      </c>
      <c r="L47" s="214">
        <f t="shared" si="35"/>
        <v>1.0231923601637109E-2</v>
      </c>
      <c r="N47" s="214">
        <f t="shared" ref="N47:O47" si="36">N15/N$6</f>
        <v>1.4186633039092055E-2</v>
      </c>
      <c r="O47" s="214">
        <f t="shared" si="36"/>
        <v>1.245877610846464E-2</v>
      </c>
      <c r="S47" s="214">
        <f t="shared" ref="S47:T47" si="37">S15/S$6</f>
        <v>1.5331355093966371E-2</v>
      </c>
      <c r="T47" s="214">
        <f t="shared" si="37"/>
        <v>1.1931140276120675E-2</v>
      </c>
    </row>
    <row r="48" spans="1:20" x14ac:dyDescent="0.2">
      <c r="A48" s="98" t="s">
        <v>162</v>
      </c>
      <c r="B48" s="214">
        <f t="shared" ref="B48:L48" si="38">B16/B$6</f>
        <v>1.3623978201634877E-3</v>
      </c>
      <c r="C48" s="214">
        <f t="shared" si="38"/>
        <v>2.5125628140703518E-3</v>
      </c>
      <c r="D48" s="214">
        <f t="shared" si="38"/>
        <v>1.277139208173691E-3</v>
      </c>
      <c r="E48" s="214">
        <f t="shared" si="38"/>
        <v>2.7894002789400278E-3</v>
      </c>
      <c r="F48" s="214">
        <f t="shared" si="38"/>
        <v>6.8493150684931507E-4</v>
      </c>
      <c r="G48" s="214">
        <f t="shared" si="38"/>
        <v>1.2861736334405145E-3</v>
      </c>
      <c r="H48" s="214">
        <f t="shared" si="38"/>
        <v>1.8552875695732839E-3</v>
      </c>
      <c r="I48" s="214">
        <f t="shared" si="38"/>
        <v>1.2903225806451613E-3</v>
      </c>
      <c r="J48" s="214">
        <f t="shared" si="38"/>
        <v>1.2594458438287153E-3</v>
      </c>
      <c r="K48" s="214">
        <f t="shared" si="38"/>
        <v>7.9176563737133805E-4</v>
      </c>
      <c r="L48" s="214">
        <f t="shared" si="38"/>
        <v>6.8212824010914052E-4</v>
      </c>
      <c r="N48" s="214">
        <f t="shared" ref="N48:O48" si="39">N16/N$6</f>
        <v>1.5762925598991173E-3</v>
      </c>
      <c r="O48" s="214">
        <f t="shared" si="39"/>
        <v>7.3286918285086111E-4</v>
      </c>
      <c r="S48" s="214">
        <f t="shared" ref="S48:T48" si="40">S16/S$6</f>
        <v>1.6485328058028356E-3</v>
      </c>
      <c r="T48" s="214">
        <f t="shared" si="40"/>
        <v>1.0226691665246293E-3</v>
      </c>
    </row>
    <row r="49" spans="1:20" x14ac:dyDescent="0.2">
      <c r="A49" s="98" t="s">
        <v>163</v>
      </c>
      <c r="B49" s="214">
        <f t="shared" ref="B49:L49" si="41">B17/B$6</f>
        <v>5.5858310626702996E-2</v>
      </c>
      <c r="C49" s="214">
        <f t="shared" si="41"/>
        <v>4.9623115577889447E-2</v>
      </c>
      <c r="D49" s="214">
        <f t="shared" si="41"/>
        <v>5.2362707535121331E-2</v>
      </c>
      <c r="E49" s="214">
        <f t="shared" si="41"/>
        <v>5.9972105997210597E-2</v>
      </c>
      <c r="F49" s="214">
        <f t="shared" si="41"/>
        <v>5.2739726027397259E-2</v>
      </c>
      <c r="G49" s="214">
        <f t="shared" si="41"/>
        <v>5.2733118971061095E-2</v>
      </c>
      <c r="H49" s="214">
        <f t="shared" si="41"/>
        <v>5.4421768707482991E-2</v>
      </c>
      <c r="I49" s="214">
        <f t="shared" si="41"/>
        <v>5.8709677419354837E-2</v>
      </c>
      <c r="J49" s="214">
        <f t="shared" si="41"/>
        <v>5.6675062972292189E-2</v>
      </c>
      <c r="K49" s="214">
        <f t="shared" si="41"/>
        <v>7.6801266825019796E-2</v>
      </c>
      <c r="L49" s="214">
        <f t="shared" si="41"/>
        <v>4.9113233287858118E-2</v>
      </c>
      <c r="N49" s="214">
        <f t="shared" ref="N49:O49" si="42">N17/N$6</f>
        <v>5.3593947036569986E-2</v>
      </c>
      <c r="O49" s="214">
        <f t="shared" si="42"/>
        <v>6.1927445950897768E-2</v>
      </c>
      <c r="S49" s="214">
        <f t="shared" ref="S49:T49" si="43">S17/S$6</f>
        <v>5.4896142433234422E-2</v>
      </c>
      <c r="T49" s="214">
        <f t="shared" si="43"/>
        <v>5.9655701380603374E-2</v>
      </c>
    </row>
    <row r="50" spans="1:20" x14ac:dyDescent="0.2">
      <c r="A50" s="98" t="s">
        <v>164</v>
      </c>
      <c r="B50" s="214">
        <f t="shared" ref="B50:L50" si="44">B18/B$6</f>
        <v>6.8119891008174387E-3</v>
      </c>
      <c r="C50" s="214">
        <f t="shared" si="44"/>
        <v>6.2814070351758797E-3</v>
      </c>
      <c r="D50" s="214">
        <f t="shared" si="44"/>
        <v>7.0242656449553001E-3</v>
      </c>
      <c r="E50" s="214">
        <f t="shared" si="44"/>
        <v>8.368200836820083E-3</v>
      </c>
      <c r="F50" s="214">
        <f t="shared" si="44"/>
        <v>8.21917808219178E-3</v>
      </c>
      <c r="G50" s="214">
        <f t="shared" si="44"/>
        <v>6.4308681672025723E-3</v>
      </c>
      <c r="H50" s="214">
        <f t="shared" si="44"/>
        <v>6.8027210884353739E-3</v>
      </c>
      <c r="I50" s="214">
        <f t="shared" si="44"/>
        <v>7.0967741935483875E-3</v>
      </c>
      <c r="J50" s="214">
        <f t="shared" si="44"/>
        <v>8.8161209068010078E-3</v>
      </c>
      <c r="K50" s="214">
        <f t="shared" si="44"/>
        <v>7.1258907363420431E-3</v>
      </c>
      <c r="L50" s="214">
        <f t="shared" si="44"/>
        <v>5.4570259208731242E-3</v>
      </c>
      <c r="N50" s="214">
        <f t="shared" ref="N50" si="45">N18/N$6</f>
        <v>6.6204287515762928E-3</v>
      </c>
      <c r="O50" s="214">
        <f>O18/O$6</f>
        <v>6.2293880542323198E-3</v>
      </c>
      <c r="S50" s="214">
        <f t="shared" ref="S50:T50" si="46">S18/S$6</f>
        <v>7.4183976261127599E-3</v>
      </c>
      <c r="T50" s="214">
        <f t="shared" si="46"/>
        <v>7.1586841656724048E-3</v>
      </c>
    </row>
    <row r="51" spans="1:20" ht="25.5" x14ac:dyDescent="0.2">
      <c r="A51" s="326" t="s">
        <v>165</v>
      </c>
      <c r="B51" s="214">
        <f t="shared" ref="B51:L51" si="47">B19/B$6</f>
        <v>2.0435967302452314E-3</v>
      </c>
      <c r="C51" s="214">
        <f t="shared" si="47"/>
        <v>1.8844221105527637E-3</v>
      </c>
      <c r="D51" s="214">
        <f t="shared" si="47"/>
        <v>1.277139208173691E-3</v>
      </c>
      <c r="E51" s="214">
        <f t="shared" si="47"/>
        <v>1.3947001394700139E-3</v>
      </c>
      <c r="F51" s="214">
        <f t="shared" si="47"/>
        <v>1.3698630136986301E-3</v>
      </c>
      <c r="G51" s="214">
        <f t="shared" si="47"/>
        <v>1.2861736334405145E-3</v>
      </c>
      <c r="H51" s="214">
        <f t="shared" si="47"/>
        <v>1.2368583797155227E-3</v>
      </c>
      <c r="I51" s="214">
        <f t="shared" si="47"/>
        <v>1.2903225806451613E-3</v>
      </c>
      <c r="J51" s="214">
        <f t="shared" si="47"/>
        <v>1.2594458438287153E-3</v>
      </c>
      <c r="K51" s="214">
        <f t="shared" si="47"/>
        <v>1.5835312747426761E-3</v>
      </c>
      <c r="L51" s="214">
        <f t="shared" si="47"/>
        <v>2.0463847203274215E-3</v>
      </c>
      <c r="N51" s="214">
        <f t="shared" ref="N51:O51" si="48">N19/N$6</f>
        <v>1.2610340479192938E-3</v>
      </c>
      <c r="O51" s="214">
        <f t="shared" si="48"/>
        <v>1.8321729571271529E-3</v>
      </c>
      <c r="S51" s="214">
        <f t="shared" ref="S51:T51" si="49">S19/S$6</f>
        <v>1.3188262446422684E-3</v>
      </c>
      <c r="T51" s="214">
        <f t="shared" si="49"/>
        <v>1.5340037497869438E-3</v>
      </c>
    </row>
    <row r="52" spans="1:20" x14ac:dyDescent="0.2">
      <c r="A52" s="98" t="s">
        <v>174</v>
      </c>
      <c r="B52" s="214">
        <f t="shared" ref="B52:L52" si="50">B20/B$6</f>
        <v>4.0871934604904629E-3</v>
      </c>
      <c r="C52" s="214">
        <f t="shared" si="50"/>
        <v>3.7688442211055275E-3</v>
      </c>
      <c r="D52" s="214">
        <f t="shared" si="50"/>
        <v>3.1928480204342275E-3</v>
      </c>
      <c r="E52" s="214">
        <f t="shared" si="50"/>
        <v>3.4867503486750349E-3</v>
      </c>
      <c r="F52" s="214">
        <f t="shared" si="50"/>
        <v>4.10958904109589E-3</v>
      </c>
      <c r="G52" s="214">
        <f t="shared" si="50"/>
        <v>3.8585209003215433E-3</v>
      </c>
      <c r="H52" s="214">
        <f t="shared" si="50"/>
        <v>3.7105751391465678E-3</v>
      </c>
      <c r="I52" s="214">
        <f t="shared" si="50"/>
        <v>5.1612903225806452E-3</v>
      </c>
      <c r="J52" s="214">
        <f t="shared" si="50"/>
        <v>5.6675062972292188E-3</v>
      </c>
      <c r="K52" s="214">
        <f t="shared" si="50"/>
        <v>2.3752969121140144E-3</v>
      </c>
      <c r="L52" s="214">
        <f t="shared" si="50"/>
        <v>3.4106412005457027E-3</v>
      </c>
      <c r="N52" s="214">
        <f t="shared" ref="N52:O52" si="51">N20/N$6</f>
        <v>3.7831021437578815E-3</v>
      </c>
      <c r="O52" s="214">
        <f t="shared" si="51"/>
        <v>2.9314767314034445E-3</v>
      </c>
      <c r="S52" s="214">
        <f t="shared" ref="S52:T52" si="52">S20/S$6</f>
        <v>3.7916254533465216E-3</v>
      </c>
      <c r="T52" s="214">
        <f t="shared" si="52"/>
        <v>4.2611215271859551E-3</v>
      </c>
    </row>
    <row r="53" spans="1:20" x14ac:dyDescent="0.2">
      <c r="A53" s="98" t="s">
        <v>175</v>
      </c>
      <c r="B53" s="214">
        <f t="shared" ref="B53:L53" si="53">B21/B$6</f>
        <v>6.8119891008174384E-4</v>
      </c>
      <c r="C53" s="214">
        <f t="shared" si="53"/>
        <v>1.2562814070351759E-3</v>
      </c>
      <c r="D53" s="214">
        <f t="shared" si="53"/>
        <v>1.277139208173691E-3</v>
      </c>
      <c r="E53" s="214">
        <f t="shared" si="53"/>
        <v>6.9735006973500695E-4</v>
      </c>
      <c r="F53" s="214">
        <f t="shared" si="53"/>
        <v>1.3698630136986301E-3</v>
      </c>
      <c r="G53" s="214">
        <f t="shared" si="53"/>
        <v>1.2861736334405145E-3</v>
      </c>
      <c r="H53" s="214">
        <f t="shared" si="53"/>
        <v>1.2368583797155227E-3</v>
      </c>
      <c r="I53" s="214">
        <f t="shared" si="53"/>
        <v>1.2903225806451613E-3</v>
      </c>
      <c r="J53" s="214">
        <f t="shared" si="53"/>
        <v>1.889168765743073E-3</v>
      </c>
      <c r="K53" s="214">
        <f t="shared" si="53"/>
        <v>1.5835312747426761E-3</v>
      </c>
      <c r="L53" s="214">
        <f t="shared" si="53"/>
        <v>6.8212824010914052E-4</v>
      </c>
      <c r="N53" s="214">
        <f t="shared" ref="N53:O53" si="54">N21/N$6</f>
        <v>1.2610340479192938E-3</v>
      </c>
      <c r="O53" s="214">
        <f t="shared" si="54"/>
        <v>1.0993037742762918E-3</v>
      </c>
      <c r="S53" s="214">
        <f t="shared" ref="S53:T53" si="55">S21/S$6</f>
        <v>1.1539729640619848E-3</v>
      </c>
      <c r="T53" s="214">
        <f t="shared" si="55"/>
        <v>1.3635588886995057E-3</v>
      </c>
    </row>
    <row r="54" spans="1:20" x14ac:dyDescent="0.2">
      <c r="A54" s="98" t="s">
        <v>176</v>
      </c>
      <c r="B54" s="214">
        <f t="shared" ref="B54:L54" si="56">B22/B$6</f>
        <v>1.3623978201634877E-3</v>
      </c>
      <c r="C54" s="214">
        <f t="shared" si="56"/>
        <v>1.8844221105527637E-3</v>
      </c>
      <c r="D54" s="214">
        <f t="shared" si="56"/>
        <v>6.3856960408684551E-4</v>
      </c>
      <c r="E54" s="214">
        <f t="shared" si="56"/>
        <v>2.0920502092050207E-3</v>
      </c>
      <c r="F54" s="214">
        <f t="shared" si="56"/>
        <v>6.8493150684931507E-4</v>
      </c>
      <c r="G54" s="214">
        <f t="shared" si="56"/>
        <v>1.2861736334405145E-3</v>
      </c>
      <c r="H54" s="214">
        <f t="shared" si="56"/>
        <v>1.2368583797155227E-3</v>
      </c>
      <c r="I54" s="214">
        <f t="shared" si="56"/>
        <v>1.9354838709677419E-3</v>
      </c>
      <c r="J54" s="214">
        <f t="shared" si="56"/>
        <v>1.2594458438287153E-3</v>
      </c>
      <c r="K54" s="214">
        <f t="shared" si="56"/>
        <v>1.5835312747426761E-3</v>
      </c>
      <c r="L54" s="214">
        <f t="shared" si="56"/>
        <v>2.0463847203274215E-3</v>
      </c>
      <c r="N54" s="214">
        <f t="shared" ref="N54:O54" si="57">N22/N$6</f>
        <v>1.2610340479192938E-3</v>
      </c>
      <c r="O54" s="214">
        <f t="shared" si="57"/>
        <v>1.8321729571271529E-3</v>
      </c>
      <c r="S54" s="214">
        <f t="shared" ref="S54:T54" si="58">S22/S$6</f>
        <v>1.3188262446422684E-3</v>
      </c>
      <c r="T54" s="214">
        <f t="shared" si="58"/>
        <v>1.7044486108743822E-3</v>
      </c>
    </row>
    <row r="55" spans="1:20" x14ac:dyDescent="0.2">
      <c r="A55" s="98" t="s">
        <v>166</v>
      </c>
      <c r="B55" s="214">
        <f t="shared" ref="B55:L55" si="59">B23/B$6</f>
        <v>2.5204359673024524E-2</v>
      </c>
      <c r="C55" s="214">
        <f t="shared" si="59"/>
        <v>3.2663316582914576E-2</v>
      </c>
      <c r="D55" s="214">
        <f t="shared" si="59"/>
        <v>2.7458492975734355E-2</v>
      </c>
      <c r="E55" s="214">
        <f t="shared" si="59"/>
        <v>3.3472803347280332E-2</v>
      </c>
      <c r="F55" s="214">
        <f t="shared" si="59"/>
        <v>3.8356164383561646E-2</v>
      </c>
      <c r="G55" s="214">
        <f t="shared" si="59"/>
        <v>4.6302250803858518E-2</v>
      </c>
      <c r="H55" s="214">
        <f t="shared" si="59"/>
        <v>4.267161410018553E-2</v>
      </c>
      <c r="I55" s="214">
        <f t="shared" si="59"/>
        <v>5.2903225806451612E-2</v>
      </c>
      <c r="J55" s="214">
        <f t="shared" si="59"/>
        <v>4.345088161209068E-2</v>
      </c>
      <c r="K55" s="214">
        <f t="shared" si="59"/>
        <v>1.7418844022169439E-2</v>
      </c>
      <c r="L55" s="214">
        <f t="shared" si="59"/>
        <v>1.3642564802182811E-2</v>
      </c>
      <c r="N55" s="214">
        <f t="shared" ref="N55:O55" si="60">N23/N$6</f>
        <v>4.4451450189155105E-2</v>
      </c>
      <c r="O55" s="214">
        <f t="shared" si="60"/>
        <v>1.5390252839868083E-2</v>
      </c>
      <c r="S55" s="214">
        <f t="shared" ref="S55:T55" si="61">S23/S$6</f>
        <v>4.0389053742169466E-2</v>
      </c>
      <c r="T55" s="214">
        <f t="shared" si="61"/>
        <v>3.2895858189875574E-2</v>
      </c>
    </row>
    <row r="56" spans="1:20" x14ac:dyDescent="0.2">
      <c r="A56" s="98" t="s">
        <v>167</v>
      </c>
      <c r="B56" s="214">
        <f t="shared" ref="B56:L56" si="62">B24/B$6</f>
        <v>3.4059945504087193E-3</v>
      </c>
      <c r="C56" s="214">
        <f t="shared" si="62"/>
        <v>1.8844221105527637E-3</v>
      </c>
      <c r="D56" s="214">
        <f t="shared" si="62"/>
        <v>1.9157088122605363E-3</v>
      </c>
      <c r="E56" s="214">
        <f t="shared" si="62"/>
        <v>2.7894002789400278E-3</v>
      </c>
      <c r="F56" s="214">
        <f t="shared" si="62"/>
        <v>1.3698630136986301E-3</v>
      </c>
      <c r="G56" s="214">
        <f t="shared" si="62"/>
        <v>2.572347266881029E-3</v>
      </c>
      <c r="H56" s="214">
        <f t="shared" si="62"/>
        <v>2.4737167594310453E-3</v>
      </c>
      <c r="I56" s="214">
        <f t="shared" si="62"/>
        <v>3.2258064516129032E-3</v>
      </c>
      <c r="J56" s="214">
        <f t="shared" si="62"/>
        <v>3.778337531486146E-3</v>
      </c>
      <c r="K56" s="214">
        <f t="shared" si="62"/>
        <v>2.3752969121140144E-3</v>
      </c>
      <c r="L56" s="214">
        <f t="shared" si="62"/>
        <v>2.7285129604365621E-3</v>
      </c>
      <c r="N56" s="214">
        <f t="shared" ref="N56:O56" si="63">N24/N$6</f>
        <v>2.5220680958385876E-3</v>
      </c>
      <c r="O56" s="214">
        <f t="shared" si="63"/>
        <v>2.565042139978014E-3</v>
      </c>
      <c r="S56" s="214">
        <f t="shared" ref="S56:T56" si="64">S24/S$6</f>
        <v>2.3079459281239697E-3</v>
      </c>
      <c r="T56" s="214">
        <f t="shared" si="64"/>
        <v>3.0680074995738877E-3</v>
      </c>
    </row>
    <row r="57" spans="1:20" x14ac:dyDescent="0.2">
      <c r="A57" s="98" t="s">
        <v>59</v>
      </c>
      <c r="B57" s="214">
        <f t="shared" ref="B57:L57" si="65">B25/B$6</f>
        <v>1.3623978201634877E-3</v>
      </c>
      <c r="C57" s="214">
        <f t="shared" si="65"/>
        <v>1.2562814070351759E-3</v>
      </c>
      <c r="D57" s="214">
        <f t="shared" si="65"/>
        <v>2.554278416347382E-3</v>
      </c>
      <c r="E57" s="214">
        <f t="shared" si="65"/>
        <v>2.7894002789400278E-3</v>
      </c>
      <c r="F57" s="214">
        <f t="shared" si="65"/>
        <v>1.3698630136986301E-3</v>
      </c>
      <c r="G57" s="214">
        <f t="shared" si="65"/>
        <v>1.9292604501607716E-3</v>
      </c>
      <c r="H57" s="214">
        <f t="shared" si="65"/>
        <v>6.1842918985776133E-4</v>
      </c>
      <c r="I57" s="214">
        <f t="shared" si="65"/>
        <v>1.2903225806451613E-3</v>
      </c>
      <c r="J57" s="214">
        <f t="shared" si="65"/>
        <v>1.2594458438287153E-3</v>
      </c>
      <c r="K57" s="214">
        <f t="shared" si="65"/>
        <v>3.1670625494853522E-3</v>
      </c>
      <c r="L57" s="214">
        <f t="shared" si="65"/>
        <v>2.7285129604365621E-3</v>
      </c>
      <c r="N57" s="214">
        <f t="shared" ref="N57:O57" si="66">N25/N$6</f>
        <v>1.2610340479192938E-3</v>
      </c>
      <c r="O57" s="214">
        <f t="shared" si="66"/>
        <v>2.9314767314034445E-3</v>
      </c>
      <c r="S57" s="214">
        <f t="shared" ref="S57:T57" si="67">S25/S$6</f>
        <v>1.6485328058028356E-3</v>
      </c>
      <c r="T57" s="214">
        <f t="shared" si="67"/>
        <v>2.0453383330492586E-3</v>
      </c>
    </row>
    <row r="58" spans="1:20" x14ac:dyDescent="0.2">
      <c r="A58" s="98" t="s">
        <v>168</v>
      </c>
      <c r="B58" s="214">
        <f t="shared" ref="B58:L58" si="68">B26/B$6</f>
        <v>4.0871934604904629E-3</v>
      </c>
      <c r="C58" s="214">
        <f t="shared" si="68"/>
        <v>3.1407035175879399E-3</v>
      </c>
      <c r="D58" s="214">
        <f t="shared" si="68"/>
        <v>3.8314176245210726E-3</v>
      </c>
      <c r="E58" s="214">
        <f t="shared" si="68"/>
        <v>4.8814504881450485E-3</v>
      </c>
      <c r="F58" s="214">
        <f t="shared" si="68"/>
        <v>4.10958904109589E-3</v>
      </c>
      <c r="G58" s="214">
        <f t="shared" si="68"/>
        <v>4.5016077170418004E-3</v>
      </c>
      <c r="H58" s="214">
        <f t="shared" si="68"/>
        <v>3.7105751391465678E-3</v>
      </c>
      <c r="I58" s="214">
        <f t="shared" si="68"/>
        <v>5.1612903225806452E-3</v>
      </c>
      <c r="J58" s="214">
        <f t="shared" si="68"/>
        <v>3.778337531486146E-3</v>
      </c>
      <c r="K58" s="214">
        <f t="shared" si="68"/>
        <v>3.95882818685669E-3</v>
      </c>
      <c r="L58" s="214">
        <f t="shared" si="68"/>
        <v>4.7748976807639835E-3</v>
      </c>
      <c r="N58" s="214">
        <f t="shared" ref="N58:O58" si="69">N26/N$6</f>
        <v>4.0983606557377051E-3</v>
      </c>
      <c r="O58" s="214">
        <f t="shared" si="69"/>
        <v>4.3972150971051671E-3</v>
      </c>
      <c r="S58" s="214">
        <f t="shared" ref="S58:T58" si="70">S26/S$6</f>
        <v>4.2861852950873726E-3</v>
      </c>
      <c r="T58" s="214">
        <f t="shared" si="70"/>
        <v>4.431566388273394E-3</v>
      </c>
    </row>
    <row r="59" spans="1:20" x14ac:dyDescent="0.2">
      <c r="A59" s="98" t="s">
        <v>169</v>
      </c>
      <c r="B59" s="214">
        <f t="shared" ref="B59:L59" si="71">B27/B$6</f>
        <v>6.1307901907356951E-3</v>
      </c>
      <c r="C59" s="214">
        <f t="shared" si="71"/>
        <v>5.0251256281407036E-3</v>
      </c>
      <c r="D59" s="214">
        <f t="shared" si="71"/>
        <v>6.3856960408684551E-3</v>
      </c>
      <c r="E59" s="214">
        <f t="shared" si="71"/>
        <v>6.2761506276150627E-3</v>
      </c>
      <c r="F59" s="214">
        <f t="shared" si="71"/>
        <v>6.8493150684931503E-3</v>
      </c>
      <c r="G59" s="214">
        <f t="shared" si="71"/>
        <v>5.7877813504823147E-3</v>
      </c>
      <c r="H59" s="214">
        <f t="shared" si="71"/>
        <v>5.5658627087198514E-3</v>
      </c>
      <c r="I59" s="214">
        <f t="shared" si="71"/>
        <v>3.8709677419354839E-3</v>
      </c>
      <c r="J59" s="214">
        <f t="shared" si="71"/>
        <v>4.4080604534005039E-3</v>
      </c>
      <c r="K59" s="214">
        <f t="shared" si="71"/>
        <v>5.5423594615993665E-3</v>
      </c>
      <c r="L59" s="214">
        <f t="shared" si="71"/>
        <v>4.7748976807639835E-3</v>
      </c>
      <c r="N59" s="214">
        <f t="shared" ref="N59:O59" si="72">N27/N$6</f>
        <v>5.6746532156368226E-3</v>
      </c>
      <c r="O59" s="214">
        <f t="shared" si="72"/>
        <v>5.130084279956028E-3</v>
      </c>
      <c r="S59" s="214">
        <f t="shared" ref="S59:T59" si="73">S27/S$6</f>
        <v>6.0995713814704913E-3</v>
      </c>
      <c r="T59" s="214">
        <f t="shared" si="73"/>
        <v>4.6020112493608319E-3</v>
      </c>
    </row>
    <row r="60" spans="1:20" x14ac:dyDescent="0.2">
      <c r="A60" s="98" t="s">
        <v>170</v>
      </c>
      <c r="B60" s="214">
        <f t="shared" ref="B60:L60" si="74">B28/B$6</f>
        <v>2.2479564032697547E-2</v>
      </c>
      <c r="C60" s="214">
        <f t="shared" si="74"/>
        <v>2.3241206030150754E-2</v>
      </c>
      <c r="D60" s="214">
        <f t="shared" si="74"/>
        <v>2.2349936143039591E-2</v>
      </c>
      <c r="E60" s="214">
        <f t="shared" si="74"/>
        <v>1.9525801952580194E-2</v>
      </c>
      <c r="F60" s="214">
        <f t="shared" si="74"/>
        <v>2.1232876712328767E-2</v>
      </c>
      <c r="G60" s="214">
        <f t="shared" si="74"/>
        <v>2.4437299035369776E-2</v>
      </c>
      <c r="H60" s="214">
        <f t="shared" si="74"/>
        <v>2.1026592455163882E-2</v>
      </c>
      <c r="I60" s="214">
        <f t="shared" si="74"/>
        <v>2.2580645161290321E-2</v>
      </c>
      <c r="J60" s="214">
        <f t="shared" si="74"/>
        <v>2.5818639798488665E-2</v>
      </c>
      <c r="K60" s="214">
        <f t="shared" si="74"/>
        <v>2.4544734758511481E-2</v>
      </c>
      <c r="L60" s="214">
        <f t="shared" si="74"/>
        <v>2.2510231923601638E-2</v>
      </c>
      <c r="N60" s="214">
        <f t="shared" ref="N60:O60" si="75">N28/N$6</f>
        <v>2.269861286254729E-2</v>
      </c>
      <c r="O60" s="214">
        <f t="shared" si="75"/>
        <v>2.3451813851227556E-2</v>
      </c>
      <c r="S60" s="214">
        <f t="shared" ref="S60:T60" si="76">S28/S$6</f>
        <v>2.1595779756017144E-2</v>
      </c>
      <c r="T60" s="214">
        <f t="shared" si="76"/>
        <v>2.3862280552241349E-2</v>
      </c>
    </row>
    <row r="61" spans="1:20" x14ac:dyDescent="0.2">
      <c r="A61" s="98" t="s">
        <v>61</v>
      </c>
      <c r="B61" s="214">
        <f t="shared" ref="B61:L61" si="77">B29/B$6</f>
        <v>2.8610354223433242E-2</v>
      </c>
      <c r="C61" s="214">
        <f t="shared" si="77"/>
        <v>2.9522613065326633E-2</v>
      </c>
      <c r="D61" s="214">
        <f t="shared" si="77"/>
        <v>3.3844189016602813E-2</v>
      </c>
      <c r="E61" s="214">
        <f t="shared" si="77"/>
        <v>3.9748953974895397E-2</v>
      </c>
      <c r="F61" s="214">
        <f t="shared" si="77"/>
        <v>3.1506849315068496E-2</v>
      </c>
      <c r="G61" s="214">
        <f t="shared" si="77"/>
        <v>3.0225080385852091E-2</v>
      </c>
      <c r="H61" s="214">
        <f t="shared" si="77"/>
        <v>2.9684601113172542E-2</v>
      </c>
      <c r="I61" s="214">
        <f t="shared" si="77"/>
        <v>2.4516129032258065E-2</v>
      </c>
      <c r="J61" s="214">
        <f t="shared" si="77"/>
        <v>2.4559193954659948E-2</v>
      </c>
      <c r="K61" s="214">
        <f t="shared" si="77"/>
        <v>2.4544734758511481E-2</v>
      </c>
      <c r="L61" s="214">
        <f t="shared" si="77"/>
        <v>2.660300136425648E-2</v>
      </c>
      <c r="N61" s="214">
        <f t="shared" ref="N61:O61" si="78">N29/N$6</f>
        <v>2.994955863808323E-2</v>
      </c>
      <c r="O61" s="214">
        <f t="shared" si="78"/>
        <v>2.5650421399780139E-2</v>
      </c>
      <c r="S61" s="214">
        <f t="shared" ref="S61:T61" si="79">S29/S$6</f>
        <v>3.2640949554896145E-2</v>
      </c>
      <c r="T61" s="214">
        <f t="shared" si="79"/>
        <v>2.5055394579853417E-2</v>
      </c>
    </row>
    <row r="62" spans="1:20" x14ac:dyDescent="0.2">
      <c r="A62" s="178" t="s">
        <v>171</v>
      </c>
      <c r="B62" s="215">
        <f t="shared" ref="B62:L62" si="80">B30/B$6</f>
        <v>3.9509536784741145E-2</v>
      </c>
      <c r="C62" s="215">
        <f t="shared" si="80"/>
        <v>4.2085427135678394E-2</v>
      </c>
      <c r="D62" s="215">
        <f t="shared" si="80"/>
        <v>3.8952745849297574E-2</v>
      </c>
      <c r="E62" s="215">
        <f t="shared" si="80"/>
        <v>3.6959553695955369E-2</v>
      </c>
      <c r="F62" s="215">
        <f t="shared" si="80"/>
        <v>3.7671232876712327E-2</v>
      </c>
      <c r="G62" s="215">
        <f t="shared" si="80"/>
        <v>3.6012861736334403E-2</v>
      </c>
      <c r="H62" s="215">
        <f t="shared" si="80"/>
        <v>4.2053184910327765E-2</v>
      </c>
      <c r="I62" s="215">
        <f t="shared" si="80"/>
        <v>4.0645161290322578E-2</v>
      </c>
      <c r="J62" s="215">
        <f t="shared" si="80"/>
        <v>3.9672544080604534E-2</v>
      </c>
      <c r="K62" s="215">
        <f t="shared" si="80"/>
        <v>1.66270783847981E-2</v>
      </c>
      <c r="L62" s="215">
        <f t="shared" si="80"/>
        <v>1.8417462482946793E-2</v>
      </c>
      <c r="N62" s="215">
        <f t="shared" ref="N62:O62" si="81">N30/N$6</f>
        <v>3.9092055485498108E-2</v>
      </c>
      <c r="O62" s="215">
        <f t="shared" si="81"/>
        <v>1.7588860388420668E-2</v>
      </c>
      <c r="S62" s="215">
        <f t="shared" ref="S62:T62" si="82">S30/S$6</f>
        <v>3.8245961094625781E-2</v>
      </c>
      <c r="T62" s="215">
        <f t="shared" si="82"/>
        <v>2.9657405829214251E-2</v>
      </c>
    </row>
  </sheetData>
  <mergeCells count="12">
    <mergeCell ref="B36:E36"/>
    <mergeCell ref="F36:I36"/>
    <mergeCell ref="J36:L36"/>
    <mergeCell ref="N3:Q3"/>
    <mergeCell ref="S3:V3"/>
    <mergeCell ref="B4:E4"/>
    <mergeCell ref="F4:I4"/>
    <mergeCell ref="J4:L4"/>
    <mergeCell ref="P4:Q4"/>
    <mergeCell ref="U4:V4"/>
    <mergeCell ref="N35:O35"/>
    <mergeCell ref="S35:T35"/>
  </mergeCells>
  <hyperlinks>
    <hyperlink ref="A2" location="Contents!A1" display="Back to contents"/>
  </hyperlinks>
  <pageMargins left="0.7" right="0.7" top="0.75" bottom="0.75" header="0.3" footer="0.3"/>
  <pageSetup paperSize="9"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35"/>
  <sheetViews>
    <sheetView showGridLines="0" topLeftCell="A8" workbookViewId="0">
      <selection activeCell="N33" sqref="N33:O33"/>
    </sheetView>
  </sheetViews>
  <sheetFormatPr defaultRowHeight="12.75" x14ac:dyDescent="0.2"/>
  <cols>
    <col min="1" max="1" customWidth="true" style="52" width="25.7109375" collapsed="false"/>
    <col min="2" max="12" customWidth="true" style="52" width="10.7109375" collapsed="false"/>
    <col min="13" max="13" customWidth="true" style="52" width="3.7109375" collapsed="false"/>
    <col min="14" max="15" customWidth="true" style="52" width="10.5703125" collapsed="false"/>
    <col min="16" max="17" customWidth="true" style="52" width="9.140625" collapsed="false"/>
    <col min="18" max="18" customWidth="true" style="52" width="3.0" collapsed="false"/>
    <col min="19" max="20" customWidth="true" style="52" width="10.5703125" collapsed="false"/>
    <col min="21" max="22" customWidth="true" style="52" width="9.140625" collapsed="false"/>
    <col min="23" max="16384" style="52" width="9.140625" collapsed="false"/>
  </cols>
  <sheetData>
    <row r="1" spans="1:22" ht="16.899999999999999" customHeight="1" x14ac:dyDescent="0.2">
      <c r="A1" s="331" t="s">
        <v>254</v>
      </c>
      <c r="B1" s="137"/>
      <c r="C1" s="137"/>
      <c r="D1" s="137"/>
      <c r="E1" s="137"/>
      <c r="F1" s="137"/>
      <c r="G1" s="137"/>
      <c r="H1" s="137"/>
      <c r="I1" s="137"/>
      <c r="J1" s="137"/>
      <c r="K1" s="137"/>
      <c r="L1" s="137"/>
    </row>
    <row r="2" spans="1:22" x14ac:dyDescent="0.2">
      <c r="A2" s="274" t="s">
        <v>282</v>
      </c>
      <c r="N2" s="415" t="s">
        <v>210</v>
      </c>
      <c r="O2" s="416"/>
      <c r="P2" s="416"/>
      <c r="Q2" s="417"/>
      <c r="S2" s="415" t="s">
        <v>211</v>
      </c>
      <c r="T2" s="416"/>
      <c r="U2" s="416"/>
      <c r="V2" s="417"/>
    </row>
    <row r="3" spans="1:22" x14ac:dyDescent="0.2">
      <c r="B3" s="419">
        <v>2018</v>
      </c>
      <c r="C3" s="421"/>
      <c r="D3" s="421"/>
      <c r="E3" s="421"/>
      <c r="F3" s="419">
        <v>2019</v>
      </c>
      <c r="G3" s="421"/>
      <c r="H3" s="421"/>
      <c r="I3" s="421"/>
      <c r="J3" s="415">
        <v>2020</v>
      </c>
      <c r="K3" s="416"/>
      <c r="L3" s="417"/>
      <c r="N3" s="12">
        <v>2019</v>
      </c>
      <c r="O3" s="164">
        <v>2020</v>
      </c>
      <c r="P3" s="419" t="s">
        <v>68</v>
      </c>
      <c r="Q3" s="420"/>
      <c r="S3" s="12">
        <v>2019</v>
      </c>
      <c r="T3" s="164">
        <v>2020</v>
      </c>
      <c r="U3" s="418" t="s">
        <v>68</v>
      </c>
      <c r="V3" s="418"/>
    </row>
    <row r="4" spans="1:22" ht="25.5" x14ac:dyDescent="0.2">
      <c r="B4" s="11" t="s">
        <v>317</v>
      </c>
      <c r="C4" s="11" t="s">
        <v>67</v>
      </c>
      <c r="D4" s="11" t="s">
        <v>318</v>
      </c>
      <c r="E4" s="11" t="s">
        <v>65</v>
      </c>
      <c r="F4" s="11" t="s">
        <v>317</v>
      </c>
      <c r="G4" s="11" t="s">
        <v>67</v>
      </c>
      <c r="H4" s="11" t="s">
        <v>318</v>
      </c>
      <c r="I4" s="11" t="s">
        <v>65</v>
      </c>
      <c r="J4" s="11" t="s">
        <v>317</v>
      </c>
      <c r="K4" s="11" t="s">
        <v>67</v>
      </c>
      <c r="L4" s="11" t="s">
        <v>318</v>
      </c>
      <c r="N4" s="13" t="s">
        <v>69</v>
      </c>
      <c r="O4" s="14" t="s">
        <v>69</v>
      </c>
      <c r="P4" s="11" t="s">
        <v>53</v>
      </c>
      <c r="Q4" s="11" t="s">
        <v>70</v>
      </c>
      <c r="S4" s="14" t="s">
        <v>71</v>
      </c>
      <c r="T4" s="14" t="s">
        <v>71</v>
      </c>
      <c r="U4" s="14" t="s">
        <v>53</v>
      </c>
      <c r="V4" s="14" t="s">
        <v>70</v>
      </c>
    </row>
    <row r="5" spans="1:22" s="8" customFormat="1" x14ac:dyDescent="0.2">
      <c r="A5" s="88" t="s">
        <v>227</v>
      </c>
      <c r="B5" s="181">
        <v>7340</v>
      </c>
      <c r="C5" s="181">
        <v>7958</v>
      </c>
      <c r="D5" s="181">
        <v>7830</v>
      </c>
      <c r="E5" s="181">
        <v>7171</v>
      </c>
      <c r="F5" s="181">
        <v>7298</v>
      </c>
      <c r="G5" s="181">
        <v>7775</v>
      </c>
      <c r="H5" s="181">
        <v>8085</v>
      </c>
      <c r="I5" s="181">
        <v>7749</v>
      </c>
      <c r="J5" s="181">
        <v>7942</v>
      </c>
      <c r="K5" s="181">
        <v>6315</v>
      </c>
      <c r="L5" s="181">
        <v>7330</v>
      </c>
      <c r="N5" s="247">
        <f>G5+H5</f>
        <v>15860</v>
      </c>
      <c r="O5" s="247">
        <f>K5+L5</f>
        <v>13645</v>
      </c>
      <c r="P5" s="394">
        <f>O5-N5</f>
        <v>-2215</v>
      </c>
      <c r="Q5" s="102">
        <f>P5/N5</f>
        <v>-0.13965952080706179</v>
      </c>
      <c r="S5" s="70">
        <f>SUM(E5:H5)</f>
        <v>30329</v>
      </c>
      <c r="T5" s="70">
        <f>SUM(I5:L5)</f>
        <v>29336</v>
      </c>
      <c r="U5" s="70">
        <f>T5-S5</f>
        <v>-993</v>
      </c>
      <c r="V5" s="102">
        <f>U5/S5</f>
        <v>-3.2740941013551385E-2</v>
      </c>
    </row>
    <row r="6" spans="1:22" s="8" customFormat="1" x14ac:dyDescent="0.2">
      <c r="A6" s="289" t="s">
        <v>229</v>
      </c>
      <c r="B6" s="187">
        <f>SUM(B7:B8)</f>
        <v>4702</v>
      </c>
      <c r="C6" s="187">
        <f t="shared" ref="C6:L6" si="0">SUM(C7:C8)</f>
        <v>5117</v>
      </c>
      <c r="D6" s="187">
        <f t="shared" si="0"/>
        <v>4960</v>
      </c>
      <c r="E6" s="187">
        <f t="shared" si="0"/>
        <v>4747</v>
      </c>
      <c r="F6" s="187">
        <f t="shared" si="0"/>
        <v>4719</v>
      </c>
      <c r="G6" s="187">
        <f t="shared" si="0"/>
        <v>5012</v>
      </c>
      <c r="H6" s="187">
        <f t="shared" si="0"/>
        <v>5266</v>
      </c>
      <c r="I6" s="187">
        <f t="shared" si="0"/>
        <v>5205</v>
      </c>
      <c r="J6" s="187">
        <f t="shared" si="0"/>
        <v>5282</v>
      </c>
      <c r="K6" s="187">
        <f t="shared" si="0"/>
        <v>4610</v>
      </c>
      <c r="L6" s="187">
        <f t="shared" si="0"/>
        <v>5084</v>
      </c>
      <c r="N6" s="307">
        <f>G6+H6</f>
        <v>10278</v>
      </c>
      <c r="O6" s="307">
        <f>K6+L6</f>
        <v>9694</v>
      </c>
      <c r="P6" s="402">
        <f>O6-N6</f>
        <v>-584</v>
      </c>
      <c r="Q6" s="287">
        <f>P6/N6</f>
        <v>-5.6820393072582215E-2</v>
      </c>
      <c r="S6" s="286">
        <f>SUM(E6:H6)</f>
        <v>19744</v>
      </c>
      <c r="T6" s="286">
        <f>SUM(I6:L6)</f>
        <v>20181</v>
      </c>
      <c r="U6" s="286">
        <f>T6-S6</f>
        <v>437</v>
      </c>
      <c r="V6" s="287">
        <f>U6/S6</f>
        <v>2.2133306320907618E-2</v>
      </c>
    </row>
    <row r="7" spans="1:22" x14ac:dyDescent="0.2">
      <c r="A7" s="290" t="s">
        <v>177</v>
      </c>
      <c r="B7" s="184">
        <v>3261</v>
      </c>
      <c r="C7" s="184">
        <v>3451</v>
      </c>
      <c r="D7" s="184">
        <v>3372</v>
      </c>
      <c r="E7" s="184">
        <v>3288</v>
      </c>
      <c r="F7" s="184">
        <v>3235</v>
      </c>
      <c r="G7" s="184">
        <v>3434</v>
      </c>
      <c r="H7" s="184">
        <v>3614</v>
      </c>
      <c r="I7" s="184">
        <v>3606</v>
      </c>
      <c r="J7" s="184">
        <v>3748</v>
      </c>
      <c r="K7" s="184">
        <v>3327</v>
      </c>
      <c r="L7" s="184">
        <v>3521</v>
      </c>
      <c r="N7" s="248">
        <f t="shared" ref="N7:N14" si="1">G7+H7</f>
        <v>7048</v>
      </c>
      <c r="O7" s="248">
        <f t="shared" ref="O7:O15" si="2">K7+L7</f>
        <v>6848</v>
      </c>
      <c r="P7" s="395">
        <f t="shared" ref="P7:P16" si="3">O7-N7</f>
        <v>-200</v>
      </c>
      <c r="Q7" s="106">
        <f t="shared" ref="Q7:Q16" si="4">P7/N7</f>
        <v>-2.8376844494892167E-2</v>
      </c>
      <c r="S7" s="57">
        <f t="shared" ref="S7:S15" si="5">SUM(E7:H7)</f>
        <v>13571</v>
      </c>
      <c r="T7" s="57">
        <f t="shared" ref="T7:T15" si="6">SUM(I7:L7)</f>
        <v>14202</v>
      </c>
      <c r="U7" s="76">
        <f t="shared" ref="U7:U16" si="7">T7-S7</f>
        <v>631</v>
      </c>
      <c r="V7" s="106">
        <f t="shared" ref="V7:V16" si="8">U7/S7</f>
        <v>4.6496205143320313E-2</v>
      </c>
    </row>
    <row r="8" spans="1:22" x14ac:dyDescent="0.2">
      <c r="A8" s="290" t="s">
        <v>178</v>
      </c>
      <c r="B8" s="184">
        <v>1441</v>
      </c>
      <c r="C8" s="184">
        <v>1666</v>
      </c>
      <c r="D8" s="184">
        <v>1588</v>
      </c>
      <c r="E8" s="184">
        <v>1459</v>
      </c>
      <c r="F8" s="184">
        <v>1484</v>
      </c>
      <c r="G8" s="184">
        <v>1578</v>
      </c>
      <c r="H8" s="184">
        <v>1652</v>
      </c>
      <c r="I8" s="184">
        <v>1599</v>
      </c>
      <c r="J8" s="184">
        <v>1534</v>
      </c>
      <c r="K8" s="184">
        <v>1283</v>
      </c>
      <c r="L8" s="184">
        <v>1563</v>
      </c>
      <c r="N8" s="248">
        <f t="shared" si="1"/>
        <v>3230</v>
      </c>
      <c r="O8" s="248">
        <f t="shared" si="2"/>
        <v>2846</v>
      </c>
      <c r="P8" s="395">
        <f t="shared" si="3"/>
        <v>-384</v>
      </c>
      <c r="Q8" s="106">
        <f t="shared" si="4"/>
        <v>-0.11888544891640866</v>
      </c>
      <c r="S8" s="57">
        <f t="shared" si="5"/>
        <v>6173</v>
      </c>
      <c r="T8" s="57">
        <f t="shared" si="6"/>
        <v>5979</v>
      </c>
      <c r="U8" s="76">
        <f t="shared" si="7"/>
        <v>-194</v>
      </c>
      <c r="V8" s="106">
        <f t="shared" si="8"/>
        <v>-3.1427182893244775E-2</v>
      </c>
    </row>
    <row r="9" spans="1:22" x14ac:dyDescent="0.2">
      <c r="A9" s="289" t="s">
        <v>230</v>
      </c>
      <c r="B9" s="187">
        <f>SUM(B10:B11)</f>
        <v>1703</v>
      </c>
      <c r="C9" s="187">
        <f>SUM(C10:C11)</f>
        <v>1793</v>
      </c>
      <c r="D9" s="187">
        <f t="shared" ref="D9:L9" si="9">SUM(D10:D11)</f>
        <v>1831</v>
      </c>
      <c r="E9" s="187">
        <f t="shared" si="9"/>
        <v>1568</v>
      </c>
      <c r="F9" s="187">
        <f t="shared" si="9"/>
        <v>1703</v>
      </c>
      <c r="G9" s="187">
        <f t="shared" si="9"/>
        <v>1772</v>
      </c>
      <c r="H9" s="187">
        <f t="shared" si="9"/>
        <v>1818</v>
      </c>
      <c r="I9" s="187">
        <f t="shared" si="9"/>
        <v>1575</v>
      </c>
      <c r="J9" s="187">
        <f t="shared" si="9"/>
        <v>1723</v>
      </c>
      <c r="K9" s="187">
        <f t="shared" si="9"/>
        <v>1160</v>
      </c>
      <c r="L9" s="187">
        <f t="shared" si="9"/>
        <v>1587</v>
      </c>
      <c r="N9" s="307">
        <f>G9+H9</f>
        <v>3590</v>
      </c>
      <c r="O9" s="307">
        <f>K9+L9</f>
        <v>2747</v>
      </c>
      <c r="P9" s="402">
        <f>O9-N9</f>
        <v>-843</v>
      </c>
      <c r="Q9" s="287">
        <f>P9/N9</f>
        <v>-0.23481894150417829</v>
      </c>
      <c r="S9" s="393">
        <f t="shared" ref="S9" si="10">SUM(E9:H9)</f>
        <v>6861</v>
      </c>
      <c r="T9" s="393">
        <f t="shared" ref="T9" si="11">SUM(I9:L9)</f>
        <v>6045</v>
      </c>
      <c r="U9" s="286">
        <f t="shared" ref="U9" si="12">T9-S9</f>
        <v>-816</v>
      </c>
      <c r="V9" s="287">
        <f t="shared" ref="V9" si="13">U9/S9</f>
        <v>-0.11893310013117621</v>
      </c>
    </row>
    <row r="10" spans="1:22" x14ac:dyDescent="0.2">
      <c r="A10" s="290" t="s">
        <v>179</v>
      </c>
      <c r="B10" s="183">
        <v>336</v>
      </c>
      <c r="C10" s="183">
        <v>333</v>
      </c>
      <c r="D10" s="183">
        <v>327</v>
      </c>
      <c r="E10" s="183">
        <v>337</v>
      </c>
      <c r="F10" s="183">
        <v>370</v>
      </c>
      <c r="G10" s="183">
        <v>373</v>
      </c>
      <c r="H10" s="183">
        <v>377</v>
      </c>
      <c r="I10" s="183">
        <v>356</v>
      </c>
      <c r="J10" s="183">
        <v>382</v>
      </c>
      <c r="K10" s="183">
        <v>292</v>
      </c>
      <c r="L10" s="183">
        <v>365</v>
      </c>
      <c r="N10" s="248">
        <f t="shared" si="1"/>
        <v>750</v>
      </c>
      <c r="O10" s="248">
        <f t="shared" si="2"/>
        <v>657</v>
      </c>
      <c r="P10" s="395">
        <f t="shared" si="3"/>
        <v>-93</v>
      </c>
      <c r="Q10" s="106">
        <f t="shared" si="4"/>
        <v>-0.124</v>
      </c>
      <c r="S10" s="57">
        <f t="shared" si="5"/>
        <v>1457</v>
      </c>
      <c r="T10" s="57">
        <f t="shared" si="6"/>
        <v>1395</v>
      </c>
      <c r="U10" s="76">
        <f t="shared" si="7"/>
        <v>-62</v>
      </c>
      <c r="V10" s="106">
        <f t="shared" si="8"/>
        <v>-4.2553191489361701E-2</v>
      </c>
    </row>
    <row r="11" spans="1:22" x14ac:dyDescent="0.2">
      <c r="A11" s="290" t="s">
        <v>180</v>
      </c>
      <c r="B11" s="184">
        <v>1367</v>
      </c>
      <c r="C11" s="184">
        <v>1460</v>
      </c>
      <c r="D11" s="184">
        <v>1504</v>
      </c>
      <c r="E11" s="184">
        <v>1231</v>
      </c>
      <c r="F11" s="184">
        <v>1333</v>
      </c>
      <c r="G11" s="184">
        <v>1399</v>
      </c>
      <c r="H11" s="184">
        <v>1441</v>
      </c>
      <c r="I11" s="184">
        <v>1219</v>
      </c>
      <c r="J11" s="184">
        <v>1341</v>
      </c>
      <c r="K11" s="184">
        <v>868</v>
      </c>
      <c r="L11" s="184">
        <v>1222</v>
      </c>
      <c r="N11" s="248">
        <f t="shared" si="1"/>
        <v>2840</v>
      </c>
      <c r="O11" s="248">
        <f t="shared" si="2"/>
        <v>2090</v>
      </c>
      <c r="P11" s="395">
        <f t="shared" si="3"/>
        <v>-750</v>
      </c>
      <c r="Q11" s="106">
        <f t="shared" si="4"/>
        <v>-0.2640845070422535</v>
      </c>
      <c r="S11" s="57">
        <f t="shared" si="5"/>
        <v>5404</v>
      </c>
      <c r="T11" s="57">
        <f t="shared" si="6"/>
        <v>4650</v>
      </c>
      <c r="U11" s="76">
        <f t="shared" si="7"/>
        <v>-754</v>
      </c>
      <c r="V11" s="106">
        <f t="shared" si="8"/>
        <v>-0.13952627683197633</v>
      </c>
    </row>
    <row r="12" spans="1:22" x14ac:dyDescent="0.2">
      <c r="A12" s="94" t="s">
        <v>87</v>
      </c>
      <c r="B12" s="183">
        <v>255</v>
      </c>
      <c r="C12" s="183">
        <v>257</v>
      </c>
      <c r="D12" s="183">
        <v>246</v>
      </c>
      <c r="E12" s="183">
        <v>246</v>
      </c>
      <c r="F12" s="183">
        <v>224</v>
      </c>
      <c r="G12" s="183">
        <v>273</v>
      </c>
      <c r="H12" s="183">
        <v>262</v>
      </c>
      <c r="I12" s="183">
        <v>280</v>
      </c>
      <c r="J12" s="183">
        <v>268</v>
      </c>
      <c r="K12" s="183">
        <v>219</v>
      </c>
      <c r="L12" s="183">
        <v>228</v>
      </c>
      <c r="N12" s="248">
        <f t="shared" si="1"/>
        <v>535</v>
      </c>
      <c r="O12" s="248">
        <f t="shared" si="2"/>
        <v>447</v>
      </c>
      <c r="P12" s="395">
        <f t="shared" si="3"/>
        <v>-88</v>
      </c>
      <c r="Q12" s="106">
        <f t="shared" si="4"/>
        <v>-0.16448598130841122</v>
      </c>
      <c r="S12" s="57">
        <f t="shared" si="5"/>
        <v>1005</v>
      </c>
      <c r="T12" s="57">
        <f t="shared" si="6"/>
        <v>995</v>
      </c>
      <c r="U12" s="76">
        <f t="shared" si="7"/>
        <v>-10</v>
      </c>
      <c r="V12" s="106">
        <f t="shared" si="8"/>
        <v>-9.9502487562189053E-3</v>
      </c>
    </row>
    <row r="13" spans="1:22" x14ac:dyDescent="0.2">
      <c r="A13" s="94" t="s">
        <v>88</v>
      </c>
      <c r="B13" s="183">
        <v>339</v>
      </c>
      <c r="C13" s="183">
        <v>380</v>
      </c>
      <c r="D13" s="183">
        <v>407</v>
      </c>
      <c r="E13" s="183">
        <v>313</v>
      </c>
      <c r="F13" s="183">
        <v>316</v>
      </c>
      <c r="G13" s="183">
        <v>361</v>
      </c>
      <c r="H13" s="183">
        <v>369</v>
      </c>
      <c r="I13" s="183">
        <v>341</v>
      </c>
      <c r="J13" s="183">
        <v>341</v>
      </c>
      <c r="K13" s="183">
        <v>132</v>
      </c>
      <c r="L13" s="183">
        <v>198</v>
      </c>
      <c r="N13" s="248">
        <f t="shared" si="1"/>
        <v>730</v>
      </c>
      <c r="O13" s="248">
        <f t="shared" si="2"/>
        <v>330</v>
      </c>
      <c r="P13" s="395">
        <f t="shared" si="3"/>
        <v>-400</v>
      </c>
      <c r="Q13" s="106">
        <f>P13/N13</f>
        <v>-0.54794520547945202</v>
      </c>
      <c r="S13" s="57">
        <f t="shared" si="5"/>
        <v>1359</v>
      </c>
      <c r="T13" s="57">
        <f t="shared" si="6"/>
        <v>1012</v>
      </c>
      <c r="U13" s="76">
        <f t="shared" si="7"/>
        <v>-347</v>
      </c>
      <c r="V13" s="106">
        <f t="shared" si="8"/>
        <v>-0.25533480500367917</v>
      </c>
    </row>
    <row r="14" spans="1:22" x14ac:dyDescent="0.2">
      <c r="A14" s="94" t="s">
        <v>61</v>
      </c>
      <c r="B14" s="183">
        <v>179</v>
      </c>
      <c r="C14" s="183">
        <v>203</v>
      </c>
      <c r="D14" s="183">
        <v>209</v>
      </c>
      <c r="E14" s="183">
        <v>158</v>
      </c>
      <c r="F14" s="183">
        <v>181</v>
      </c>
      <c r="G14" s="183">
        <v>190</v>
      </c>
      <c r="H14" s="183">
        <v>189</v>
      </c>
      <c r="I14" s="183">
        <v>200</v>
      </c>
      <c r="J14" s="183">
        <v>145</v>
      </c>
      <c r="K14" s="183">
        <v>112</v>
      </c>
      <c r="L14" s="183">
        <v>125</v>
      </c>
      <c r="N14" s="248">
        <f t="shared" si="1"/>
        <v>379</v>
      </c>
      <c r="O14" s="248">
        <f t="shared" si="2"/>
        <v>237</v>
      </c>
      <c r="P14" s="395">
        <f t="shared" si="3"/>
        <v>-142</v>
      </c>
      <c r="Q14" s="106">
        <f t="shared" si="4"/>
        <v>-0.37467018469656993</v>
      </c>
      <c r="S14" s="57">
        <f t="shared" si="5"/>
        <v>718</v>
      </c>
      <c r="T14" s="57">
        <f t="shared" si="6"/>
        <v>582</v>
      </c>
      <c r="U14" s="76">
        <f t="shared" si="7"/>
        <v>-136</v>
      </c>
      <c r="V14" s="106">
        <f t="shared" si="8"/>
        <v>-0.1894150417827298</v>
      </c>
    </row>
    <row r="15" spans="1:22" x14ac:dyDescent="0.2">
      <c r="A15" s="87" t="s">
        <v>89</v>
      </c>
      <c r="B15" s="186">
        <v>162</v>
      </c>
      <c r="C15" s="186">
        <v>208</v>
      </c>
      <c r="D15" s="186">
        <v>177</v>
      </c>
      <c r="E15" s="186">
        <v>139</v>
      </c>
      <c r="F15" s="186">
        <v>155</v>
      </c>
      <c r="G15" s="186">
        <v>167</v>
      </c>
      <c r="H15" s="186">
        <v>181</v>
      </c>
      <c r="I15" s="186">
        <v>148</v>
      </c>
      <c r="J15" s="186">
        <v>183</v>
      </c>
      <c r="K15" s="186">
        <v>82</v>
      </c>
      <c r="L15" s="186">
        <v>108</v>
      </c>
      <c r="N15" s="308">
        <f>G15+H15</f>
        <v>348</v>
      </c>
      <c r="O15" s="308">
        <f t="shared" si="2"/>
        <v>190</v>
      </c>
      <c r="P15" s="403">
        <f>O15-N15</f>
        <v>-158</v>
      </c>
      <c r="Q15" s="93">
        <f t="shared" si="4"/>
        <v>-0.45402298850574713</v>
      </c>
      <c r="S15" s="92">
        <f t="shared" si="5"/>
        <v>642</v>
      </c>
      <c r="T15" s="92">
        <f t="shared" si="6"/>
        <v>521</v>
      </c>
      <c r="U15" s="81">
        <f t="shared" si="7"/>
        <v>-121</v>
      </c>
      <c r="V15" s="93">
        <f t="shared" si="8"/>
        <v>-0.18847352024922118</v>
      </c>
    </row>
    <row r="16" spans="1:22" x14ac:dyDescent="0.2">
      <c r="A16" s="291" t="s">
        <v>228</v>
      </c>
      <c r="B16" s="261">
        <f>B9+B13+B15</f>
        <v>2204</v>
      </c>
      <c r="C16" s="261">
        <f t="shared" ref="C16:L16" si="14">C9+C13+C15</f>
        <v>2381</v>
      </c>
      <c r="D16" s="261">
        <f t="shared" si="14"/>
        <v>2415</v>
      </c>
      <c r="E16" s="261">
        <f t="shared" si="14"/>
        <v>2020</v>
      </c>
      <c r="F16" s="261">
        <f t="shared" si="14"/>
        <v>2174</v>
      </c>
      <c r="G16" s="261">
        <f t="shared" si="14"/>
        <v>2300</v>
      </c>
      <c r="H16" s="261">
        <f t="shared" si="14"/>
        <v>2368</v>
      </c>
      <c r="I16" s="261">
        <f t="shared" si="14"/>
        <v>2064</v>
      </c>
      <c r="J16" s="261">
        <f t="shared" si="14"/>
        <v>2247</v>
      </c>
      <c r="K16" s="261">
        <f t="shared" si="14"/>
        <v>1374</v>
      </c>
      <c r="L16" s="261">
        <f t="shared" si="14"/>
        <v>1893</v>
      </c>
      <c r="N16" s="157">
        <f t="shared" ref="N16" si="15">N9+N13+N15</f>
        <v>4668</v>
      </c>
      <c r="O16" s="157">
        <f t="shared" ref="O16" si="16">O9+O13+O15</f>
        <v>3267</v>
      </c>
      <c r="P16" s="404">
        <f t="shared" si="3"/>
        <v>-1401</v>
      </c>
      <c r="Q16" s="93">
        <f t="shared" si="4"/>
        <v>-0.30012853470437018</v>
      </c>
      <c r="S16" s="261">
        <f t="shared" ref="S16" si="17">S9+S13+S15</f>
        <v>8862</v>
      </c>
      <c r="T16" s="261">
        <f t="shared" ref="T16" si="18">T9+T13+T15</f>
        <v>7578</v>
      </c>
      <c r="U16" s="81">
        <f t="shared" si="7"/>
        <v>-1284</v>
      </c>
      <c r="V16" s="93">
        <f t="shared" si="8"/>
        <v>-0.14488828706838186</v>
      </c>
    </row>
    <row r="17" spans="1:20" x14ac:dyDescent="0.2">
      <c r="A17" s="288"/>
    </row>
    <row r="18" spans="1:20" x14ac:dyDescent="0.2">
      <c r="A18" s="95" t="s">
        <v>255</v>
      </c>
    </row>
    <row r="19" spans="1:20" x14ac:dyDescent="0.2">
      <c r="N19" s="415" t="s">
        <v>210</v>
      </c>
      <c r="O19" s="417"/>
      <c r="S19" s="415" t="s">
        <v>211</v>
      </c>
      <c r="T19" s="417"/>
    </row>
    <row r="20" spans="1:20" x14ac:dyDescent="0.2">
      <c r="B20" s="419">
        <v>2018</v>
      </c>
      <c r="C20" s="421"/>
      <c r="D20" s="421"/>
      <c r="E20" s="421"/>
      <c r="F20" s="419">
        <v>2019</v>
      </c>
      <c r="G20" s="421"/>
      <c r="H20" s="421"/>
      <c r="I20" s="421"/>
      <c r="J20" s="415">
        <v>2020</v>
      </c>
      <c r="K20" s="416"/>
      <c r="L20" s="417"/>
      <c r="N20" s="12">
        <v>2019</v>
      </c>
      <c r="O20" s="164">
        <v>2020</v>
      </c>
      <c r="S20" s="12">
        <v>2019</v>
      </c>
      <c r="T20" s="164">
        <v>2020</v>
      </c>
    </row>
    <row r="21" spans="1:20" ht="25.5" x14ac:dyDescent="0.2">
      <c r="B21" s="11" t="s">
        <v>317</v>
      </c>
      <c r="C21" s="11" t="s">
        <v>67</v>
      </c>
      <c r="D21" s="11" t="s">
        <v>318</v>
      </c>
      <c r="E21" s="11" t="s">
        <v>65</v>
      </c>
      <c r="F21" s="11" t="s">
        <v>317</v>
      </c>
      <c r="G21" s="11" t="s">
        <v>67</v>
      </c>
      <c r="H21" s="11" t="s">
        <v>318</v>
      </c>
      <c r="I21" s="11" t="s">
        <v>65</v>
      </c>
      <c r="J21" s="11" t="s">
        <v>317</v>
      </c>
      <c r="K21" s="11" t="s">
        <v>67</v>
      </c>
      <c r="L21" s="11" t="s">
        <v>318</v>
      </c>
      <c r="N21" s="119" t="s">
        <v>69</v>
      </c>
      <c r="O21" s="120" t="s">
        <v>69</v>
      </c>
      <c r="S21" s="119" t="s">
        <v>71</v>
      </c>
      <c r="T21" s="120" t="s">
        <v>71</v>
      </c>
    </row>
    <row r="22" spans="1:20" x14ac:dyDescent="0.2">
      <c r="A22" s="88" t="s">
        <v>227</v>
      </c>
      <c r="B22" s="213">
        <f>B5/B$5</f>
        <v>1</v>
      </c>
      <c r="C22" s="213">
        <f t="shared" ref="C22:L22" si="19">C5/C$5</f>
        <v>1</v>
      </c>
      <c r="D22" s="213">
        <f t="shared" si="19"/>
        <v>1</v>
      </c>
      <c r="E22" s="213">
        <f t="shared" si="19"/>
        <v>1</v>
      </c>
      <c r="F22" s="213">
        <f t="shared" si="19"/>
        <v>1</v>
      </c>
      <c r="G22" s="213">
        <f t="shared" si="19"/>
        <v>1</v>
      </c>
      <c r="H22" s="213">
        <f t="shared" si="19"/>
        <v>1</v>
      </c>
      <c r="I22" s="213">
        <f t="shared" si="19"/>
        <v>1</v>
      </c>
      <c r="J22" s="213">
        <f t="shared" si="19"/>
        <v>1</v>
      </c>
      <c r="K22" s="213">
        <f t="shared" si="19"/>
        <v>1</v>
      </c>
      <c r="L22" s="213">
        <f t="shared" si="19"/>
        <v>1</v>
      </c>
      <c r="N22" s="202">
        <f t="shared" ref="N22:O22" si="20">N5/N$5</f>
        <v>1</v>
      </c>
      <c r="O22" s="202">
        <f t="shared" si="20"/>
        <v>1</v>
      </c>
      <c r="S22" s="202">
        <f t="shared" ref="S22:T23" si="21">S5/S$5</f>
        <v>1</v>
      </c>
      <c r="T22" s="202">
        <f t="shared" si="21"/>
        <v>1</v>
      </c>
    </row>
    <row r="23" spans="1:20" x14ac:dyDescent="0.2">
      <c r="A23" s="289" t="s">
        <v>229</v>
      </c>
      <c r="B23" s="292">
        <f>B6/B$5</f>
        <v>0.6405994550408719</v>
      </c>
      <c r="C23" s="292">
        <f t="shared" ref="C23:L23" si="22">C6/C$5</f>
        <v>0.64300075395828094</v>
      </c>
      <c r="D23" s="292">
        <f t="shared" si="22"/>
        <v>0.63346104725415076</v>
      </c>
      <c r="E23" s="292">
        <f t="shared" si="22"/>
        <v>0.6619718309859155</v>
      </c>
      <c r="F23" s="292">
        <f t="shared" si="22"/>
        <v>0.64661551109893123</v>
      </c>
      <c r="G23" s="292">
        <f t="shared" si="22"/>
        <v>0.64463022508038581</v>
      </c>
      <c r="H23" s="292">
        <f t="shared" si="22"/>
        <v>0.65132962275819417</v>
      </c>
      <c r="I23" s="292">
        <f t="shared" si="22"/>
        <v>0.67169957413859849</v>
      </c>
      <c r="J23" s="292">
        <f t="shared" si="22"/>
        <v>0.66507177033492826</v>
      </c>
      <c r="K23" s="292">
        <f t="shared" si="22"/>
        <v>0.73000791765637374</v>
      </c>
      <c r="L23" s="292">
        <f t="shared" si="22"/>
        <v>0.69358799454297404</v>
      </c>
      <c r="N23" s="237">
        <f t="shared" ref="N23:O26" si="23">N6/N$5</f>
        <v>0.64804539722572507</v>
      </c>
      <c r="O23" s="237">
        <f t="shared" si="23"/>
        <v>0.71044338585562472</v>
      </c>
      <c r="S23" s="237">
        <f t="shared" si="21"/>
        <v>0.65099409805796438</v>
      </c>
      <c r="T23" s="237">
        <f t="shared" si="21"/>
        <v>0.68792609762748846</v>
      </c>
    </row>
    <row r="24" spans="1:20" x14ac:dyDescent="0.2">
      <c r="A24" s="290" t="s">
        <v>177</v>
      </c>
      <c r="B24" s="214">
        <f>B7/B$5</f>
        <v>0.44427792915531333</v>
      </c>
      <c r="C24" s="214">
        <f t="shared" ref="C24:L24" si="24">C7/C$5</f>
        <v>0.43365167127418952</v>
      </c>
      <c r="D24" s="214">
        <f t="shared" si="24"/>
        <v>0.43065134099616859</v>
      </c>
      <c r="E24" s="214">
        <f t="shared" si="24"/>
        <v>0.45851345697950074</v>
      </c>
      <c r="F24" s="214">
        <f t="shared" si="24"/>
        <v>0.44327212935050697</v>
      </c>
      <c r="G24" s="214">
        <f t="shared" si="24"/>
        <v>0.44167202572347269</v>
      </c>
      <c r="H24" s="214">
        <f t="shared" si="24"/>
        <v>0.44700061842918987</v>
      </c>
      <c r="I24" s="214">
        <f t="shared" si="24"/>
        <v>0.46535036778939221</v>
      </c>
      <c r="J24" s="214">
        <f t="shared" si="24"/>
        <v>0.47192143037018386</v>
      </c>
      <c r="K24" s="214">
        <f t="shared" si="24"/>
        <v>0.52684085510688838</v>
      </c>
      <c r="L24" s="214">
        <f t="shared" si="24"/>
        <v>0.48035470668485675</v>
      </c>
      <c r="N24" s="149">
        <f t="shared" si="23"/>
        <v>0.44438839848675915</v>
      </c>
      <c r="O24" s="149">
        <f t="shared" si="23"/>
        <v>0.50186881641626968</v>
      </c>
      <c r="S24" s="149">
        <f t="shared" ref="S24:T24" si="25">S7/S$5</f>
        <v>0.44745952718520227</v>
      </c>
      <c r="T24" s="149">
        <f t="shared" si="25"/>
        <v>0.48411508044723206</v>
      </c>
    </row>
    <row r="25" spans="1:20" x14ac:dyDescent="0.2">
      <c r="A25" s="290" t="s">
        <v>178</v>
      </c>
      <c r="B25" s="214">
        <f>B8/B$5</f>
        <v>0.1963215258855586</v>
      </c>
      <c r="C25" s="214">
        <f t="shared" ref="C25:L25" si="26">C8/C$5</f>
        <v>0.20934908268409147</v>
      </c>
      <c r="D25" s="214">
        <f t="shared" si="26"/>
        <v>0.20280970625798211</v>
      </c>
      <c r="E25" s="214">
        <f t="shared" si="26"/>
        <v>0.20345837400641473</v>
      </c>
      <c r="F25" s="214">
        <f t="shared" si="26"/>
        <v>0.20334338174842423</v>
      </c>
      <c r="G25" s="214">
        <f t="shared" si="26"/>
        <v>0.20295819935691317</v>
      </c>
      <c r="H25" s="214">
        <f t="shared" si="26"/>
        <v>0.20432900432900433</v>
      </c>
      <c r="I25" s="214">
        <f t="shared" si="26"/>
        <v>0.20634920634920634</v>
      </c>
      <c r="J25" s="214">
        <f t="shared" si="26"/>
        <v>0.1931503399647444</v>
      </c>
      <c r="K25" s="214">
        <f t="shared" si="26"/>
        <v>0.20316706254948536</v>
      </c>
      <c r="L25" s="214">
        <f t="shared" si="26"/>
        <v>0.21323328785811732</v>
      </c>
      <c r="N25" s="149">
        <f t="shared" ref="N25:O25" si="27">N8/N$5</f>
        <v>0.20365699873896595</v>
      </c>
      <c r="O25" s="149">
        <f t="shared" si="27"/>
        <v>0.20857456943935507</v>
      </c>
      <c r="S25" s="149">
        <f t="shared" ref="S25:T26" si="28">S8/S$5</f>
        <v>0.20353457087276206</v>
      </c>
      <c r="T25" s="149">
        <f t="shared" si="28"/>
        <v>0.20381101718025635</v>
      </c>
    </row>
    <row r="26" spans="1:20" x14ac:dyDescent="0.2">
      <c r="A26" s="289" t="s">
        <v>230</v>
      </c>
      <c r="B26" s="292">
        <f t="shared" ref="B26:B33" si="29">B9/B$5</f>
        <v>0.23201634877384197</v>
      </c>
      <c r="C26" s="292">
        <f>C9/C$5</f>
        <v>0.22530786629806485</v>
      </c>
      <c r="D26" s="292">
        <f t="shared" ref="D26:L26" si="30">D9/D$5</f>
        <v>0.23384418901660281</v>
      </c>
      <c r="E26" s="292">
        <f t="shared" si="30"/>
        <v>0.21865848556686654</v>
      </c>
      <c r="F26" s="292">
        <f t="shared" si="30"/>
        <v>0.23335160317895315</v>
      </c>
      <c r="G26" s="292">
        <f t="shared" si="30"/>
        <v>0.22790996784565917</v>
      </c>
      <c r="H26" s="292">
        <f t="shared" si="30"/>
        <v>0.22486085343228202</v>
      </c>
      <c r="I26" s="292">
        <f t="shared" si="30"/>
        <v>0.2032520325203252</v>
      </c>
      <c r="J26" s="292">
        <f t="shared" si="30"/>
        <v>0.2169478720725258</v>
      </c>
      <c r="K26" s="292">
        <f t="shared" si="30"/>
        <v>0.18368962787015045</v>
      </c>
      <c r="L26" s="292">
        <f t="shared" si="30"/>
        <v>0.21650750341064121</v>
      </c>
      <c r="N26" s="237">
        <f t="shared" si="23"/>
        <v>0.22635561160151324</v>
      </c>
      <c r="O26" s="237">
        <f t="shared" si="23"/>
        <v>0.20131916452913154</v>
      </c>
      <c r="S26" s="237">
        <f t="shared" si="28"/>
        <v>0.22621913020541395</v>
      </c>
      <c r="T26" s="237">
        <f t="shared" si="28"/>
        <v>0.20606081265339515</v>
      </c>
    </row>
    <row r="27" spans="1:20" x14ac:dyDescent="0.2">
      <c r="A27" s="290" t="s">
        <v>179</v>
      </c>
      <c r="B27" s="214">
        <f t="shared" si="29"/>
        <v>4.5776566757493191E-2</v>
      </c>
      <c r="C27" s="214">
        <f t="shared" ref="C27:L27" si="31">C10/C$5</f>
        <v>4.1844684594119122E-2</v>
      </c>
      <c r="D27" s="214">
        <f t="shared" si="31"/>
        <v>4.1762452107279691E-2</v>
      </c>
      <c r="E27" s="214">
        <f t="shared" si="31"/>
        <v>4.6994840329103331E-2</v>
      </c>
      <c r="F27" s="214">
        <f t="shared" si="31"/>
        <v>5.0698821594957526E-2</v>
      </c>
      <c r="G27" s="214">
        <f t="shared" si="31"/>
        <v>4.7974276527331189E-2</v>
      </c>
      <c r="H27" s="214">
        <f t="shared" si="31"/>
        <v>4.6629560915275203E-2</v>
      </c>
      <c r="I27" s="214">
        <f t="shared" si="31"/>
        <v>4.594141179507033E-2</v>
      </c>
      <c r="J27" s="214">
        <f t="shared" si="31"/>
        <v>4.8098715688743389E-2</v>
      </c>
      <c r="K27" s="214">
        <f t="shared" si="31"/>
        <v>4.6239113222486146E-2</v>
      </c>
      <c r="L27" s="214">
        <f t="shared" si="31"/>
        <v>4.9795361527967257E-2</v>
      </c>
      <c r="N27" s="149">
        <f t="shared" ref="N27:O27" si="32">N10/N$5</f>
        <v>4.728877679697352E-2</v>
      </c>
      <c r="O27" s="149">
        <f t="shared" si="32"/>
        <v>4.8149505313301574E-2</v>
      </c>
      <c r="S27" s="149">
        <f t="shared" ref="S27:T27" si="33">S10/S$5</f>
        <v>4.8039829865805003E-2</v>
      </c>
      <c r="T27" s="149">
        <f t="shared" si="33"/>
        <v>4.7552495227706569E-2</v>
      </c>
    </row>
    <row r="28" spans="1:20" x14ac:dyDescent="0.2">
      <c r="A28" s="290" t="s">
        <v>180</v>
      </c>
      <c r="B28" s="214">
        <f t="shared" si="29"/>
        <v>0.18623978201634878</v>
      </c>
      <c r="C28" s="214">
        <f t="shared" ref="C28:L28" si="34">C11/C$5</f>
        <v>0.18346318170394571</v>
      </c>
      <c r="D28" s="214">
        <f t="shared" si="34"/>
        <v>0.19208173690932312</v>
      </c>
      <c r="E28" s="214">
        <f t="shared" si="34"/>
        <v>0.1716636452377632</v>
      </c>
      <c r="F28" s="214">
        <f t="shared" si="34"/>
        <v>0.18265278158399562</v>
      </c>
      <c r="G28" s="214">
        <f t="shared" si="34"/>
        <v>0.17993569131832798</v>
      </c>
      <c r="H28" s="214">
        <f t="shared" si="34"/>
        <v>0.17823129251700681</v>
      </c>
      <c r="I28" s="214">
        <f t="shared" si="34"/>
        <v>0.15731062072525487</v>
      </c>
      <c r="J28" s="214">
        <f t="shared" si="34"/>
        <v>0.16884915638378242</v>
      </c>
      <c r="K28" s="214">
        <f t="shared" si="34"/>
        <v>0.13745051464766428</v>
      </c>
      <c r="L28" s="214">
        <f t="shared" si="34"/>
        <v>0.16671214188267394</v>
      </c>
      <c r="N28" s="149">
        <f t="shared" ref="N28:O28" si="35">N11/N$5</f>
        <v>0.17906683480453972</v>
      </c>
      <c r="O28" s="149">
        <f t="shared" si="35"/>
        <v>0.15316965921582998</v>
      </c>
      <c r="S28" s="149">
        <f t="shared" ref="S28:T28" si="36">S11/S$5</f>
        <v>0.17817930033960896</v>
      </c>
      <c r="T28" s="149">
        <f t="shared" si="36"/>
        <v>0.15850831742568858</v>
      </c>
    </row>
    <row r="29" spans="1:20" x14ac:dyDescent="0.2">
      <c r="A29" s="94" t="s">
        <v>87</v>
      </c>
      <c r="B29" s="214">
        <f t="shared" si="29"/>
        <v>3.4741144414168937E-2</v>
      </c>
      <c r="C29" s="214">
        <f t="shared" ref="C29:L29" si="37">C12/C$5</f>
        <v>3.2294546368434277E-2</v>
      </c>
      <c r="D29" s="214">
        <f>D12/D$5</f>
        <v>3.1417624521072794E-2</v>
      </c>
      <c r="E29" s="214">
        <f t="shared" si="37"/>
        <v>3.4304838934597688E-2</v>
      </c>
      <c r="F29" s="214">
        <f t="shared" si="37"/>
        <v>3.069334064127158E-2</v>
      </c>
      <c r="G29" s="214">
        <f t="shared" si="37"/>
        <v>3.5112540192926048E-2</v>
      </c>
      <c r="H29" s="214">
        <f t="shared" si="37"/>
        <v>3.2405689548546689E-2</v>
      </c>
      <c r="I29" s="214">
        <f t="shared" si="37"/>
        <v>3.6133694670280034E-2</v>
      </c>
      <c r="J29" s="214">
        <f t="shared" si="37"/>
        <v>3.3744648703097457E-2</v>
      </c>
      <c r="K29" s="214">
        <f t="shared" si="37"/>
        <v>3.4679334916864611E-2</v>
      </c>
      <c r="L29" s="214">
        <f t="shared" si="37"/>
        <v>3.1105047748976808E-2</v>
      </c>
      <c r="N29" s="149">
        <f t="shared" ref="N29:O29" si="38">N12/N$5</f>
        <v>3.373266078184111E-2</v>
      </c>
      <c r="O29" s="149">
        <f t="shared" si="38"/>
        <v>3.2759252473433489E-2</v>
      </c>
      <c r="S29" s="149">
        <f t="shared" ref="S29:T29" si="39">S12/S$5</f>
        <v>3.3136601932144155E-2</v>
      </c>
      <c r="T29" s="149">
        <f t="shared" si="39"/>
        <v>3.3917371148077448E-2</v>
      </c>
    </row>
    <row r="30" spans="1:20" x14ac:dyDescent="0.2">
      <c r="A30" s="94" t="s">
        <v>88</v>
      </c>
      <c r="B30" s="214">
        <f t="shared" si="29"/>
        <v>4.6185286103542236E-2</v>
      </c>
      <c r="C30" s="214">
        <f t="shared" ref="C30:L30" si="40">C13/C$5</f>
        <v>4.7750691128424227E-2</v>
      </c>
      <c r="D30" s="214">
        <f t="shared" si="40"/>
        <v>5.1979565772669219E-2</v>
      </c>
      <c r="E30" s="214">
        <f t="shared" si="40"/>
        <v>4.3648026774508436E-2</v>
      </c>
      <c r="F30" s="214">
        <f t="shared" si="40"/>
        <v>4.3299534118936694E-2</v>
      </c>
      <c r="G30" s="214">
        <f t="shared" si="40"/>
        <v>4.6430868167202571E-2</v>
      </c>
      <c r="H30" s="214">
        <f t="shared" si="40"/>
        <v>4.5640074211502783E-2</v>
      </c>
      <c r="I30" s="214">
        <f t="shared" si="40"/>
        <v>4.4005678152019619E-2</v>
      </c>
      <c r="J30" s="214">
        <f t="shared" si="40"/>
        <v>4.2936288088642659E-2</v>
      </c>
      <c r="K30" s="214">
        <f t="shared" si="40"/>
        <v>2.0902612826603325E-2</v>
      </c>
      <c r="L30" s="214">
        <f t="shared" si="40"/>
        <v>2.7012278308321966E-2</v>
      </c>
      <c r="N30" s="149">
        <f t="shared" ref="N30:O30" si="41">N13/N$5</f>
        <v>4.6027742749054225E-2</v>
      </c>
      <c r="O30" s="149">
        <f t="shared" si="41"/>
        <v>2.4184683034078416E-2</v>
      </c>
      <c r="S30" s="149">
        <f t="shared" ref="S30:T30" si="42">S13/S$5</f>
        <v>4.4808599030630752E-2</v>
      </c>
      <c r="T30" s="149">
        <f t="shared" si="42"/>
        <v>3.4496863921461687E-2</v>
      </c>
    </row>
    <row r="31" spans="1:20" x14ac:dyDescent="0.2">
      <c r="A31" s="94" t="s">
        <v>61</v>
      </c>
      <c r="B31" s="214">
        <f t="shared" si="29"/>
        <v>2.438692098092643E-2</v>
      </c>
      <c r="C31" s="214">
        <f t="shared" ref="C31:L31" si="43">C14/C$5</f>
        <v>2.5508921839658204E-2</v>
      </c>
      <c r="D31" s="214">
        <f t="shared" si="43"/>
        <v>2.6692209450830142E-2</v>
      </c>
      <c r="E31" s="214">
        <f t="shared" si="43"/>
        <v>2.2033189234416401E-2</v>
      </c>
      <c r="F31" s="214">
        <f>F14/F$5</f>
        <v>2.4801315428884627E-2</v>
      </c>
      <c r="G31" s="214">
        <f t="shared" si="43"/>
        <v>2.4437299035369776E-2</v>
      </c>
      <c r="H31" s="214">
        <f t="shared" si="43"/>
        <v>2.3376623376623377E-2</v>
      </c>
      <c r="I31" s="214">
        <f t="shared" si="43"/>
        <v>2.5809781907342882E-2</v>
      </c>
      <c r="J31" s="214">
        <f t="shared" si="43"/>
        <v>1.8257365902795267E-2</v>
      </c>
      <c r="K31" s="214">
        <f t="shared" si="43"/>
        <v>1.7735550277117974E-2</v>
      </c>
      <c r="L31" s="214">
        <f t="shared" si="43"/>
        <v>1.7053206002728513E-2</v>
      </c>
      <c r="N31" s="149">
        <f t="shared" ref="N31:O31" si="44">N14/N$5</f>
        <v>2.3896595208070619E-2</v>
      </c>
      <c r="O31" s="149">
        <f t="shared" si="44"/>
        <v>1.7368999633565408E-2</v>
      </c>
      <c r="S31" s="149">
        <f t="shared" ref="S31:T31" si="45">S14/S$5</f>
        <v>2.3673711629133832E-2</v>
      </c>
      <c r="T31" s="149">
        <f t="shared" si="45"/>
        <v>1.9839105535860376E-2</v>
      </c>
    </row>
    <row r="32" spans="1:20" x14ac:dyDescent="0.2">
      <c r="A32" s="87" t="s">
        <v>89</v>
      </c>
      <c r="B32" s="215">
        <f t="shared" si="29"/>
        <v>2.2070844686648501E-2</v>
      </c>
      <c r="C32" s="215">
        <f t="shared" ref="C32:L32" si="46">C15/C$5</f>
        <v>2.6137220407137472E-2</v>
      </c>
      <c r="D32" s="215">
        <f t="shared" si="46"/>
        <v>2.2605363984674328E-2</v>
      </c>
      <c r="E32" s="215">
        <f t="shared" si="46"/>
        <v>1.9383628503695439E-2</v>
      </c>
      <c r="F32" s="215">
        <f t="shared" si="46"/>
        <v>2.1238695533022746E-2</v>
      </c>
      <c r="G32" s="215">
        <f t="shared" si="46"/>
        <v>2.1479099678456591E-2</v>
      </c>
      <c r="H32" s="215">
        <f t="shared" si="46"/>
        <v>2.2387136672850957E-2</v>
      </c>
      <c r="I32" s="215">
        <f t="shared" si="46"/>
        <v>1.9099238611433735E-2</v>
      </c>
      <c r="J32" s="215">
        <f t="shared" si="46"/>
        <v>2.3042054898010578E-2</v>
      </c>
      <c r="K32" s="215">
        <f t="shared" si="46"/>
        <v>1.2984956452889945E-2</v>
      </c>
      <c r="L32" s="215">
        <f t="shared" si="46"/>
        <v>1.4733969986357435E-2</v>
      </c>
      <c r="N32" s="151">
        <f t="shared" ref="N32:O32" si="47">N15/N$5</f>
        <v>2.1941992433795712E-2</v>
      </c>
      <c r="O32" s="151">
        <f t="shared" si="47"/>
        <v>1.3924514474166361E-2</v>
      </c>
      <c r="S32" s="151">
        <f t="shared" ref="S32:T33" si="48">S15/S$5</f>
        <v>2.1167859144712982E-2</v>
      </c>
      <c r="T32" s="151">
        <f t="shared" si="48"/>
        <v>1.7759749113716933E-2</v>
      </c>
    </row>
    <row r="33" spans="1:20" x14ac:dyDescent="0.2">
      <c r="A33" s="291" t="s">
        <v>228</v>
      </c>
      <c r="B33" s="262">
        <f t="shared" si="29"/>
        <v>0.30027247956403269</v>
      </c>
      <c r="C33" s="262">
        <f t="shared" ref="C33:O33" si="49">C16/C$5</f>
        <v>0.29919577783362655</v>
      </c>
      <c r="D33" s="262">
        <f t="shared" si="49"/>
        <v>0.30842911877394635</v>
      </c>
      <c r="E33" s="262">
        <f t="shared" si="49"/>
        <v>0.28169014084507044</v>
      </c>
      <c r="F33" s="262">
        <f t="shared" si="49"/>
        <v>0.29788983283091258</v>
      </c>
      <c r="G33" s="262">
        <f t="shared" si="49"/>
        <v>0.29581993569131831</v>
      </c>
      <c r="H33" s="262">
        <f t="shared" si="49"/>
        <v>0.29288806431663572</v>
      </c>
      <c r="I33" s="262">
        <f t="shared" si="49"/>
        <v>0.26635694928377857</v>
      </c>
      <c r="J33" s="262">
        <f t="shared" si="49"/>
        <v>0.28292621505917903</v>
      </c>
      <c r="K33" s="262">
        <f t="shared" si="49"/>
        <v>0.21757719714964371</v>
      </c>
      <c r="L33" s="262">
        <f>L16/L$5</f>
        <v>0.25825375170532061</v>
      </c>
      <c r="N33" s="262">
        <f t="shared" si="49"/>
        <v>0.29432534678436317</v>
      </c>
      <c r="O33" s="262">
        <f t="shared" si="49"/>
        <v>0.23942836203737633</v>
      </c>
      <c r="S33" s="262">
        <f t="shared" si="48"/>
        <v>0.29219558838075771</v>
      </c>
      <c r="T33" s="262">
        <f t="shared" si="48"/>
        <v>0.25831742568857374</v>
      </c>
    </row>
    <row r="35" spans="1:20" x14ac:dyDescent="0.2">
      <c r="A35" s="52" t="s">
        <v>349</v>
      </c>
    </row>
  </sheetData>
  <mergeCells count="12">
    <mergeCell ref="P3:Q3"/>
    <mergeCell ref="U3:V3"/>
    <mergeCell ref="N19:O19"/>
    <mergeCell ref="S19:T19"/>
    <mergeCell ref="N2:Q2"/>
    <mergeCell ref="S2:V2"/>
    <mergeCell ref="B20:E20"/>
    <mergeCell ref="F20:I20"/>
    <mergeCell ref="J20:L20"/>
    <mergeCell ref="B3:E3"/>
    <mergeCell ref="F3:I3"/>
    <mergeCell ref="J3:L3"/>
  </mergeCells>
  <hyperlinks>
    <hyperlink ref="A2" location="Contents!A1" display="Back to contents"/>
  </hyperlinks>
  <pageMargins left="0.7" right="0.7" top="0.75" bottom="0.75" header="0.3" footer="0.3"/>
  <pageSetup paperSize="9"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W51"/>
  <sheetViews>
    <sheetView showGridLines="0" topLeftCell="A29" workbookViewId="0">
      <selection activeCell="K33" sqref="C33:K33"/>
    </sheetView>
  </sheetViews>
  <sheetFormatPr defaultRowHeight="12.75" x14ac:dyDescent="0.2"/>
  <cols>
    <col min="1" max="1" customWidth="true" style="52" width="11.85546875" collapsed="false"/>
    <col min="2" max="2" customWidth="true" style="52" width="21.0" collapsed="false"/>
    <col min="3" max="13" customWidth="true" style="52" width="10.7109375" collapsed="false"/>
    <col min="14" max="14" customWidth="true" style="52" width="4.85546875" collapsed="false"/>
    <col min="15" max="16" customWidth="true" style="52" width="10.5703125" collapsed="false"/>
    <col min="17" max="18" style="52" width="9.140625" collapsed="false"/>
    <col min="19" max="19" customWidth="true" style="52" width="4.28515625" collapsed="false"/>
    <col min="20" max="21" customWidth="true" style="52" width="10.5703125" collapsed="false"/>
    <col min="22" max="16384" style="52" width="9.140625" collapsed="false"/>
  </cols>
  <sheetData>
    <row r="1" spans="1:23" ht="16.899999999999999" customHeight="1" x14ac:dyDescent="0.2">
      <c r="A1" s="95" t="s">
        <v>256</v>
      </c>
      <c r="B1" s="179"/>
      <c r="C1" s="179"/>
      <c r="D1" s="179"/>
      <c r="E1" s="179"/>
      <c r="F1" s="179"/>
      <c r="G1" s="179"/>
      <c r="H1" s="179"/>
      <c r="I1" s="179"/>
      <c r="J1" s="179"/>
      <c r="K1" s="179"/>
      <c r="L1" s="179"/>
      <c r="M1" s="179"/>
    </row>
    <row r="2" spans="1:23" x14ac:dyDescent="0.2">
      <c r="A2" s="274" t="s">
        <v>282</v>
      </c>
      <c r="O2" s="415" t="s">
        <v>210</v>
      </c>
      <c r="P2" s="416"/>
      <c r="Q2" s="416"/>
      <c r="R2" s="417"/>
      <c r="T2" s="415" t="s">
        <v>211</v>
      </c>
      <c r="U2" s="416"/>
      <c r="V2" s="416"/>
      <c r="W2" s="417"/>
    </row>
    <row r="3" spans="1:23" x14ac:dyDescent="0.2">
      <c r="C3" s="419">
        <v>2018</v>
      </c>
      <c r="D3" s="421"/>
      <c r="E3" s="421"/>
      <c r="F3" s="421"/>
      <c r="G3" s="419">
        <v>2019</v>
      </c>
      <c r="H3" s="421"/>
      <c r="I3" s="421"/>
      <c r="J3" s="421"/>
      <c r="K3" s="415">
        <v>2020</v>
      </c>
      <c r="L3" s="416"/>
      <c r="M3" s="417"/>
      <c r="O3" s="12">
        <v>2019</v>
      </c>
      <c r="P3" s="164">
        <v>2020</v>
      </c>
      <c r="Q3" s="419" t="s">
        <v>68</v>
      </c>
      <c r="R3" s="420"/>
      <c r="T3" s="12">
        <v>2019</v>
      </c>
      <c r="U3" s="164">
        <v>2020</v>
      </c>
      <c r="V3" s="418" t="s">
        <v>68</v>
      </c>
      <c r="W3" s="418"/>
    </row>
    <row r="4" spans="1:23" ht="25.5" x14ac:dyDescent="0.2">
      <c r="C4" s="11" t="s">
        <v>317</v>
      </c>
      <c r="D4" s="11" t="s">
        <v>67</v>
      </c>
      <c r="E4" s="11" t="s">
        <v>318</v>
      </c>
      <c r="F4" s="11" t="s">
        <v>65</v>
      </c>
      <c r="G4" s="11" t="s">
        <v>317</v>
      </c>
      <c r="H4" s="11" t="s">
        <v>67</v>
      </c>
      <c r="I4" s="11" t="s">
        <v>318</v>
      </c>
      <c r="J4" s="11" t="s">
        <v>65</v>
      </c>
      <c r="K4" s="11" t="s">
        <v>317</v>
      </c>
      <c r="L4" s="11" t="s">
        <v>67</v>
      </c>
      <c r="M4" s="11" t="s">
        <v>318</v>
      </c>
      <c r="O4" s="13" t="s">
        <v>69</v>
      </c>
      <c r="P4" s="14" t="s">
        <v>69</v>
      </c>
      <c r="Q4" s="11" t="s">
        <v>53</v>
      </c>
      <c r="R4" s="11" t="s">
        <v>70</v>
      </c>
      <c r="T4" s="14" t="s">
        <v>71</v>
      </c>
      <c r="U4" s="14" t="s">
        <v>71</v>
      </c>
      <c r="V4" s="14" t="s">
        <v>53</v>
      </c>
      <c r="W4" s="14" t="s">
        <v>70</v>
      </c>
    </row>
    <row r="5" spans="1:23" s="8" customFormat="1" x14ac:dyDescent="0.2">
      <c r="A5" s="425" t="s">
        <v>78</v>
      </c>
      <c r="B5" s="180" t="s">
        <v>78</v>
      </c>
      <c r="C5" s="181">
        <v>7340</v>
      </c>
      <c r="D5" s="181">
        <v>7958</v>
      </c>
      <c r="E5" s="181">
        <v>7830</v>
      </c>
      <c r="F5" s="181">
        <v>7171</v>
      </c>
      <c r="G5" s="181">
        <v>7298</v>
      </c>
      <c r="H5" s="181">
        <v>7775</v>
      </c>
      <c r="I5" s="181">
        <v>8085</v>
      </c>
      <c r="J5" s="181">
        <v>7749</v>
      </c>
      <c r="K5" s="181">
        <v>7942</v>
      </c>
      <c r="L5" s="181">
        <v>6315</v>
      </c>
      <c r="M5" s="181">
        <v>7330</v>
      </c>
      <c r="O5" s="181">
        <f>H5+I5</f>
        <v>15860</v>
      </c>
      <c r="P5" s="181">
        <f>L5+M5</f>
        <v>13645</v>
      </c>
      <c r="Q5" s="181">
        <f>P5-O5</f>
        <v>-2215</v>
      </c>
      <c r="R5" s="202">
        <f>Q5/O5</f>
        <v>-0.13965952080706179</v>
      </c>
      <c r="T5" s="181">
        <f>SUM(F5:I5)</f>
        <v>30329</v>
      </c>
      <c r="U5" s="181">
        <f>SUM(J5:M5)</f>
        <v>29336</v>
      </c>
      <c r="V5" s="181">
        <f>U5-T5</f>
        <v>-993</v>
      </c>
      <c r="W5" s="202">
        <f>V5/T5</f>
        <v>-3.2740941013551385E-2</v>
      </c>
    </row>
    <row r="6" spans="1:23" x14ac:dyDescent="0.2">
      <c r="A6" s="425"/>
      <c r="B6" s="182" t="s">
        <v>181</v>
      </c>
      <c r="C6" s="183">
        <v>245</v>
      </c>
      <c r="D6" s="183">
        <v>279</v>
      </c>
      <c r="E6" s="183">
        <v>237</v>
      </c>
      <c r="F6" s="183">
        <v>233</v>
      </c>
      <c r="G6" s="183">
        <v>293</v>
      </c>
      <c r="H6" s="183">
        <v>248</v>
      </c>
      <c r="I6" s="183">
        <v>297</v>
      </c>
      <c r="J6" s="183">
        <v>266</v>
      </c>
      <c r="K6" s="183">
        <v>257</v>
      </c>
      <c r="L6" s="183">
        <v>221</v>
      </c>
      <c r="M6" s="183">
        <v>251</v>
      </c>
      <c r="O6" s="183">
        <f t="shared" ref="O6:O25" si="0">H6+I6</f>
        <v>545</v>
      </c>
      <c r="P6" s="183">
        <f t="shared" ref="P6:P25" si="1">L6+M6</f>
        <v>472</v>
      </c>
      <c r="Q6" s="183">
        <f t="shared" ref="Q6:Q25" si="2">P6-O6</f>
        <v>-73</v>
      </c>
      <c r="R6" s="149">
        <f t="shared" ref="R6:R25" si="3">Q6/O6</f>
        <v>-0.13394495412844037</v>
      </c>
      <c r="T6" s="183">
        <f t="shared" ref="T6:T25" si="4">SUM(F6:I6)</f>
        <v>1071</v>
      </c>
      <c r="U6" s="183">
        <f t="shared" ref="U6:U25" si="5">SUM(J6:M6)</f>
        <v>995</v>
      </c>
      <c r="V6" s="183">
        <f t="shared" ref="V6:V25" si="6">U6-T6</f>
        <v>-76</v>
      </c>
      <c r="W6" s="149">
        <f t="shared" ref="W6:W25" si="7">V6/T6</f>
        <v>-7.0961718020541548E-2</v>
      </c>
    </row>
    <row r="7" spans="1:23" x14ac:dyDescent="0.2">
      <c r="A7" s="425"/>
      <c r="B7" s="182" t="s">
        <v>182</v>
      </c>
      <c r="C7" s="184">
        <v>1550</v>
      </c>
      <c r="D7" s="184">
        <v>1652</v>
      </c>
      <c r="E7" s="184">
        <v>1654</v>
      </c>
      <c r="F7" s="184">
        <v>1479</v>
      </c>
      <c r="G7" s="184">
        <v>1423</v>
      </c>
      <c r="H7" s="184">
        <v>1589</v>
      </c>
      <c r="I7" s="184">
        <v>1622</v>
      </c>
      <c r="J7" s="184">
        <v>1556</v>
      </c>
      <c r="K7" s="184">
        <v>1516</v>
      </c>
      <c r="L7" s="184">
        <v>1345</v>
      </c>
      <c r="M7" s="184">
        <v>1706</v>
      </c>
      <c r="O7" s="184">
        <f t="shared" si="0"/>
        <v>3211</v>
      </c>
      <c r="P7" s="184">
        <f t="shared" si="1"/>
        <v>3051</v>
      </c>
      <c r="Q7" s="184">
        <f t="shared" si="2"/>
        <v>-160</v>
      </c>
      <c r="R7" s="149">
        <f t="shared" si="3"/>
        <v>-4.9828713796325134E-2</v>
      </c>
      <c r="T7" s="184">
        <f t="shared" si="4"/>
        <v>6113</v>
      </c>
      <c r="U7" s="184">
        <f t="shared" si="5"/>
        <v>6123</v>
      </c>
      <c r="V7" s="184">
        <f t="shared" si="6"/>
        <v>10</v>
      </c>
      <c r="W7" s="149">
        <f t="shared" si="7"/>
        <v>1.6358580075249468E-3</v>
      </c>
    </row>
    <row r="8" spans="1:23" x14ac:dyDescent="0.2">
      <c r="A8" s="425"/>
      <c r="B8" s="182" t="s">
        <v>183</v>
      </c>
      <c r="C8" s="184">
        <v>2402</v>
      </c>
      <c r="D8" s="184">
        <v>2603</v>
      </c>
      <c r="E8" s="184">
        <v>2615</v>
      </c>
      <c r="F8" s="184">
        <v>2299</v>
      </c>
      <c r="G8" s="184">
        <v>2472</v>
      </c>
      <c r="H8" s="184">
        <v>2574</v>
      </c>
      <c r="I8" s="184">
        <v>2693</v>
      </c>
      <c r="J8" s="184">
        <v>2497</v>
      </c>
      <c r="K8" s="184">
        <v>2654</v>
      </c>
      <c r="L8" s="184">
        <v>2046</v>
      </c>
      <c r="M8" s="184">
        <v>2386</v>
      </c>
      <c r="O8" s="184">
        <f t="shared" si="0"/>
        <v>5267</v>
      </c>
      <c r="P8" s="184">
        <f t="shared" si="1"/>
        <v>4432</v>
      </c>
      <c r="Q8" s="184">
        <f t="shared" si="2"/>
        <v>-835</v>
      </c>
      <c r="R8" s="149">
        <f t="shared" si="3"/>
        <v>-0.15853426998291248</v>
      </c>
      <c r="T8" s="184">
        <f t="shared" si="4"/>
        <v>10038</v>
      </c>
      <c r="U8" s="184">
        <f t="shared" si="5"/>
        <v>9583</v>
      </c>
      <c r="V8" s="184">
        <f t="shared" si="6"/>
        <v>-455</v>
      </c>
      <c r="W8" s="149">
        <f t="shared" si="7"/>
        <v>-4.5327754532775454E-2</v>
      </c>
    </row>
    <row r="9" spans="1:23" x14ac:dyDescent="0.2">
      <c r="A9" s="425"/>
      <c r="B9" s="182" t="s">
        <v>184</v>
      </c>
      <c r="C9" s="184">
        <v>2146</v>
      </c>
      <c r="D9" s="184">
        <v>2335</v>
      </c>
      <c r="E9" s="184">
        <v>2311</v>
      </c>
      <c r="F9" s="184">
        <v>2237</v>
      </c>
      <c r="G9" s="184">
        <v>2132</v>
      </c>
      <c r="H9" s="184">
        <v>2284</v>
      </c>
      <c r="I9" s="184">
        <v>2387</v>
      </c>
      <c r="J9" s="184">
        <v>2319</v>
      </c>
      <c r="K9" s="184">
        <v>2416</v>
      </c>
      <c r="L9" s="184">
        <v>1972</v>
      </c>
      <c r="M9" s="184">
        <v>2061</v>
      </c>
      <c r="O9" s="184">
        <f t="shared" si="0"/>
        <v>4671</v>
      </c>
      <c r="P9" s="184">
        <f t="shared" si="1"/>
        <v>4033</v>
      </c>
      <c r="Q9" s="184">
        <f t="shared" si="2"/>
        <v>-638</v>
      </c>
      <c r="R9" s="149">
        <f t="shared" si="3"/>
        <v>-0.13658745450652965</v>
      </c>
      <c r="T9" s="184">
        <f t="shared" si="4"/>
        <v>9040</v>
      </c>
      <c r="U9" s="184">
        <f t="shared" si="5"/>
        <v>8768</v>
      </c>
      <c r="V9" s="184">
        <f t="shared" si="6"/>
        <v>-272</v>
      </c>
      <c r="W9" s="149">
        <f t="shared" si="7"/>
        <v>-3.0088495575221239E-2</v>
      </c>
    </row>
    <row r="10" spans="1:23" x14ac:dyDescent="0.2">
      <c r="A10" s="425"/>
      <c r="B10" s="182" t="s">
        <v>185</v>
      </c>
      <c r="C10" s="183">
        <v>692</v>
      </c>
      <c r="D10" s="183">
        <v>723</v>
      </c>
      <c r="E10" s="183">
        <v>706</v>
      </c>
      <c r="F10" s="183">
        <v>622</v>
      </c>
      <c r="G10" s="183">
        <v>665</v>
      </c>
      <c r="H10" s="183">
        <v>748</v>
      </c>
      <c r="I10" s="183">
        <v>722</v>
      </c>
      <c r="J10" s="183">
        <v>750</v>
      </c>
      <c r="K10" s="183">
        <v>707</v>
      </c>
      <c r="L10" s="183">
        <v>506</v>
      </c>
      <c r="M10" s="183">
        <v>624</v>
      </c>
      <c r="O10" s="183">
        <f t="shared" si="0"/>
        <v>1470</v>
      </c>
      <c r="P10" s="183">
        <f t="shared" si="1"/>
        <v>1130</v>
      </c>
      <c r="Q10" s="183">
        <f t="shared" si="2"/>
        <v>-340</v>
      </c>
      <c r="R10" s="149">
        <f t="shared" si="3"/>
        <v>-0.23129251700680273</v>
      </c>
      <c r="T10" s="183">
        <f t="shared" si="4"/>
        <v>2757</v>
      </c>
      <c r="U10" s="183">
        <f t="shared" si="5"/>
        <v>2587</v>
      </c>
      <c r="V10" s="183">
        <f t="shared" si="6"/>
        <v>-170</v>
      </c>
      <c r="W10" s="149">
        <f t="shared" si="7"/>
        <v>-6.1661225970257527E-2</v>
      </c>
    </row>
    <row r="11" spans="1:23" x14ac:dyDescent="0.2">
      <c r="A11" s="425"/>
      <c r="B11" s="185" t="s">
        <v>186</v>
      </c>
      <c r="C11" s="186">
        <v>305</v>
      </c>
      <c r="D11" s="186">
        <v>366</v>
      </c>
      <c r="E11" s="186">
        <v>307</v>
      </c>
      <c r="F11" s="186">
        <v>301</v>
      </c>
      <c r="G11" s="186">
        <v>313</v>
      </c>
      <c r="H11" s="186">
        <v>332</v>
      </c>
      <c r="I11" s="186">
        <v>364</v>
      </c>
      <c r="J11" s="186">
        <v>361</v>
      </c>
      <c r="K11" s="186">
        <v>392</v>
      </c>
      <c r="L11" s="186">
        <v>225</v>
      </c>
      <c r="M11" s="186">
        <v>302</v>
      </c>
      <c r="O11" s="186">
        <f t="shared" si="0"/>
        <v>696</v>
      </c>
      <c r="P11" s="186">
        <f t="shared" si="1"/>
        <v>527</v>
      </c>
      <c r="Q11" s="186">
        <f t="shared" si="2"/>
        <v>-169</v>
      </c>
      <c r="R11" s="151">
        <f t="shared" si="3"/>
        <v>-0.24281609195402298</v>
      </c>
      <c r="T11" s="186">
        <f t="shared" si="4"/>
        <v>1310</v>
      </c>
      <c r="U11" s="186">
        <f t="shared" si="5"/>
        <v>1280</v>
      </c>
      <c r="V11" s="186">
        <f t="shared" si="6"/>
        <v>-30</v>
      </c>
      <c r="W11" s="151">
        <f t="shared" si="7"/>
        <v>-2.2900763358778626E-2</v>
      </c>
    </row>
    <row r="12" spans="1:23" s="8" customFormat="1" x14ac:dyDescent="0.2">
      <c r="A12" s="425" t="s">
        <v>187</v>
      </c>
      <c r="B12" s="180" t="s">
        <v>78</v>
      </c>
      <c r="C12" s="181">
        <v>3981</v>
      </c>
      <c r="D12" s="181">
        <v>4150</v>
      </c>
      <c r="E12" s="181">
        <v>4076</v>
      </c>
      <c r="F12" s="181">
        <v>3972</v>
      </c>
      <c r="G12" s="181">
        <v>3954</v>
      </c>
      <c r="H12" s="181">
        <v>4196</v>
      </c>
      <c r="I12" s="181">
        <v>4376</v>
      </c>
      <c r="J12" s="181">
        <v>4355</v>
      </c>
      <c r="K12" s="181">
        <v>4517</v>
      </c>
      <c r="L12" s="181">
        <v>3820</v>
      </c>
      <c r="M12" s="181">
        <v>4143</v>
      </c>
      <c r="O12" s="181">
        <f t="shared" si="0"/>
        <v>8572</v>
      </c>
      <c r="P12" s="181">
        <f t="shared" si="1"/>
        <v>7963</v>
      </c>
      <c r="Q12" s="181">
        <f>P12-O12</f>
        <v>-609</v>
      </c>
      <c r="R12" s="202">
        <f t="shared" si="3"/>
        <v>-7.1045263649090057E-2</v>
      </c>
      <c r="T12" s="181">
        <f t="shared" si="4"/>
        <v>16498</v>
      </c>
      <c r="U12" s="181">
        <f t="shared" si="5"/>
        <v>16835</v>
      </c>
      <c r="V12" s="181">
        <f t="shared" si="6"/>
        <v>337</v>
      </c>
      <c r="W12" s="202">
        <f t="shared" si="7"/>
        <v>2.042671839010789E-2</v>
      </c>
    </row>
    <row r="13" spans="1:23" x14ac:dyDescent="0.2">
      <c r="A13" s="425"/>
      <c r="B13" s="182" t="s">
        <v>181</v>
      </c>
      <c r="C13" s="183">
        <v>119</v>
      </c>
      <c r="D13" s="183">
        <v>128</v>
      </c>
      <c r="E13" s="183">
        <v>104</v>
      </c>
      <c r="F13" s="183">
        <v>102</v>
      </c>
      <c r="G13" s="183">
        <v>127</v>
      </c>
      <c r="H13" s="183">
        <v>103</v>
      </c>
      <c r="I13" s="183">
        <v>129</v>
      </c>
      <c r="J13" s="183">
        <v>111</v>
      </c>
      <c r="K13" s="183">
        <v>117</v>
      </c>
      <c r="L13" s="183">
        <v>105</v>
      </c>
      <c r="M13" s="183">
        <v>114</v>
      </c>
      <c r="O13" s="183">
        <f t="shared" si="0"/>
        <v>232</v>
      </c>
      <c r="P13" s="183">
        <f t="shared" si="1"/>
        <v>219</v>
      </c>
      <c r="Q13" s="183">
        <f t="shared" si="2"/>
        <v>-13</v>
      </c>
      <c r="R13" s="149">
        <f t="shared" si="3"/>
        <v>-5.6034482758620691E-2</v>
      </c>
      <c r="T13" s="183">
        <f t="shared" si="4"/>
        <v>461</v>
      </c>
      <c r="U13" s="183">
        <f t="shared" si="5"/>
        <v>447</v>
      </c>
      <c r="V13" s="183">
        <f t="shared" si="6"/>
        <v>-14</v>
      </c>
      <c r="W13" s="149">
        <f t="shared" si="7"/>
        <v>-3.0368763557483729E-2</v>
      </c>
    </row>
    <row r="14" spans="1:23" x14ac:dyDescent="0.2">
      <c r="A14" s="425"/>
      <c r="B14" s="182" t="s">
        <v>182</v>
      </c>
      <c r="C14" s="183">
        <v>722</v>
      </c>
      <c r="D14" s="183">
        <v>758</v>
      </c>
      <c r="E14" s="183">
        <v>756</v>
      </c>
      <c r="F14" s="183">
        <v>720</v>
      </c>
      <c r="G14" s="183">
        <v>671</v>
      </c>
      <c r="H14" s="183">
        <v>773</v>
      </c>
      <c r="I14" s="183">
        <v>729</v>
      </c>
      <c r="J14" s="183">
        <v>752</v>
      </c>
      <c r="K14" s="183">
        <v>719</v>
      </c>
      <c r="L14" s="183">
        <v>687</v>
      </c>
      <c r="M14" s="183">
        <v>792</v>
      </c>
      <c r="O14" s="183">
        <f t="shared" si="0"/>
        <v>1502</v>
      </c>
      <c r="P14" s="183">
        <f t="shared" si="1"/>
        <v>1479</v>
      </c>
      <c r="Q14" s="183">
        <f t="shared" si="2"/>
        <v>-23</v>
      </c>
      <c r="R14" s="149">
        <f t="shared" si="3"/>
        <v>-1.5312916111850865E-2</v>
      </c>
      <c r="T14" s="183">
        <f t="shared" si="4"/>
        <v>2893</v>
      </c>
      <c r="U14" s="183">
        <f t="shared" si="5"/>
        <v>2950</v>
      </c>
      <c r="V14" s="183">
        <f t="shared" si="6"/>
        <v>57</v>
      </c>
      <c r="W14" s="149">
        <f t="shared" si="7"/>
        <v>1.9702730729346699E-2</v>
      </c>
    </row>
    <row r="15" spans="1:23" x14ac:dyDescent="0.2">
      <c r="A15" s="425"/>
      <c r="B15" s="182" t="s">
        <v>183</v>
      </c>
      <c r="C15" s="184">
        <v>1300</v>
      </c>
      <c r="D15" s="184">
        <v>1322</v>
      </c>
      <c r="E15" s="184">
        <v>1357</v>
      </c>
      <c r="F15" s="184">
        <v>1238</v>
      </c>
      <c r="G15" s="184">
        <v>1344</v>
      </c>
      <c r="H15" s="184">
        <v>1358</v>
      </c>
      <c r="I15" s="184">
        <v>1479</v>
      </c>
      <c r="J15" s="184">
        <v>1427</v>
      </c>
      <c r="K15" s="184">
        <v>1535</v>
      </c>
      <c r="L15" s="184">
        <v>1254</v>
      </c>
      <c r="M15" s="184">
        <v>1375</v>
      </c>
      <c r="O15" s="184">
        <f t="shared" si="0"/>
        <v>2837</v>
      </c>
      <c r="P15" s="184">
        <f t="shared" si="1"/>
        <v>2629</v>
      </c>
      <c r="Q15" s="184">
        <f t="shared" si="2"/>
        <v>-208</v>
      </c>
      <c r="R15" s="149">
        <f t="shared" si="3"/>
        <v>-7.3316884032428628E-2</v>
      </c>
      <c r="T15" s="184">
        <f t="shared" si="4"/>
        <v>5419</v>
      </c>
      <c r="U15" s="184">
        <f t="shared" si="5"/>
        <v>5591</v>
      </c>
      <c r="V15" s="184">
        <f t="shared" si="6"/>
        <v>172</v>
      </c>
      <c r="W15" s="149">
        <f t="shared" si="7"/>
        <v>3.1740173463738697E-2</v>
      </c>
    </row>
    <row r="16" spans="1:23" x14ac:dyDescent="0.2">
      <c r="A16" s="425"/>
      <c r="B16" s="182" t="s">
        <v>184</v>
      </c>
      <c r="C16" s="184">
        <v>1231</v>
      </c>
      <c r="D16" s="184">
        <v>1284</v>
      </c>
      <c r="E16" s="184">
        <v>1255</v>
      </c>
      <c r="F16" s="184">
        <v>1330</v>
      </c>
      <c r="G16" s="184">
        <v>1208</v>
      </c>
      <c r="H16" s="184">
        <v>1315</v>
      </c>
      <c r="I16" s="184">
        <v>1382</v>
      </c>
      <c r="J16" s="184">
        <v>1373</v>
      </c>
      <c r="K16" s="184">
        <v>1491</v>
      </c>
      <c r="L16" s="184">
        <v>1284</v>
      </c>
      <c r="M16" s="184">
        <v>1281</v>
      </c>
      <c r="O16" s="184">
        <f t="shared" si="0"/>
        <v>2697</v>
      </c>
      <c r="P16" s="184">
        <f t="shared" si="1"/>
        <v>2565</v>
      </c>
      <c r="Q16" s="184">
        <f t="shared" si="2"/>
        <v>-132</v>
      </c>
      <c r="R16" s="149">
        <f t="shared" si="3"/>
        <v>-4.8943270300333706E-2</v>
      </c>
      <c r="T16" s="184">
        <f t="shared" si="4"/>
        <v>5235</v>
      </c>
      <c r="U16" s="184">
        <f t="shared" si="5"/>
        <v>5429</v>
      </c>
      <c r="V16" s="184">
        <f t="shared" si="6"/>
        <v>194</v>
      </c>
      <c r="W16" s="149">
        <f t="shared" si="7"/>
        <v>3.7058261700095511E-2</v>
      </c>
    </row>
    <row r="17" spans="1:23" x14ac:dyDescent="0.2">
      <c r="A17" s="425"/>
      <c r="B17" s="182" t="s">
        <v>185</v>
      </c>
      <c r="C17" s="183">
        <v>408</v>
      </c>
      <c r="D17" s="183">
        <v>425</v>
      </c>
      <c r="E17" s="183">
        <v>411</v>
      </c>
      <c r="F17" s="183">
        <v>396</v>
      </c>
      <c r="G17" s="183">
        <v>414</v>
      </c>
      <c r="H17" s="183">
        <v>458</v>
      </c>
      <c r="I17" s="183">
        <v>443</v>
      </c>
      <c r="J17" s="183">
        <v>467</v>
      </c>
      <c r="K17" s="183">
        <v>438</v>
      </c>
      <c r="L17" s="183">
        <v>347</v>
      </c>
      <c r="M17" s="183">
        <v>388</v>
      </c>
      <c r="O17" s="183">
        <f t="shared" si="0"/>
        <v>901</v>
      </c>
      <c r="P17" s="183">
        <f t="shared" si="1"/>
        <v>735</v>
      </c>
      <c r="Q17" s="183">
        <f t="shared" si="2"/>
        <v>-166</v>
      </c>
      <c r="R17" s="149">
        <f t="shared" si="3"/>
        <v>-0.18423973362930077</v>
      </c>
      <c r="T17" s="183">
        <f t="shared" si="4"/>
        <v>1711</v>
      </c>
      <c r="U17" s="183">
        <f t="shared" si="5"/>
        <v>1640</v>
      </c>
      <c r="V17" s="183">
        <f t="shared" si="6"/>
        <v>-71</v>
      </c>
      <c r="W17" s="149">
        <f t="shared" si="7"/>
        <v>-4.1496201052016367E-2</v>
      </c>
    </row>
    <row r="18" spans="1:23" x14ac:dyDescent="0.2">
      <c r="A18" s="425"/>
      <c r="B18" s="185" t="s">
        <v>186</v>
      </c>
      <c r="C18" s="186">
        <v>201</v>
      </c>
      <c r="D18" s="186">
        <v>233</v>
      </c>
      <c r="E18" s="186">
        <v>193</v>
      </c>
      <c r="F18" s="186">
        <v>186</v>
      </c>
      <c r="G18" s="186">
        <v>190</v>
      </c>
      <c r="H18" s="186">
        <v>189</v>
      </c>
      <c r="I18" s="186">
        <v>214</v>
      </c>
      <c r="J18" s="186">
        <v>225</v>
      </c>
      <c r="K18" s="186">
        <v>217</v>
      </c>
      <c r="L18" s="186">
        <v>143</v>
      </c>
      <c r="M18" s="186">
        <v>193</v>
      </c>
      <c r="O18" s="186">
        <f t="shared" si="0"/>
        <v>403</v>
      </c>
      <c r="P18" s="186">
        <f t="shared" si="1"/>
        <v>336</v>
      </c>
      <c r="Q18" s="186">
        <f t="shared" si="2"/>
        <v>-67</v>
      </c>
      <c r="R18" s="151">
        <f t="shared" si="3"/>
        <v>-0.16625310173697269</v>
      </c>
      <c r="T18" s="186">
        <f t="shared" si="4"/>
        <v>779</v>
      </c>
      <c r="U18" s="186">
        <f t="shared" si="5"/>
        <v>778</v>
      </c>
      <c r="V18" s="186">
        <f t="shared" si="6"/>
        <v>-1</v>
      </c>
      <c r="W18" s="151">
        <f t="shared" si="7"/>
        <v>-1.2836970474967907E-3</v>
      </c>
    </row>
    <row r="19" spans="1:23" s="8" customFormat="1" x14ac:dyDescent="0.2">
      <c r="A19" s="425" t="s">
        <v>188</v>
      </c>
      <c r="B19" s="180" t="s">
        <v>78</v>
      </c>
      <c r="C19" s="187">
        <v>3359</v>
      </c>
      <c r="D19" s="187">
        <v>3808</v>
      </c>
      <c r="E19" s="187">
        <v>3754</v>
      </c>
      <c r="F19" s="187">
        <v>3199</v>
      </c>
      <c r="G19" s="187">
        <v>3344</v>
      </c>
      <c r="H19" s="187">
        <v>3579</v>
      </c>
      <c r="I19" s="187">
        <v>3709</v>
      </c>
      <c r="J19" s="187">
        <v>3394</v>
      </c>
      <c r="K19" s="187">
        <v>3425</v>
      </c>
      <c r="L19" s="187">
        <v>2495</v>
      </c>
      <c r="M19" s="187">
        <v>3187</v>
      </c>
      <c r="O19" s="187">
        <f t="shared" si="0"/>
        <v>7288</v>
      </c>
      <c r="P19" s="187">
        <f t="shared" si="1"/>
        <v>5682</v>
      </c>
      <c r="Q19" s="187">
        <f t="shared" si="2"/>
        <v>-1606</v>
      </c>
      <c r="R19" s="237">
        <f t="shared" si="3"/>
        <v>-0.22036223929747531</v>
      </c>
      <c r="T19" s="187">
        <f t="shared" si="4"/>
        <v>13831</v>
      </c>
      <c r="U19" s="187">
        <f t="shared" si="5"/>
        <v>12501</v>
      </c>
      <c r="V19" s="187">
        <f t="shared" si="6"/>
        <v>-1330</v>
      </c>
      <c r="W19" s="237">
        <f t="shared" si="7"/>
        <v>-9.6160798206926468E-2</v>
      </c>
    </row>
    <row r="20" spans="1:23" x14ac:dyDescent="0.2">
      <c r="A20" s="425"/>
      <c r="B20" s="182" t="s">
        <v>181</v>
      </c>
      <c r="C20" s="183">
        <v>126</v>
      </c>
      <c r="D20" s="183">
        <v>151</v>
      </c>
      <c r="E20" s="183">
        <v>133</v>
      </c>
      <c r="F20" s="183">
        <v>131</v>
      </c>
      <c r="G20" s="183">
        <v>166</v>
      </c>
      <c r="H20" s="183">
        <v>145</v>
      </c>
      <c r="I20" s="183">
        <v>168</v>
      </c>
      <c r="J20" s="183">
        <v>155</v>
      </c>
      <c r="K20" s="183">
        <v>140</v>
      </c>
      <c r="L20" s="183">
        <v>116</v>
      </c>
      <c r="M20" s="183">
        <v>137</v>
      </c>
      <c r="O20" s="183">
        <f t="shared" si="0"/>
        <v>313</v>
      </c>
      <c r="P20" s="183">
        <f t="shared" si="1"/>
        <v>253</v>
      </c>
      <c r="Q20" s="183">
        <f t="shared" si="2"/>
        <v>-60</v>
      </c>
      <c r="R20" s="149">
        <f t="shared" si="3"/>
        <v>-0.19169329073482427</v>
      </c>
      <c r="T20" s="183">
        <f t="shared" si="4"/>
        <v>610</v>
      </c>
      <c r="U20" s="183">
        <f t="shared" si="5"/>
        <v>548</v>
      </c>
      <c r="V20" s="183">
        <f t="shared" si="6"/>
        <v>-62</v>
      </c>
      <c r="W20" s="149">
        <f t="shared" si="7"/>
        <v>-0.10163934426229508</v>
      </c>
    </row>
    <row r="21" spans="1:23" x14ac:dyDescent="0.2">
      <c r="A21" s="425"/>
      <c r="B21" s="182" t="s">
        <v>182</v>
      </c>
      <c r="C21" s="183">
        <v>828</v>
      </c>
      <c r="D21" s="183">
        <v>894</v>
      </c>
      <c r="E21" s="183">
        <v>898</v>
      </c>
      <c r="F21" s="183">
        <v>759</v>
      </c>
      <c r="G21" s="183">
        <v>752</v>
      </c>
      <c r="H21" s="183">
        <v>816</v>
      </c>
      <c r="I21" s="183">
        <v>893</v>
      </c>
      <c r="J21" s="183">
        <v>804</v>
      </c>
      <c r="K21" s="183">
        <v>797</v>
      </c>
      <c r="L21" s="183">
        <v>658</v>
      </c>
      <c r="M21" s="183">
        <v>914</v>
      </c>
      <c r="O21" s="183">
        <f t="shared" si="0"/>
        <v>1709</v>
      </c>
      <c r="P21" s="183">
        <f t="shared" si="1"/>
        <v>1572</v>
      </c>
      <c r="Q21" s="183">
        <f t="shared" si="2"/>
        <v>-137</v>
      </c>
      <c r="R21" s="149">
        <f t="shared" si="3"/>
        <v>-8.0163838502047988E-2</v>
      </c>
      <c r="T21" s="183">
        <f t="shared" si="4"/>
        <v>3220</v>
      </c>
      <c r="U21" s="183">
        <f t="shared" si="5"/>
        <v>3173</v>
      </c>
      <c r="V21" s="183">
        <f t="shared" si="6"/>
        <v>-47</v>
      </c>
      <c r="W21" s="149">
        <f t="shared" si="7"/>
        <v>-1.4596273291925466E-2</v>
      </c>
    </row>
    <row r="22" spans="1:23" x14ac:dyDescent="0.2">
      <c r="A22" s="425"/>
      <c r="B22" s="182" t="s">
        <v>183</v>
      </c>
      <c r="C22" s="183">
        <v>1102</v>
      </c>
      <c r="D22" s="183">
        <v>1281</v>
      </c>
      <c r="E22" s="183">
        <v>1258</v>
      </c>
      <c r="F22" s="183">
        <v>1061</v>
      </c>
      <c r="G22" s="183">
        <v>1128</v>
      </c>
      <c r="H22" s="183">
        <v>1216</v>
      </c>
      <c r="I22" s="183">
        <v>1214</v>
      </c>
      <c r="J22" s="183">
        <v>1070</v>
      </c>
      <c r="K22" s="183">
        <v>1119</v>
      </c>
      <c r="L22" s="183">
        <v>792</v>
      </c>
      <c r="M22" s="183">
        <v>1011</v>
      </c>
      <c r="O22" s="183">
        <f t="shared" si="0"/>
        <v>2430</v>
      </c>
      <c r="P22" s="183">
        <f t="shared" si="1"/>
        <v>1803</v>
      </c>
      <c r="Q22" s="183">
        <f t="shared" si="2"/>
        <v>-627</v>
      </c>
      <c r="R22" s="149">
        <f t="shared" si="3"/>
        <v>-0.25802469135802469</v>
      </c>
      <c r="T22" s="183">
        <f t="shared" si="4"/>
        <v>4619</v>
      </c>
      <c r="U22" s="183">
        <f t="shared" si="5"/>
        <v>3992</v>
      </c>
      <c r="V22" s="183">
        <f t="shared" si="6"/>
        <v>-627</v>
      </c>
      <c r="W22" s="149">
        <f>V22/T22</f>
        <v>-0.13574366746048927</v>
      </c>
    </row>
    <row r="23" spans="1:23" x14ac:dyDescent="0.2">
      <c r="A23" s="425"/>
      <c r="B23" s="182" t="s">
        <v>184</v>
      </c>
      <c r="C23" s="183">
        <v>915</v>
      </c>
      <c r="D23" s="183">
        <v>1051</v>
      </c>
      <c r="E23" s="183">
        <v>1056</v>
      </c>
      <c r="F23" s="183">
        <v>907</v>
      </c>
      <c r="G23" s="183">
        <v>924</v>
      </c>
      <c r="H23" s="183">
        <v>969</v>
      </c>
      <c r="I23" s="183">
        <v>1005</v>
      </c>
      <c r="J23" s="183">
        <v>946</v>
      </c>
      <c r="K23" s="183">
        <v>925</v>
      </c>
      <c r="L23" s="183">
        <v>688</v>
      </c>
      <c r="M23" s="183">
        <v>780</v>
      </c>
      <c r="O23" s="183">
        <f t="shared" si="0"/>
        <v>1974</v>
      </c>
      <c r="P23" s="183">
        <f t="shared" si="1"/>
        <v>1468</v>
      </c>
      <c r="Q23" s="183">
        <f t="shared" si="2"/>
        <v>-506</v>
      </c>
      <c r="R23" s="149">
        <f t="shared" si="3"/>
        <v>-0.25633232016210739</v>
      </c>
      <c r="T23" s="183">
        <f t="shared" si="4"/>
        <v>3805</v>
      </c>
      <c r="U23" s="183">
        <f t="shared" si="5"/>
        <v>3339</v>
      </c>
      <c r="V23" s="183">
        <f t="shared" si="6"/>
        <v>-466</v>
      </c>
      <c r="W23" s="149">
        <f t="shared" si="7"/>
        <v>-0.12247043363994743</v>
      </c>
    </row>
    <row r="24" spans="1:23" x14ac:dyDescent="0.2">
      <c r="A24" s="425"/>
      <c r="B24" s="182" t="s">
        <v>185</v>
      </c>
      <c r="C24" s="183">
        <v>284</v>
      </c>
      <c r="D24" s="183">
        <v>298</v>
      </c>
      <c r="E24" s="183">
        <v>295</v>
      </c>
      <c r="F24" s="183">
        <v>226</v>
      </c>
      <c r="G24" s="183">
        <v>251</v>
      </c>
      <c r="H24" s="183">
        <v>290</v>
      </c>
      <c r="I24" s="183">
        <v>279</v>
      </c>
      <c r="J24" s="183">
        <v>283</v>
      </c>
      <c r="K24" s="183">
        <v>269</v>
      </c>
      <c r="L24" s="183">
        <v>159</v>
      </c>
      <c r="M24" s="183">
        <v>236</v>
      </c>
      <c r="O24" s="183">
        <f t="shared" si="0"/>
        <v>569</v>
      </c>
      <c r="P24" s="183">
        <f t="shared" si="1"/>
        <v>395</v>
      </c>
      <c r="Q24" s="183">
        <f t="shared" si="2"/>
        <v>-174</v>
      </c>
      <c r="R24" s="149">
        <f>Q24/O24</f>
        <v>-0.30579964850615116</v>
      </c>
      <c r="T24" s="183">
        <f t="shared" si="4"/>
        <v>1046</v>
      </c>
      <c r="U24" s="183">
        <f t="shared" si="5"/>
        <v>947</v>
      </c>
      <c r="V24" s="183">
        <f t="shared" si="6"/>
        <v>-99</v>
      </c>
      <c r="W24" s="149">
        <f t="shared" si="7"/>
        <v>-9.4646271510516258E-2</v>
      </c>
    </row>
    <row r="25" spans="1:23" x14ac:dyDescent="0.2">
      <c r="A25" s="425"/>
      <c r="B25" s="185" t="s">
        <v>186</v>
      </c>
      <c r="C25" s="186">
        <v>104</v>
      </c>
      <c r="D25" s="186">
        <v>133</v>
      </c>
      <c r="E25" s="186">
        <v>114</v>
      </c>
      <c r="F25" s="186">
        <v>115</v>
      </c>
      <c r="G25" s="186">
        <v>123</v>
      </c>
      <c r="H25" s="186">
        <v>143</v>
      </c>
      <c r="I25" s="186">
        <v>150</v>
      </c>
      <c r="J25" s="186">
        <v>136</v>
      </c>
      <c r="K25" s="186">
        <v>175</v>
      </c>
      <c r="L25" s="186">
        <v>82</v>
      </c>
      <c r="M25" s="186">
        <v>109</v>
      </c>
      <c r="O25" s="186">
        <f t="shared" si="0"/>
        <v>293</v>
      </c>
      <c r="P25" s="186">
        <f t="shared" si="1"/>
        <v>191</v>
      </c>
      <c r="Q25" s="186">
        <f t="shared" si="2"/>
        <v>-102</v>
      </c>
      <c r="R25" s="151">
        <f t="shared" si="3"/>
        <v>-0.34812286689419797</v>
      </c>
      <c r="T25" s="186">
        <f t="shared" si="4"/>
        <v>531</v>
      </c>
      <c r="U25" s="186">
        <f t="shared" si="5"/>
        <v>502</v>
      </c>
      <c r="V25" s="186">
        <f t="shared" si="6"/>
        <v>-29</v>
      </c>
      <c r="W25" s="151">
        <f t="shared" si="7"/>
        <v>-5.4613935969868174E-2</v>
      </c>
    </row>
    <row r="27" spans="1:23" x14ac:dyDescent="0.2">
      <c r="A27" s="95" t="s">
        <v>257</v>
      </c>
    </row>
    <row r="28" spans="1:23" x14ac:dyDescent="0.2">
      <c r="O28" s="415" t="s">
        <v>210</v>
      </c>
      <c r="P28" s="417"/>
      <c r="T28" s="415" t="s">
        <v>211</v>
      </c>
      <c r="U28" s="417"/>
    </row>
    <row r="29" spans="1:23" x14ac:dyDescent="0.2">
      <c r="C29" s="419">
        <v>2018</v>
      </c>
      <c r="D29" s="421"/>
      <c r="E29" s="421"/>
      <c r="F29" s="421"/>
      <c r="G29" s="419">
        <v>2019</v>
      </c>
      <c r="H29" s="421"/>
      <c r="I29" s="421"/>
      <c r="J29" s="421"/>
      <c r="K29" s="415">
        <v>2020</v>
      </c>
      <c r="L29" s="416"/>
      <c r="M29" s="417"/>
      <c r="O29" s="12">
        <v>2019</v>
      </c>
      <c r="P29" s="164">
        <v>2020</v>
      </c>
      <c r="T29" s="12">
        <v>2019</v>
      </c>
      <c r="U29" s="164">
        <v>2020</v>
      </c>
    </row>
    <row r="30" spans="1:23" ht="25.5" x14ac:dyDescent="0.2">
      <c r="C30" s="11" t="s">
        <v>317</v>
      </c>
      <c r="D30" s="11" t="s">
        <v>67</v>
      </c>
      <c r="E30" s="11" t="s">
        <v>318</v>
      </c>
      <c r="F30" s="11" t="s">
        <v>65</v>
      </c>
      <c r="G30" s="11" t="s">
        <v>317</v>
      </c>
      <c r="H30" s="11" t="s">
        <v>67</v>
      </c>
      <c r="I30" s="11" t="s">
        <v>318</v>
      </c>
      <c r="J30" s="11" t="s">
        <v>65</v>
      </c>
      <c r="K30" s="11" t="s">
        <v>317</v>
      </c>
      <c r="L30" s="11" t="s">
        <v>67</v>
      </c>
      <c r="M30" s="11" t="s">
        <v>318</v>
      </c>
      <c r="O30" s="13" t="s">
        <v>69</v>
      </c>
      <c r="P30" s="14" t="s">
        <v>69</v>
      </c>
      <c r="T30" s="14" t="s">
        <v>71</v>
      </c>
      <c r="U30" s="14" t="s">
        <v>71</v>
      </c>
    </row>
    <row r="31" spans="1:23" x14ac:dyDescent="0.2">
      <c r="A31" s="425" t="s">
        <v>78</v>
      </c>
      <c r="B31" s="180" t="s">
        <v>78</v>
      </c>
      <c r="C31" s="202">
        <f>C5/C$5</f>
        <v>1</v>
      </c>
      <c r="D31" s="202">
        <f t="shared" ref="D31:M31" si="8">D5/D$5</f>
        <v>1</v>
      </c>
      <c r="E31" s="202">
        <f t="shared" si="8"/>
        <v>1</v>
      </c>
      <c r="F31" s="202">
        <f t="shared" si="8"/>
        <v>1</v>
      </c>
      <c r="G31" s="202">
        <f t="shared" si="8"/>
        <v>1</v>
      </c>
      <c r="H31" s="202">
        <f t="shared" si="8"/>
        <v>1</v>
      </c>
      <c r="I31" s="202">
        <f t="shared" si="8"/>
        <v>1</v>
      </c>
      <c r="J31" s="202">
        <f t="shared" si="8"/>
        <v>1</v>
      </c>
      <c r="K31" s="202">
        <f t="shared" si="8"/>
        <v>1</v>
      </c>
      <c r="L31" s="202">
        <f t="shared" si="8"/>
        <v>1</v>
      </c>
      <c r="M31" s="202">
        <f t="shared" si="8"/>
        <v>1</v>
      </c>
      <c r="O31" s="202">
        <f t="shared" ref="O31:P31" si="9">O5/O$5</f>
        <v>1</v>
      </c>
      <c r="P31" s="202">
        <f t="shared" si="9"/>
        <v>1</v>
      </c>
      <c r="T31" s="202">
        <f t="shared" ref="T31:U31" si="10">T5/T$5</f>
        <v>1</v>
      </c>
      <c r="U31" s="202">
        <f t="shared" si="10"/>
        <v>1</v>
      </c>
    </row>
    <row r="32" spans="1:23" x14ac:dyDescent="0.2">
      <c r="A32" s="425"/>
      <c r="B32" s="182" t="s">
        <v>181</v>
      </c>
      <c r="C32" s="149">
        <f t="shared" ref="C32:M32" si="11">C6/C$5</f>
        <v>3.337874659400545E-2</v>
      </c>
      <c r="D32" s="149">
        <f t="shared" si="11"/>
        <v>3.5059060065343053E-2</v>
      </c>
      <c r="E32" s="149">
        <f t="shared" si="11"/>
        <v>3.0268199233716476E-2</v>
      </c>
      <c r="F32" s="149">
        <f t="shared" si="11"/>
        <v>3.2491981592525448E-2</v>
      </c>
      <c r="G32" s="149">
        <f t="shared" si="11"/>
        <v>4.0147985749520415E-2</v>
      </c>
      <c r="H32" s="149">
        <f t="shared" si="11"/>
        <v>3.1897106109324759E-2</v>
      </c>
      <c r="I32" s="149">
        <f t="shared" si="11"/>
        <v>3.6734693877551024E-2</v>
      </c>
      <c r="J32" s="149">
        <f t="shared" si="11"/>
        <v>3.4327009936766031E-2</v>
      </c>
      <c r="K32" s="149">
        <f t="shared" si="11"/>
        <v>3.2359607151850919E-2</v>
      </c>
      <c r="L32" s="149">
        <f t="shared" si="11"/>
        <v>3.4996041171813146E-2</v>
      </c>
      <c r="M32" s="149">
        <f t="shared" si="11"/>
        <v>3.4242837653478853E-2</v>
      </c>
      <c r="O32" s="149">
        <f t="shared" ref="O32:P32" si="12">O6/O$5</f>
        <v>3.4363177805800754E-2</v>
      </c>
      <c r="P32" s="149">
        <f t="shared" si="12"/>
        <v>3.4591425430560645E-2</v>
      </c>
      <c r="T32" s="149">
        <f t="shared" ref="T32:U32" si="13">T6/T$5</f>
        <v>3.5312736984404368E-2</v>
      </c>
      <c r="U32" s="149">
        <f t="shared" si="13"/>
        <v>3.3917371148077448E-2</v>
      </c>
    </row>
    <row r="33" spans="1:21" x14ac:dyDescent="0.2">
      <c r="A33" s="425"/>
      <c r="B33" s="182" t="s">
        <v>182</v>
      </c>
      <c r="C33" s="149">
        <f t="shared" ref="C33:M33" si="14">C7/C$5</f>
        <v>0.21117166212534061</v>
      </c>
      <c r="D33" s="149">
        <f t="shared" si="14"/>
        <v>0.20758984669514954</v>
      </c>
      <c r="E33" s="149">
        <f t="shared" si="14"/>
        <v>0.21123882503192848</v>
      </c>
      <c r="F33" s="149">
        <f t="shared" si="14"/>
        <v>0.20624738530191047</v>
      </c>
      <c r="G33" s="149">
        <f t="shared" si="14"/>
        <v>0.19498492737736367</v>
      </c>
      <c r="H33" s="149">
        <f t="shared" si="14"/>
        <v>0.20437299035369774</v>
      </c>
      <c r="I33" s="149">
        <f t="shared" si="14"/>
        <v>0.20061842918985776</v>
      </c>
      <c r="J33" s="149">
        <f t="shared" si="14"/>
        <v>0.20080010323912764</v>
      </c>
      <c r="K33" s="149">
        <f t="shared" si="14"/>
        <v>0.19088390833543187</v>
      </c>
      <c r="L33" s="149">
        <f t="shared" si="14"/>
        <v>0.21298495645288995</v>
      </c>
      <c r="M33" s="149">
        <f t="shared" si="14"/>
        <v>0.23274215552523875</v>
      </c>
      <c r="O33" s="149">
        <f t="shared" ref="O33:P33" si="15">O7/O$5</f>
        <v>0.20245901639344263</v>
      </c>
      <c r="P33" s="149">
        <f t="shared" si="15"/>
        <v>0.22359838768779772</v>
      </c>
      <c r="T33" s="149">
        <f t="shared" ref="T33:U33" si="16">T7/T$5</f>
        <v>0.20155626627979822</v>
      </c>
      <c r="U33" s="149">
        <f t="shared" si="16"/>
        <v>0.20871966184892282</v>
      </c>
    </row>
    <row r="34" spans="1:21" x14ac:dyDescent="0.2">
      <c r="A34" s="425"/>
      <c r="B34" s="182" t="s">
        <v>183</v>
      </c>
      <c r="C34" s="149">
        <f t="shared" ref="C34:M34" si="17">C8/C$5</f>
        <v>0.32724795640326976</v>
      </c>
      <c r="D34" s="149">
        <f t="shared" si="17"/>
        <v>0.32709223422970596</v>
      </c>
      <c r="E34" s="149">
        <f t="shared" si="17"/>
        <v>0.33397190293742018</v>
      </c>
      <c r="F34" s="149">
        <f t="shared" si="17"/>
        <v>0.32059684841723607</v>
      </c>
      <c r="G34" s="149">
        <f t="shared" si="17"/>
        <v>0.33872293779117568</v>
      </c>
      <c r="H34" s="149">
        <f t="shared" si="17"/>
        <v>0.33106109324758842</v>
      </c>
      <c r="I34" s="149">
        <f t="shared" si="17"/>
        <v>0.33308596165739024</v>
      </c>
      <c r="J34" s="149">
        <f t="shared" si="17"/>
        <v>0.32223512711317587</v>
      </c>
      <c r="K34" s="149">
        <f t="shared" si="17"/>
        <v>0.33417275245530093</v>
      </c>
      <c r="L34" s="149">
        <f t="shared" si="17"/>
        <v>0.32399049881235154</v>
      </c>
      <c r="M34" s="149">
        <f t="shared" si="17"/>
        <v>0.32551159618008185</v>
      </c>
      <c r="O34" s="149">
        <f t="shared" ref="O34:P34" si="18">O8/O$5</f>
        <v>0.33209331651954604</v>
      </c>
      <c r="P34" s="149">
        <f t="shared" si="18"/>
        <v>0.32480762183950163</v>
      </c>
      <c r="T34" s="149">
        <f t="shared" ref="T34:U34" si="19">T8/T$5</f>
        <v>0.33097035840284877</v>
      </c>
      <c r="U34" s="149">
        <f t="shared" si="19"/>
        <v>0.32666348513771476</v>
      </c>
    </row>
    <row r="35" spans="1:21" x14ac:dyDescent="0.2">
      <c r="A35" s="425"/>
      <c r="B35" s="182" t="s">
        <v>184</v>
      </c>
      <c r="C35" s="149">
        <f t="shared" ref="C35:M35" si="20">C9/C$5</f>
        <v>0.29237057220708446</v>
      </c>
      <c r="D35" s="149">
        <f t="shared" si="20"/>
        <v>0.29341543101281731</v>
      </c>
      <c r="E35" s="149">
        <f t="shared" si="20"/>
        <v>0.29514687100893999</v>
      </c>
      <c r="F35" s="149">
        <f t="shared" si="20"/>
        <v>0.31195091340119929</v>
      </c>
      <c r="G35" s="149">
        <f t="shared" si="20"/>
        <v>0.29213483146067415</v>
      </c>
      <c r="H35" s="149">
        <f t="shared" si="20"/>
        <v>0.29376205787781351</v>
      </c>
      <c r="I35" s="149">
        <f t="shared" si="20"/>
        <v>0.29523809523809524</v>
      </c>
      <c r="J35" s="149">
        <f t="shared" si="20"/>
        <v>0.29926442121564073</v>
      </c>
      <c r="K35" s="149">
        <f t="shared" si="20"/>
        <v>0.30420548980105766</v>
      </c>
      <c r="L35" s="149">
        <f t="shared" si="20"/>
        <v>0.31227236737925573</v>
      </c>
      <c r="M35" s="149">
        <f t="shared" si="20"/>
        <v>0.28117326057298775</v>
      </c>
      <c r="O35" s="149">
        <f t="shared" ref="O35:P35" si="21">O9/O$5</f>
        <v>0.29451450189155109</v>
      </c>
      <c r="P35" s="149">
        <f t="shared" si="21"/>
        <v>0.29556614144375232</v>
      </c>
      <c r="T35" s="149">
        <f t="shared" ref="T35:U35" si="22">T9/T$5</f>
        <v>0.29806455867321707</v>
      </c>
      <c r="U35" s="149">
        <f t="shared" si="22"/>
        <v>0.29888191982547041</v>
      </c>
    </row>
    <row r="36" spans="1:21" x14ac:dyDescent="0.2">
      <c r="A36" s="425"/>
      <c r="B36" s="182" t="s">
        <v>185</v>
      </c>
      <c r="C36" s="149">
        <f t="shared" ref="C36:M36" si="23">C10/C$5</f>
        <v>9.4277929155313356E-2</v>
      </c>
      <c r="D36" s="149">
        <f t="shared" si="23"/>
        <v>9.0851972857501878E-2</v>
      </c>
      <c r="E36" s="149">
        <f t="shared" si="23"/>
        <v>9.0166028097062575E-2</v>
      </c>
      <c r="F36" s="149">
        <f t="shared" si="23"/>
        <v>8.6738251289917731E-2</v>
      </c>
      <c r="G36" s="149">
        <f t="shared" si="23"/>
        <v>9.1120855028775011E-2</v>
      </c>
      <c r="H36" s="149">
        <f t="shared" si="23"/>
        <v>9.6205787781350485E-2</v>
      </c>
      <c r="I36" s="149">
        <f t="shared" si="23"/>
        <v>8.9301175015460726E-2</v>
      </c>
      <c r="J36" s="149">
        <f t="shared" si="23"/>
        <v>9.6786682152535816E-2</v>
      </c>
      <c r="K36" s="149">
        <f t="shared" si="23"/>
        <v>8.9020397884663816E-2</v>
      </c>
      <c r="L36" s="149">
        <f t="shared" si="23"/>
        <v>8.0126682501979421E-2</v>
      </c>
      <c r="M36" s="149">
        <f t="shared" si="23"/>
        <v>8.512960436562074E-2</v>
      </c>
      <c r="O36" s="149">
        <f t="shared" ref="O36:P36" si="24">O10/O$5</f>
        <v>9.2686002522068101E-2</v>
      </c>
      <c r="P36" s="149">
        <f t="shared" si="24"/>
        <v>8.2814217662147305E-2</v>
      </c>
      <c r="T36" s="149">
        <f t="shared" ref="T36:U36" si="25">T10/T$5</f>
        <v>9.0903096046687989E-2</v>
      </c>
      <c r="U36" s="149">
        <f t="shared" si="25"/>
        <v>8.8185164985001369E-2</v>
      </c>
    </row>
    <row r="37" spans="1:21" x14ac:dyDescent="0.2">
      <c r="A37" s="425"/>
      <c r="B37" s="185" t="s">
        <v>186</v>
      </c>
      <c r="C37" s="151">
        <f t="shared" ref="C37:M37" si="26">C11/C$5</f>
        <v>4.1553133514986379E-2</v>
      </c>
      <c r="D37" s="151">
        <f t="shared" si="26"/>
        <v>4.599145513948228E-2</v>
      </c>
      <c r="E37" s="151">
        <f t="shared" si="26"/>
        <v>3.920817369093231E-2</v>
      </c>
      <c r="F37" s="151">
        <f t="shared" si="26"/>
        <v>4.1974619997210992E-2</v>
      </c>
      <c r="G37" s="151">
        <f t="shared" si="26"/>
        <v>4.2888462592491093E-2</v>
      </c>
      <c r="H37" s="151">
        <f t="shared" si="26"/>
        <v>4.2700964630225081E-2</v>
      </c>
      <c r="I37" s="151">
        <f t="shared" si="26"/>
        <v>4.5021645021645025E-2</v>
      </c>
      <c r="J37" s="151">
        <f t="shared" si="26"/>
        <v>4.6586656342753906E-2</v>
      </c>
      <c r="K37" s="151">
        <f t="shared" si="26"/>
        <v>4.9357844371694784E-2</v>
      </c>
      <c r="L37" s="151">
        <f t="shared" si="26"/>
        <v>3.5629453681710214E-2</v>
      </c>
      <c r="M37" s="151">
        <f t="shared" si="26"/>
        <v>4.1200545702592087E-2</v>
      </c>
      <c r="O37" s="151">
        <f t="shared" ref="O37:P37" si="27">O11/O$5</f>
        <v>4.3883984867591423E-2</v>
      </c>
      <c r="P37" s="151">
        <f t="shared" si="27"/>
        <v>3.8622205936240384E-2</v>
      </c>
      <c r="T37" s="151">
        <f t="shared" ref="T37:U37" si="28">T11/T$5</f>
        <v>4.319298361304362E-2</v>
      </c>
      <c r="U37" s="151">
        <f t="shared" si="28"/>
        <v>4.3632397054813199E-2</v>
      </c>
    </row>
    <row r="38" spans="1:21" x14ac:dyDescent="0.2">
      <c r="A38" s="425" t="s">
        <v>187</v>
      </c>
      <c r="B38" s="180" t="s">
        <v>78</v>
      </c>
      <c r="C38" s="202">
        <f t="shared" ref="C38:M38" si="29">C12/C$5</f>
        <v>0.54237057220708451</v>
      </c>
      <c r="D38" s="202">
        <f t="shared" si="29"/>
        <v>0.52148781100779085</v>
      </c>
      <c r="E38" s="202">
        <f t="shared" si="29"/>
        <v>0.52056194125159638</v>
      </c>
      <c r="F38" s="202">
        <f t="shared" si="29"/>
        <v>0.55389764328545532</v>
      </c>
      <c r="G38" s="202">
        <f t="shared" si="29"/>
        <v>0.54179227185530288</v>
      </c>
      <c r="H38" s="202">
        <f t="shared" si="29"/>
        <v>0.53967845659163982</v>
      </c>
      <c r="I38" s="202">
        <f t="shared" si="29"/>
        <v>0.54124922696351263</v>
      </c>
      <c r="J38" s="202">
        <f t="shared" si="29"/>
        <v>0.56200800103239124</v>
      </c>
      <c r="K38" s="202">
        <f t="shared" si="29"/>
        <v>0.56874842608914633</v>
      </c>
      <c r="L38" s="202">
        <f t="shared" si="29"/>
        <v>0.60490894695170228</v>
      </c>
      <c r="M38" s="202">
        <f t="shared" si="29"/>
        <v>0.56521145975443388</v>
      </c>
      <c r="O38" s="202">
        <f>O12/O$5</f>
        <v>0.54047919293820934</v>
      </c>
      <c r="P38" s="202">
        <f t="shared" ref="P38" si="30">P12/P$5</f>
        <v>0.58358373030414068</v>
      </c>
      <c r="T38" s="202">
        <f t="shared" ref="T38:U38" si="31">T12/T$5</f>
        <v>0.54396781957862117</v>
      </c>
      <c r="U38" s="202">
        <f t="shared" si="31"/>
        <v>0.57386828470139073</v>
      </c>
    </row>
    <row r="39" spans="1:21" x14ac:dyDescent="0.2">
      <c r="A39" s="425"/>
      <c r="B39" s="182" t="s">
        <v>181</v>
      </c>
      <c r="C39" s="149">
        <f t="shared" ref="C39:M39" si="32">C13/C$5</f>
        <v>1.6212534059945504E-2</v>
      </c>
      <c r="D39" s="149">
        <f t="shared" si="32"/>
        <v>1.6084443327469212E-2</v>
      </c>
      <c r="E39" s="149">
        <f t="shared" si="32"/>
        <v>1.3282247765006385E-2</v>
      </c>
      <c r="F39" s="149">
        <f t="shared" si="32"/>
        <v>1.4223957607028308E-2</v>
      </c>
      <c r="G39" s="149">
        <f t="shared" si="32"/>
        <v>1.7402027952863799E-2</v>
      </c>
      <c r="H39" s="149">
        <f t="shared" si="32"/>
        <v>1.3247588424437299E-2</v>
      </c>
      <c r="I39" s="149">
        <f t="shared" si="32"/>
        <v>1.5955473098330241E-2</v>
      </c>
      <c r="J39" s="149">
        <f t="shared" si="32"/>
        <v>1.4324428958575301E-2</v>
      </c>
      <c r="K39" s="149">
        <f t="shared" si="32"/>
        <v>1.4731805590531352E-2</v>
      </c>
      <c r="L39" s="149">
        <f t="shared" si="32"/>
        <v>1.66270783847981E-2</v>
      </c>
      <c r="M39" s="149">
        <f t="shared" si="32"/>
        <v>1.5552523874488404E-2</v>
      </c>
      <c r="O39" s="149">
        <f t="shared" ref="O39:P39" si="33">O13/O$5</f>
        <v>1.4627994955863808E-2</v>
      </c>
      <c r="P39" s="149">
        <f t="shared" si="33"/>
        <v>1.6049835104433859E-2</v>
      </c>
      <c r="T39" s="149">
        <f t="shared" ref="T39:U39" si="34">T13/T$5</f>
        <v>1.5199973622605428E-2</v>
      </c>
      <c r="U39" s="149">
        <f t="shared" si="34"/>
        <v>1.5237251158985547E-2</v>
      </c>
    </row>
    <row r="40" spans="1:21" x14ac:dyDescent="0.2">
      <c r="A40" s="425"/>
      <c r="B40" s="182" t="s">
        <v>182</v>
      </c>
      <c r="C40" s="149">
        <f t="shared" ref="C40:M40" si="35">C14/C$5</f>
        <v>9.836512261580381E-2</v>
      </c>
      <c r="D40" s="149">
        <f t="shared" si="35"/>
        <v>9.5250062829856749E-2</v>
      </c>
      <c r="E40" s="149">
        <f t="shared" si="35"/>
        <v>9.6551724137931033E-2</v>
      </c>
      <c r="F40" s="149">
        <f t="shared" si="35"/>
        <v>0.10040440663784689</v>
      </c>
      <c r="G40" s="149">
        <f t="shared" si="35"/>
        <v>9.1942998081666213E-2</v>
      </c>
      <c r="H40" s="149">
        <f t="shared" si="35"/>
        <v>9.9421221864951767E-2</v>
      </c>
      <c r="I40" s="149">
        <f t="shared" si="35"/>
        <v>9.0166975881261602E-2</v>
      </c>
      <c r="J40" s="149">
        <f t="shared" si="35"/>
        <v>9.7044779971609235E-2</v>
      </c>
      <c r="K40" s="149">
        <f t="shared" si="35"/>
        <v>9.053135230420549E-2</v>
      </c>
      <c r="L40" s="149">
        <f t="shared" si="35"/>
        <v>0.10878859857482186</v>
      </c>
      <c r="M40" s="149">
        <f t="shared" si="35"/>
        <v>0.10804911323328786</v>
      </c>
      <c r="O40" s="149">
        <f t="shared" ref="O40:P40" si="36">O14/O$5</f>
        <v>9.4703656998738964E-2</v>
      </c>
      <c r="P40" s="149">
        <f t="shared" si="36"/>
        <v>0.10839135214364236</v>
      </c>
      <c r="T40" s="149">
        <f t="shared" ref="T40:U40" si="37">T14/T$5</f>
        <v>9.5387253124072674E-2</v>
      </c>
      <c r="U40" s="149">
        <f t="shared" si="37"/>
        <v>0.10055904008726479</v>
      </c>
    </row>
    <row r="41" spans="1:21" x14ac:dyDescent="0.2">
      <c r="A41" s="425"/>
      <c r="B41" s="182" t="s">
        <v>183</v>
      </c>
      <c r="C41" s="149">
        <f t="shared" ref="C41:M41" si="38">C15/C$5</f>
        <v>0.17711171662125341</v>
      </c>
      <c r="D41" s="149">
        <f t="shared" si="38"/>
        <v>0.16612214124151797</v>
      </c>
      <c r="E41" s="149">
        <f t="shared" si="38"/>
        <v>0.17330779054916987</v>
      </c>
      <c r="F41" s="149">
        <f t="shared" si="38"/>
        <v>0.17263979919118672</v>
      </c>
      <c r="G41" s="149">
        <f t="shared" si="38"/>
        <v>0.18416004384762949</v>
      </c>
      <c r="H41" s="149">
        <f t="shared" si="38"/>
        <v>0.17466237942122187</v>
      </c>
      <c r="I41" s="149">
        <f t="shared" si="38"/>
        <v>0.1829313543599258</v>
      </c>
      <c r="J41" s="149">
        <f t="shared" si="38"/>
        <v>0.18415279390889147</v>
      </c>
      <c r="K41" s="149">
        <f t="shared" si="38"/>
        <v>0.19327625283303954</v>
      </c>
      <c r="L41" s="149">
        <f t="shared" si="38"/>
        <v>0.19857482185273159</v>
      </c>
      <c r="M41" s="149">
        <f t="shared" si="38"/>
        <v>0.18758526603001363</v>
      </c>
      <c r="O41" s="149">
        <f t="shared" ref="O41:P41" si="39">O15/O$5</f>
        <v>0.17887767969735183</v>
      </c>
      <c r="P41" s="149">
        <f t="shared" si="39"/>
        <v>0.19267130817149139</v>
      </c>
      <c r="T41" s="149">
        <f t="shared" ref="T41:U41" si="40">T15/T$5</f>
        <v>0.17867387648784991</v>
      </c>
      <c r="U41" s="149">
        <f t="shared" si="40"/>
        <v>0.19058494682301608</v>
      </c>
    </row>
    <row r="42" spans="1:21" x14ac:dyDescent="0.2">
      <c r="A42" s="425"/>
      <c r="B42" s="182" t="s">
        <v>184</v>
      </c>
      <c r="C42" s="149">
        <f t="shared" ref="C42:M42" si="41">C16/C$5</f>
        <v>0.16771117166212535</v>
      </c>
      <c r="D42" s="149">
        <f t="shared" si="41"/>
        <v>0.16134707212867555</v>
      </c>
      <c r="E42" s="149">
        <f t="shared" si="41"/>
        <v>0.16028097062579821</v>
      </c>
      <c r="F42" s="149">
        <f t="shared" si="41"/>
        <v>0.18546925115046717</v>
      </c>
      <c r="G42" s="149">
        <f t="shared" si="41"/>
        <v>0.16552480131542888</v>
      </c>
      <c r="H42" s="149">
        <f t="shared" si="41"/>
        <v>0.16913183279742766</v>
      </c>
      <c r="I42" s="149">
        <f t="shared" si="41"/>
        <v>0.17093382807668522</v>
      </c>
      <c r="J42" s="149">
        <f t="shared" si="41"/>
        <v>0.17718415279390889</v>
      </c>
      <c r="K42" s="149">
        <f t="shared" si="41"/>
        <v>0.18773608662805338</v>
      </c>
      <c r="L42" s="149">
        <f t="shared" si="41"/>
        <v>0.20332541567695961</v>
      </c>
      <c r="M42" s="149">
        <f t="shared" si="41"/>
        <v>0.1747612551159618</v>
      </c>
      <c r="O42" s="149">
        <f t="shared" ref="O42:P42" si="42">O16/O$5</f>
        <v>0.17005044136191677</v>
      </c>
      <c r="P42" s="149">
        <f t="shared" si="42"/>
        <v>0.18798094540124588</v>
      </c>
      <c r="T42" s="149">
        <f t="shared" ref="T42:U42" si="43">T16/T$5</f>
        <v>0.17260707573609416</v>
      </c>
      <c r="U42" s="149">
        <f t="shared" si="43"/>
        <v>0.18506272157076628</v>
      </c>
    </row>
    <row r="43" spans="1:21" x14ac:dyDescent="0.2">
      <c r="A43" s="425"/>
      <c r="B43" s="182" t="s">
        <v>185</v>
      </c>
      <c r="C43" s="149">
        <f t="shared" ref="C43:M43" si="44">C17/C$5</f>
        <v>5.5585831062670302E-2</v>
      </c>
      <c r="D43" s="149">
        <f t="shared" si="44"/>
        <v>5.340537823573762E-2</v>
      </c>
      <c r="E43" s="149">
        <f t="shared" si="44"/>
        <v>5.2490421455938699E-2</v>
      </c>
      <c r="F43" s="149">
        <f t="shared" si="44"/>
        <v>5.5222423650815783E-2</v>
      </c>
      <c r="G43" s="149">
        <f t="shared" si="44"/>
        <v>5.6727870649493015E-2</v>
      </c>
      <c r="H43" s="149">
        <f t="shared" si="44"/>
        <v>5.8906752411575565E-2</v>
      </c>
      <c r="I43" s="149">
        <f t="shared" si="44"/>
        <v>5.4792826221397653E-2</v>
      </c>
      <c r="J43" s="149">
        <f t="shared" si="44"/>
        <v>6.0265840753645633E-2</v>
      </c>
      <c r="K43" s="149">
        <f t="shared" si="44"/>
        <v>5.5149836313271215E-2</v>
      </c>
      <c r="L43" s="149">
        <f t="shared" si="44"/>
        <v>5.4948535233570864E-2</v>
      </c>
      <c r="M43" s="149">
        <f t="shared" si="44"/>
        <v>5.2933151432469301E-2</v>
      </c>
      <c r="O43" s="149">
        <f t="shared" ref="O43:P43" si="45">O17/O$5</f>
        <v>5.6809583858764189E-2</v>
      </c>
      <c r="P43" s="149">
        <f t="shared" si="45"/>
        <v>5.386588493953829E-2</v>
      </c>
      <c r="T43" s="149">
        <f t="shared" ref="T43:U43" si="46">T17/T$5</f>
        <v>5.641465264268522E-2</v>
      </c>
      <c r="U43" s="149">
        <f t="shared" si="46"/>
        <v>5.5904008726479409E-2</v>
      </c>
    </row>
    <row r="44" spans="1:21" x14ac:dyDescent="0.2">
      <c r="A44" s="425"/>
      <c r="B44" s="185" t="s">
        <v>186</v>
      </c>
      <c r="C44" s="151">
        <f t="shared" ref="C44:M44" si="47">C18/C$5</f>
        <v>2.7384196185286102E-2</v>
      </c>
      <c r="D44" s="151">
        <f t="shared" si="47"/>
        <v>2.9278713244533801E-2</v>
      </c>
      <c r="E44" s="151">
        <f t="shared" si="47"/>
        <v>2.4648786717752235E-2</v>
      </c>
      <c r="F44" s="151">
        <f t="shared" si="47"/>
        <v>2.5937805048110444E-2</v>
      </c>
      <c r="G44" s="151">
        <f t="shared" si="47"/>
        <v>2.6034530008221431E-2</v>
      </c>
      <c r="H44" s="151">
        <f t="shared" si="47"/>
        <v>2.4308681672025722E-2</v>
      </c>
      <c r="I44" s="151">
        <f t="shared" si="47"/>
        <v>2.6468769325912182E-2</v>
      </c>
      <c r="J44" s="151">
        <f t="shared" si="47"/>
        <v>2.9036004645760744E-2</v>
      </c>
      <c r="K44" s="151">
        <f t="shared" si="47"/>
        <v>2.7323092420045329E-2</v>
      </c>
      <c r="L44" s="151">
        <f t="shared" si="47"/>
        <v>2.2644497228820268E-2</v>
      </c>
      <c r="M44" s="151">
        <f t="shared" si="47"/>
        <v>2.6330150068212824E-2</v>
      </c>
      <c r="O44" s="151">
        <f t="shared" ref="O44:P44" si="48">O18/O$5</f>
        <v>2.540983606557377E-2</v>
      </c>
      <c r="P44" s="151">
        <f t="shared" si="48"/>
        <v>2.4624404543788933E-2</v>
      </c>
      <c r="T44" s="151">
        <f t="shared" ref="T44:U44" si="49">T18/T$5</f>
        <v>2.5684987965313728E-2</v>
      </c>
      <c r="U44" s="151">
        <f t="shared" si="49"/>
        <v>2.6520316334878648E-2</v>
      </c>
    </row>
    <row r="45" spans="1:21" x14ac:dyDescent="0.2">
      <c r="A45" s="425" t="s">
        <v>188</v>
      </c>
      <c r="B45" s="180" t="s">
        <v>78</v>
      </c>
      <c r="C45" s="237">
        <f t="shared" ref="C45:M45" si="50">C19/C$5</f>
        <v>0.45762942779291554</v>
      </c>
      <c r="D45" s="237">
        <f t="shared" si="50"/>
        <v>0.4785121889922091</v>
      </c>
      <c r="E45" s="237">
        <f t="shared" si="50"/>
        <v>0.47943805874840356</v>
      </c>
      <c r="F45" s="237">
        <f t="shared" si="50"/>
        <v>0.44610235671454468</v>
      </c>
      <c r="G45" s="237">
        <f t="shared" si="50"/>
        <v>0.45820772814469718</v>
      </c>
      <c r="H45" s="237">
        <f t="shared" si="50"/>
        <v>0.46032154340836012</v>
      </c>
      <c r="I45" s="237">
        <f t="shared" si="50"/>
        <v>0.45875077303648731</v>
      </c>
      <c r="J45" s="237">
        <f t="shared" si="50"/>
        <v>0.43799199896760871</v>
      </c>
      <c r="K45" s="237">
        <f t="shared" si="50"/>
        <v>0.43125157391085367</v>
      </c>
      <c r="L45" s="237">
        <f t="shared" si="50"/>
        <v>0.39509105304829772</v>
      </c>
      <c r="M45" s="237">
        <f t="shared" si="50"/>
        <v>0.43478854024556618</v>
      </c>
      <c r="O45" s="237">
        <f t="shared" ref="O45:P45" si="51">O19/O$5</f>
        <v>0.45952080706179066</v>
      </c>
      <c r="P45" s="237">
        <f t="shared" si="51"/>
        <v>0.41641626969585926</v>
      </c>
      <c r="T45" s="237">
        <f t="shared" ref="T45:U45" si="52">T19/T$5</f>
        <v>0.45603218042137889</v>
      </c>
      <c r="U45" s="237">
        <f t="shared" si="52"/>
        <v>0.42613171529860921</v>
      </c>
    </row>
    <row r="46" spans="1:21" x14ac:dyDescent="0.2">
      <c r="A46" s="425"/>
      <c r="B46" s="182" t="s">
        <v>181</v>
      </c>
      <c r="C46" s="149">
        <f t="shared" ref="C46:M46" si="53">C20/C$5</f>
        <v>1.7166212534059946E-2</v>
      </c>
      <c r="D46" s="149">
        <f t="shared" si="53"/>
        <v>1.8974616737873838E-2</v>
      </c>
      <c r="E46" s="149">
        <f t="shared" si="53"/>
        <v>1.6985951468710091E-2</v>
      </c>
      <c r="F46" s="149">
        <f t="shared" si="53"/>
        <v>1.826802398549714E-2</v>
      </c>
      <c r="G46" s="149">
        <f t="shared" si="53"/>
        <v>2.274595779665662E-2</v>
      </c>
      <c r="H46" s="149">
        <f t="shared" si="53"/>
        <v>1.864951768488746E-2</v>
      </c>
      <c r="I46" s="149">
        <f t="shared" si="53"/>
        <v>2.0779220779220779E-2</v>
      </c>
      <c r="J46" s="149">
        <f t="shared" si="53"/>
        <v>2.0002580978190736E-2</v>
      </c>
      <c r="K46" s="149">
        <f t="shared" si="53"/>
        <v>1.7627801561319566E-2</v>
      </c>
      <c r="L46" s="149">
        <f t="shared" si="53"/>
        <v>1.8368962787015043E-2</v>
      </c>
      <c r="M46" s="149">
        <f t="shared" si="53"/>
        <v>1.8690313778990449E-2</v>
      </c>
      <c r="O46" s="149">
        <f t="shared" ref="O46:P46" si="54">O20/O$5</f>
        <v>1.9735182849936948E-2</v>
      </c>
      <c r="P46" s="149">
        <f t="shared" si="54"/>
        <v>1.8541590326126785E-2</v>
      </c>
      <c r="T46" s="149">
        <f t="shared" ref="T46:U46" si="55">T20/T$5</f>
        <v>2.0112763361798937E-2</v>
      </c>
      <c r="U46" s="149">
        <f t="shared" si="55"/>
        <v>1.8680119989091901E-2</v>
      </c>
    </row>
    <row r="47" spans="1:21" x14ac:dyDescent="0.2">
      <c r="A47" s="425"/>
      <c r="B47" s="182" t="s">
        <v>182</v>
      </c>
      <c r="C47" s="149">
        <f t="shared" ref="C47:M47" si="56">C21/C$5</f>
        <v>0.11280653950953679</v>
      </c>
      <c r="D47" s="149">
        <f t="shared" si="56"/>
        <v>0.11233978386529278</v>
      </c>
      <c r="E47" s="149">
        <f t="shared" si="56"/>
        <v>0.11468710089399745</v>
      </c>
      <c r="F47" s="149">
        <f t="shared" si="56"/>
        <v>0.10584297866406359</v>
      </c>
      <c r="G47" s="149">
        <f t="shared" si="56"/>
        <v>0.10304192929569746</v>
      </c>
      <c r="H47" s="149">
        <f t="shared" si="56"/>
        <v>0.10495176848874598</v>
      </c>
      <c r="I47" s="149">
        <f t="shared" si="56"/>
        <v>0.11045145330859617</v>
      </c>
      <c r="J47" s="149">
        <f t="shared" si="56"/>
        <v>0.10375532326751839</v>
      </c>
      <c r="K47" s="149">
        <f t="shared" si="56"/>
        <v>0.10035255603122639</v>
      </c>
      <c r="L47" s="149">
        <f t="shared" si="56"/>
        <v>0.10419635787806809</v>
      </c>
      <c r="M47" s="149">
        <f t="shared" si="56"/>
        <v>0.12469304229195088</v>
      </c>
      <c r="O47" s="149">
        <f t="shared" ref="O47:P47" si="57">O21/O$5</f>
        <v>0.10775535939470365</v>
      </c>
      <c r="P47" s="149">
        <f t="shared" si="57"/>
        <v>0.11520703554415537</v>
      </c>
      <c r="T47" s="149">
        <f t="shared" ref="T47:U47" si="58">T21/T$5</f>
        <v>0.10616901315572555</v>
      </c>
      <c r="U47" s="149">
        <f t="shared" si="58"/>
        <v>0.10816062176165803</v>
      </c>
    </row>
    <row r="48" spans="1:21" x14ac:dyDescent="0.2">
      <c r="A48" s="425"/>
      <c r="B48" s="182" t="s">
        <v>183</v>
      </c>
      <c r="C48" s="149">
        <f t="shared" ref="C48:M48" si="59">C22/C$5</f>
        <v>0.15013623978201635</v>
      </c>
      <c r="D48" s="149">
        <f t="shared" si="59"/>
        <v>0.16097009298818798</v>
      </c>
      <c r="E48" s="149">
        <f t="shared" si="59"/>
        <v>0.16066411238825032</v>
      </c>
      <c r="F48" s="149">
        <f t="shared" si="59"/>
        <v>0.14795704922604935</v>
      </c>
      <c r="G48" s="149">
        <f t="shared" si="59"/>
        <v>0.15456289394354616</v>
      </c>
      <c r="H48" s="149">
        <f t="shared" si="59"/>
        <v>0.15639871382636655</v>
      </c>
      <c r="I48" s="149">
        <f t="shared" si="59"/>
        <v>0.15015460729746444</v>
      </c>
      <c r="J48" s="149">
        <f t="shared" si="59"/>
        <v>0.13808233320428442</v>
      </c>
      <c r="K48" s="149">
        <f t="shared" si="59"/>
        <v>0.14089649962226139</v>
      </c>
      <c r="L48" s="149">
        <f t="shared" si="59"/>
        <v>0.12541567695961994</v>
      </c>
      <c r="M48" s="149">
        <f t="shared" si="59"/>
        <v>0.13792633015006822</v>
      </c>
      <c r="O48" s="149">
        <f t="shared" ref="O48:P48" si="60">O22/O$5</f>
        <v>0.15321563682219419</v>
      </c>
      <c r="P48" s="149">
        <f t="shared" si="60"/>
        <v>0.13213631366801026</v>
      </c>
      <c r="T48" s="149">
        <f t="shared" ref="T48:U48" si="61">T22/T$5</f>
        <v>0.15229648191499884</v>
      </c>
      <c r="U48" s="149">
        <f t="shared" si="61"/>
        <v>0.13607853831469865</v>
      </c>
    </row>
    <row r="49" spans="1:21" x14ac:dyDescent="0.2">
      <c r="A49" s="425"/>
      <c r="B49" s="182" t="s">
        <v>184</v>
      </c>
      <c r="C49" s="149">
        <f t="shared" ref="C49:M49" si="62">C23/C$5</f>
        <v>0.12465940054495912</v>
      </c>
      <c r="D49" s="149">
        <f t="shared" si="62"/>
        <v>0.13206835888414176</v>
      </c>
      <c r="E49" s="149">
        <f t="shared" si="62"/>
        <v>0.13486590038314175</v>
      </c>
      <c r="F49" s="149">
        <f t="shared" si="62"/>
        <v>0.12648166225073212</v>
      </c>
      <c r="G49" s="149">
        <f t="shared" si="62"/>
        <v>0.12661003014524527</v>
      </c>
      <c r="H49" s="149">
        <f t="shared" si="62"/>
        <v>0.12463022508038585</v>
      </c>
      <c r="I49" s="149">
        <f t="shared" si="62"/>
        <v>0.12430426716141002</v>
      </c>
      <c r="J49" s="149">
        <f t="shared" si="62"/>
        <v>0.12208026842173184</v>
      </c>
      <c r="K49" s="149">
        <f t="shared" si="62"/>
        <v>0.11646940317300428</v>
      </c>
      <c r="L49" s="149">
        <f t="shared" si="62"/>
        <v>0.10894695170229612</v>
      </c>
      <c r="M49" s="149">
        <f t="shared" si="62"/>
        <v>0.10641200545702592</v>
      </c>
      <c r="O49" s="149">
        <f t="shared" ref="O49:P49" si="63">O23/O$5</f>
        <v>0.1244640605296343</v>
      </c>
      <c r="P49" s="149">
        <f t="shared" si="63"/>
        <v>0.10758519604250641</v>
      </c>
      <c r="T49" s="149">
        <f t="shared" ref="T49:U49" si="64">T23/T$5</f>
        <v>0.12545748293712289</v>
      </c>
      <c r="U49" s="149">
        <f t="shared" si="64"/>
        <v>0.11381919825470412</v>
      </c>
    </row>
    <row r="50" spans="1:21" x14ac:dyDescent="0.2">
      <c r="A50" s="425"/>
      <c r="B50" s="182" t="s">
        <v>185</v>
      </c>
      <c r="C50" s="149">
        <f t="shared" ref="C50:M50" si="65">C24/C$5</f>
        <v>3.8692098092643054E-2</v>
      </c>
      <c r="D50" s="149">
        <f t="shared" si="65"/>
        <v>3.7446594621764265E-2</v>
      </c>
      <c r="E50" s="149">
        <f t="shared" si="65"/>
        <v>3.7675606641123884E-2</v>
      </c>
      <c r="F50" s="149">
        <f t="shared" si="65"/>
        <v>3.1515827639101941E-2</v>
      </c>
      <c r="G50" s="149">
        <f t="shared" si="65"/>
        <v>3.4392984379281996E-2</v>
      </c>
      <c r="H50" s="149">
        <f t="shared" si="65"/>
        <v>3.729903536977492E-2</v>
      </c>
      <c r="I50" s="149">
        <f t="shared" si="65"/>
        <v>3.450834879406308E-2</v>
      </c>
      <c r="J50" s="149">
        <f t="shared" si="65"/>
        <v>3.6520841398890176E-2</v>
      </c>
      <c r="K50" s="149">
        <f t="shared" si="65"/>
        <v>3.3870561571392593E-2</v>
      </c>
      <c r="L50" s="149">
        <f t="shared" si="65"/>
        <v>2.517814726840855E-2</v>
      </c>
      <c r="M50" s="149">
        <f t="shared" si="65"/>
        <v>3.2196452933151432E-2</v>
      </c>
      <c r="O50" s="149">
        <f t="shared" ref="O50:P50" si="66">O24/O$5</f>
        <v>3.5876418663303912E-2</v>
      </c>
      <c r="P50" s="149">
        <f t="shared" si="66"/>
        <v>2.8948332722609015E-2</v>
      </c>
      <c r="T50" s="149">
        <f t="shared" ref="T50:U50" si="67">T24/T$5</f>
        <v>3.4488443404002769E-2</v>
      </c>
      <c r="U50" s="149">
        <f t="shared" si="67"/>
        <v>3.2281156258521952E-2</v>
      </c>
    </row>
    <row r="51" spans="1:21" x14ac:dyDescent="0.2">
      <c r="A51" s="425"/>
      <c r="B51" s="185" t="s">
        <v>186</v>
      </c>
      <c r="C51" s="151">
        <f t="shared" ref="C51:M51" si="68">C25/C$5</f>
        <v>1.4168937329700272E-2</v>
      </c>
      <c r="D51" s="151">
        <f t="shared" si="68"/>
        <v>1.671274189494848E-2</v>
      </c>
      <c r="E51" s="151">
        <f t="shared" si="68"/>
        <v>1.4559386973180077E-2</v>
      </c>
      <c r="F51" s="151">
        <f t="shared" si="68"/>
        <v>1.6036814949100545E-2</v>
      </c>
      <c r="G51" s="151">
        <f t="shared" si="68"/>
        <v>1.6853932584269662E-2</v>
      </c>
      <c r="H51" s="151">
        <f t="shared" si="68"/>
        <v>1.8392282958199356E-2</v>
      </c>
      <c r="I51" s="151">
        <f t="shared" si="68"/>
        <v>1.8552875695732839E-2</v>
      </c>
      <c r="J51" s="151">
        <f t="shared" si="68"/>
        <v>1.7550651696993162E-2</v>
      </c>
      <c r="K51" s="151">
        <f t="shared" si="68"/>
        <v>2.2034751951649459E-2</v>
      </c>
      <c r="L51" s="151">
        <f t="shared" si="68"/>
        <v>1.2984956452889945E-2</v>
      </c>
      <c r="M51" s="151">
        <f t="shared" si="68"/>
        <v>1.4870395634379262E-2</v>
      </c>
      <c r="O51" s="151">
        <f t="shared" ref="O51:P51" si="69">O25/O$5</f>
        <v>1.8474148802017653E-2</v>
      </c>
      <c r="P51" s="151">
        <f t="shared" si="69"/>
        <v>1.3997801392451447E-2</v>
      </c>
      <c r="T51" s="151">
        <f t="shared" ref="T51:U51" si="70">T25/T$5</f>
        <v>1.7507995647729896E-2</v>
      </c>
      <c r="U51" s="151">
        <f t="shared" si="70"/>
        <v>1.7112080719934551E-2</v>
      </c>
    </row>
  </sheetData>
  <mergeCells count="18">
    <mergeCell ref="A31:A37"/>
    <mergeCell ref="A38:A44"/>
    <mergeCell ref="A45:A51"/>
    <mergeCell ref="O28:P28"/>
    <mergeCell ref="T28:U28"/>
    <mergeCell ref="O2:R2"/>
    <mergeCell ref="T2:W2"/>
    <mergeCell ref="Q3:R3"/>
    <mergeCell ref="V3:W3"/>
    <mergeCell ref="C29:F29"/>
    <mergeCell ref="G29:J29"/>
    <mergeCell ref="K29:M29"/>
    <mergeCell ref="A19:A25"/>
    <mergeCell ref="C3:F3"/>
    <mergeCell ref="G3:J3"/>
    <mergeCell ref="K3:M3"/>
    <mergeCell ref="A5:A11"/>
    <mergeCell ref="A12:A18"/>
  </mergeCells>
  <hyperlinks>
    <hyperlink ref="A2" location="Contents!A1" display="Back to contents"/>
  </hyperlinks>
  <pageMargins left="0.7" right="0.7" top="0.75" bottom="0.75" header="0.3" footer="0.3"/>
  <pageSetup paperSize="9" orientation="portrait" horizontalDpi="90"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37"/>
  <sheetViews>
    <sheetView showGridLines="0" workbookViewId="0">
      <selection activeCell="J25" sqref="F25:J25"/>
    </sheetView>
  </sheetViews>
  <sheetFormatPr defaultRowHeight="12.75" x14ac:dyDescent="0.2"/>
  <cols>
    <col min="1" max="1" customWidth="true" style="52" width="45.7109375" collapsed="false"/>
    <col min="2" max="12" customWidth="true" style="52" width="10.7109375" collapsed="false"/>
    <col min="13" max="13" customWidth="true" style="52" width="5.28515625" collapsed="false"/>
    <col min="14" max="15" customWidth="true" style="52" width="10.5703125" collapsed="false"/>
    <col min="16" max="17" style="52" width="9.140625" collapsed="false"/>
    <col min="18" max="18" customWidth="true" style="52" width="4.42578125" collapsed="false"/>
    <col min="19" max="20" customWidth="true" style="52" width="10.5703125" collapsed="false"/>
    <col min="21" max="16384" style="52" width="9.140625" collapsed="false"/>
  </cols>
  <sheetData>
    <row r="1" spans="1:22" ht="16.899999999999999" customHeight="1" x14ac:dyDescent="0.2">
      <c r="A1" s="95" t="s">
        <v>264</v>
      </c>
      <c r="B1" s="137"/>
      <c r="C1" s="137"/>
      <c r="D1" s="137"/>
      <c r="E1" s="137"/>
      <c r="F1" s="137"/>
      <c r="G1" s="137"/>
      <c r="H1" s="137"/>
      <c r="I1" s="137"/>
      <c r="J1" s="137"/>
      <c r="K1" s="137"/>
      <c r="L1" s="137"/>
    </row>
    <row r="2" spans="1:22" x14ac:dyDescent="0.2">
      <c r="A2" s="274" t="s">
        <v>282</v>
      </c>
      <c r="N2" s="415" t="s">
        <v>210</v>
      </c>
      <c r="O2" s="416"/>
      <c r="P2" s="416"/>
      <c r="Q2" s="417"/>
      <c r="S2" s="415" t="s">
        <v>211</v>
      </c>
      <c r="T2" s="416"/>
      <c r="U2" s="416"/>
      <c r="V2" s="417"/>
    </row>
    <row r="3" spans="1:22" x14ac:dyDescent="0.2">
      <c r="B3" s="419">
        <v>2018</v>
      </c>
      <c r="C3" s="421"/>
      <c r="D3" s="421"/>
      <c r="E3" s="421"/>
      <c r="F3" s="419">
        <v>2019</v>
      </c>
      <c r="G3" s="421"/>
      <c r="H3" s="421"/>
      <c r="I3" s="421"/>
      <c r="J3" s="415">
        <v>2020</v>
      </c>
      <c r="K3" s="416"/>
      <c r="L3" s="417"/>
      <c r="N3" s="12">
        <v>2019</v>
      </c>
      <c r="O3" s="164">
        <v>2020</v>
      </c>
      <c r="P3" s="419" t="s">
        <v>68</v>
      </c>
      <c r="Q3" s="420"/>
      <c r="S3" s="12">
        <v>2019</v>
      </c>
      <c r="T3" s="164">
        <v>2020</v>
      </c>
      <c r="U3" s="418" t="s">
        <v>68</v>
      </c>
      <c r="V3" s="418"/>
    </row>
    <row r="4" spans="1:22" ht="25.5" x14ac:dyDescent="0.2">
      <c r="B4" s="11" t="s">
        <v>317</v>
      </c>
      <c r="C4" s="11" t="s">
        <v>67</v>
      </c>
      <c r="D4" s="11" t="s">
        <v>318</v>
      </c>
      <c r="E4" s="11" t="s">
        <v>65</v>
      </c>
      <c r="F4" s="11" t="s">
        <v>317</v>
      </c>
      <c r="G4" s="11" t="s">
        <v>67</v>
      </c>
      <c r="H4" s="11" t="s">
        <v>318</v>
      </c>
      <c r="I4" s="11" t="s">
        <v>65</v>
      </c>
      <c r="J4" s="11" t="s">
        <v>317</v>
      </c>
      <c r="K4" s="11" t="s">
        <v>67</v>
      </c>
      <c r="L4" s="11" t="s">
        <v>318</v>
      </c>
      <c r="N4" s="13" t="s">
        <v>69</v>
      </c>
      <c r="O4" s="14" t="s">
        <v>69</v>
      </c>
      <c r="P4" s="11" t="s">
        <v>53</v>
      </c>
      <c r="Q4" s="11" t="s">
        <v>70</v>
      </c>
      <c r="S4" s="14" t="s">
        <v>71</v>
      </c>
      <c r="T4" s="14" t="s">
        <v>71</v>
      </c>
      <c r="U4" s="14" t="s">
        <v>53</v>
      </c>
      <c r="V4" s="14" t="s">
        <v>70</v>
      </c>
    </row>
    <row r="5" spans="1:22" s="8" customFormat="1" x14ac:dyDescent="0.2">
      <c r="A5" s="89" t="s">
        <v>227</v>
      </c>
      <c r="B5" s="181">
        <v>7340</v>
      </c>
      <c r="C5" s="181">
        <v>7958</v>
      </c>
      <c r="D5" s="181">
        <v>7830</v>
      </c>
      <c r="E5" s="181">
        <v>7171</v>
      </c>
      <c r="F5" s="181">
        <v>7298</v>
      </c>
      <c r="G5" s="181">
        <v>7775</v>
      </c>
      <c r="H5" s="181">
        <v>8085</v>
      </c>
      <c r="I5" s="181">
        <v>7749</v>
      </c>
      <c r="J5" s="181">
        <v>7942</v>
      </c>
      <c r="K5" s="181">
        <v>6315</v>
      </c>
      <c r="L5" s="181">
        <v>7330</v>
      </c>
      <c r="N5" s="181">
        <f>G5+H5</f>
        <v>15860</v>
      </c>
      <c r="O5" s="242">
        <f>K5+L5</f>
        <v>13645</v>
      </c>
      <c r="P5" s="181">
        <f>O5-N5</f>
        <v>-2215</v>
      </c>
      <c r="Q5" s="202">
        <f>P5/N5</f>
        <v>-0.13965952080706179</v>
      </c>
      <c r="S5" s="181">
        <f>SUM(E5:H5)</f>
        <v>30329</v>
      </c>
      <c r="T5" s="242">
        <f>SUM(I5:L5)</f>
        <v>29336</v>
      </c>
      <c r="U5" s="181">
        <f>T5-S5</f>
        <v>-993</v>
      </c>
      <c r="V5" s="202">
        <f>U5/S5</f>
        <v>-3.2740941013551385E-2</v>
      </c>
    </row>
    <row r="6" spans="1:22" x14ac:dyDescent="0.2">
      <c r="A6" s="278" t="s">
        <v>258</v>
      </c>
      <c r="B6" s="184">
        <f>SUM(B7:B11)</f>
        <v>6601</v>
      </c>
      <c r="C6" s="184">
        <f t="shared" ref="C6:L6" si="0">SUM(C7:C11)</f>
        <v>7096</v>
      </c>
      <c r="D6" s="184">
        <f t="shared" si="0"/>
        <v>6964</v>
      </c>
      <c r="E6" s="184">
        <f t="shared" si="0"/>
        <v>6297</v>
      </c>
      <c r="F6" s="184">
        <f t="shared" si="0"/>
        <v>6398</v>
      </c>
      <c r="G6" s="184">
        <f t="shared" si="0"/>
        <v>6769</v>
      </c>
      <c r="H6" s="184">
        <f t="shared" si="0"/>
        <v>6995</v>
      </c>
      <c r="I6" s="184">
        <f t="shared" si="0"/>
        <v>6582</v>
      </c>
      <c r="J6" s="184">
        <f t="shared" si="0"/>
        <v>6910</v>
      </c>
      <c r="K6" s="184">
        <f>SUM(K7:K11)</f>
        <v>5633</v>
      </c>
      <c r="L6" s="184">
        <f t="shared" si="0"/>
        <v>6529</v>
      </c>
      <c r="N6" s="184">
        <f t="shared" ref="N6" si="1">G6+H6</f>
        <v>13764</v>
      </c>
      <c r="O6" s="244">
        <f t="shared" ref="O6" si="2">K6+L6</f>
        <v>12162</v>
      </c>
      <c r="P6" s="184">
        <f t="shared" ref="P6" si="3">O6-N6</f>
        <v>-1602</v>
      </c>
      <c r="Q6" s="149">
        <f t="shared" ref="Q6" si="4">P6/N6</f>
        <v>-0.11639058413251961</v>
      </c>
      <c r="S6" s="184">
        <f t="shared" ref="S6" si="5">SUM(E6:H6)</f>
        <v>26459</v>
      </c>
      <c r="T6" s="244">
        <f t="shared" ref="T6" si="6">SUM(I6:L6)</f>
        <v>25654</v>
      </c>
      <c r="U6" s="184">
        <f t="shared" ref="U6" si="7">T6-S6</f>
        <v>-805</v>
      </c>
      <c r="V6" s="149">
        <f t="shared" ref="V6" si="8">U6/S6</f>
        <v>-3.0424430250576364E-2</v>
      </c>
    </row>
    <row r="7" spans="1:22" x14ac:dyDescent="0.2">
      <c r="A7" s="278" t="s">
        <v>259</v>
      </c>
      <c r="B7" s="184">
        <v>5770</v>
      </c>
      <c r="C7" s="184">
        <v>6275</v>
      </c>
      <c r="D7" s="184">
        <v>6083</v>
      </c>
      <c r="E7" s="184">
        <v>5460</v>
      </c>
      <c r="F7" s="184">
        <v>5560</v>
      </c>
      <c r="G7" s="184">
        <v>5852</v>
      </c>
      <c r="H7" s="184">
        <v>6088</v>
      </c>
      <c r="I7" s="184">
        <v>5707</v>
      </c>
      <c r="J7" s="184">
        <v>5975</v>
      </c>
      <c r="K7" s="184">
        <v>4924</v>
      </c>
      <c r="L7" s="184">
        <v>5718</v>
      </c>
      <c r="N7" s="184">
        <f t="shared" ref="N7:N17" si="9">G7+H7</f>
        <v>11940</v>
      </c>
      <c r="O7" s="244">
        <f t="shared" ref="O7:O17" si="10">K7+L7</f>
        <v>10642</v>
      </c>
      <c r="P7" s="184">
        <f t="shared" ref="P7:P17" si="11">O7-N7</f>
        <v>-1298</v>
      </c>
      <c r="Q7" s="149">
        <f>P7/N7</f>
        <v>-0.10871021775544389</v>
      </c>
      <c r="S7" s="184">
        <f t="shared" ref="S7:S8" si="12">SUM(E7:H7)</f>
        <v>22960</v>
      </c>
      <c r="T7" s="244">
        <f t="shared" ref="T7:T8" si="13">SUM(I7:L7)</f>
        <v>22324</v>
      </c>
      <c r="U7" s="184">
        <f t="shared" ref="U7:U8" si="14">T7-S7</f>
        <v>-636</v>
      </c>
      <c r="V7" s="149">
        <f t="shared" ref="V7:V8" si="15">U7/S7</f>
        <v>-2.7700348432055748E-2</v>
      </c>
    </row>
    <row r="8" spans="1:22" x14ac:dyDescent="0.2">
      <c r="A8" s="278" t="s">
        <v>260</v>
      </c>
      <c r="B8" s="183">
        <v>494</v>
      </c>
      <c r="C8" s="183">
        <v>514</v>
      </c>
      <c r="D8" s="183">
        <v>512</v>
      </c>
      <c r="E8" s="183">
        <v>481</v>
      </c>
      <c r="F8" s="183">
        <v>499</v>
      </c>
      <c r="G8" s="183">
        <v>575</v>
      </c>
      <c r="H8" s="183">
        <v>557</v>
      </c>
      <c r="I8" s="183">
        <v>521</v>
      </c>
      <c r="J8" s="183">
        <v>565</v>
      </c>
      <c r="K8" s="183">
        <v>423</v>
      </c>
      <c r="L8" s="183">
        <v>514</v>
      </c>
      <c r="N8" s="183">
        <f t="shared" si="9"/>
        <v>1132</v>
      </c>
      <c r="O8" s="332">
        <f t="shared" si="10"/>
        <v>937</v>
      </c>
      <c r="P8" s="184">
        <f t="shared" si="11"/>
        <v>-195</v>
      </c>
      <c r="Q8" s="149">
        <f t="shared" ref="Q8:Q17" si="16">P8/N8</f>
        <v>-0.17226148409893993</v>
      </c>
      <c r="S8" s="183">
        <f t="shared" si="12"/>
        <v>2112</v>
      </c>
      <c r="T8" s="332">
        <f t="shared" si="13"/>
        <v>2023</v>
      </c>
      <c r="U8" s="184">
        <f t="shared" si="14"/>
        <v>-89</v>
      </c>
      <c r="V8" s="149">
        <f t="shared" si="15"/>
        <v>-4.2140151515151512E-2</v>
      </c>
    </row>
    <row r="9" spans="1:22" x14ac:dyDescent="0.2">
      <c r="A9" s="278" t="s">
        <v>261</v>
      </c>
      <c r="B9" s="183">
        <v>23</v>
      </c>
      <c r="C9" s="183">
        <v>32</v>
      </c>
      <c r="D9" s="183">
        <v>49</v>
      </c>
      <c r="E9" s="183">
        <v>25</v>
      </c>
      <c r="F9" s="183">
        <v>53</v>
      </c>
      <c r="G9" s="183">
        <v>50</v>
      </c>
      <c r="H9" s="183">
        <v>53</v>
      </c>
      <c r="I9" s="183">
        <v>38</v>
      </c>
      <c r="J9" s="183">
        <v>51</v>
      </c>
      <c r="K9" s="183">
        <v>28</v>
      </c>
      <c r="L9" s="183">
        <v>36</v>
      </c>
      <c r="N9" s="183">
        <f t="shared" si="9"/>
        <v>103</v>
      </c>
      <c r="O9" s="332">
        <f t="shared" si="10"/>
        <v>64</v>
      </c>
      <c r="P9" s="184">
        <f t="shared" si="11"/>
        <v>-39</v>
      </c>
      <c r="Q9" s="149">
        <f t="shared" si="16"/>
        <v>-0.37864077669902912</v>
      </c>
      <c r="S9" s="183">
        <f t="shared" ref="S9:S17" si="17">SUM(E9:H9)</f>
        <v>181</v>
      </c>
      <c r="T9" s="332">
        <f t="shared" ref="T9:T17" si="18">SUM(I9:L9)</f>
        <v>153</v>
      </c>
      <c r="U9" s="184">
        <f t="shared" ref="U9:U17" si="19">T9-S9</f>
        <v>-28</v>
      </c>
      <c r="V9" s="149">
        <f t="shared" ref="V9:V17" si="20">U9/S9</f>
        <v>-0.15469613259668508</v>
      </c>
    </row>
    <row r="10" spans="1:22" x14ac:dyDescent="0.2">
      <c r="A10" s="278" t="s">
        <v>262</v>
      </c>
      <c r="B10" s="183">
        <v>195</v>
      </c>
      <c r="C10" s="183">
        <v>177</v>
      </c>
      <c r="D10" s="183">
        <v>201</v>
      </c>
      <c r="E10" s="183">
        <v>222</v>
      </c>
      <c r="F10" s="183">
        <v>181</v>
      </c>
      <c r="G10" s="183">
        <v>174</v>
      </c>
      <c r="H10" s="183">
        <v>178</v>
      </c>
      <c r="I10" s="183">
        <v>195</v>
      </c>
      <c r="J10" s="183">
        <v>203</v>
      </c>
      <c r="K10" s="183">
        <v>157</v>
      </c>
      <c r="L10" s="183">
        <v>156</v>
      </c>
      <c r="N10" s="183">
        <f t="shared" si="9"/>
        <v>352</v>
      </c>
      <c r="O10" s="332">
        <f t="shared" si="10"/>
        <v>313</v>
      </c>
      <c r="P10" s="184">
        <f t="shared" si="11"/>
        <v>-39</v>
      </c>
      <c r="Q10" s="149">
        <f t="shared" si="16"/>
        <v>-0.11079545454545454</v>
      </c>
      <c r="S10" s="183">
        <f t="shared" si="17"/>
        <v>755</v>
      </c>
      <c r="T10" s="332">
        <f t="shared" si="18"/>
        <v>711</v>
      </c>
      <c r="U10" s="184">
        <f t="shared" si="19"/>
        <v>-44</v>
      </c>
      <c r="V10" s="149">
        <f t="shared" si="20"/>
        <v>-5.8278145695364242E-2</v>
      </c>
    </row>
    <row r="11" spans="1:22" x14ac:dyDescent="0.2">
      <c r="A11" s="278" t="s">
        <v>263</v>
      </c>
      <c r="B11" s="183">
        <v>119</v>
      </c>
      <c r="C11" s="183">
        <v>98</v>
      </c>
      <c r="D11" s="183">
        <v>119</v>
      </c>
      <c r="E11" s="183">
        <v>109</v>
      </c>
      <c r="F11" s="183">
        <v>105</v>
      </c>
      <c r="G11" s="183">
        <v>118</v>
      </c>
      <c r="H11" s="183">
        <v>119</v>
      </c>
      <c r="I11" s="183">
        <v>121</v>
      </c>
      <c r="J11" s="183">
        <v>116</v>
      </c>
      <c r="K11" s="183">
        <v>101</v>
      </c>
      <c r="L11" s="183">
        <v>105</v>
      </c>
      <c r="N11" s="183">
        <f>G11+H11</f>
        <v>237</v>
      </c>
      <c r="O11" s="332">
        <f>K11+L11</f>
        <v>206</v>
      </c>
      <c r="P11" s="184">
        <f>O11-N11</f>
        <v>-31</v>
      </c>
      <c r="Q11" s="149">
        <f>P11/N11</f>
        <v>-0.13080168776371309</v>
      </c>
      <c r="S11" s="183">
        <f>SUM(E11:H11)</f>
        <v>451</v>
      </c>
      <c r="T11" s="332">
        <f>SUM(I11:L11)</f>
        <v>443</v>
      </c>
      <c r="U11" s="184">
        <f>T11-S11</f>
        <v>-8</v>
      </c>
      <c r="V11" s="149">
        <f>U11/S11</f>
        <v>-1.7738359201773836E-2</v>
      </c>
    </row>
    <row r="12" spans="1:22" x14ac:dyDescent="0.2">
      <c r="A12" s="278" t="s">
        <v>189</v>
      </c>
      <c r="B12" s="183">
        <v>65</v>
      </c>
      <c r="C12" s="183">
        <v>67</v>
      </c>
      <c r="D12" s="183">
        <v>88</v>
      </c>
      <c r="E12" s="183">
        <v>79</v>
      </c>
      <c r="F12" s="183">
        <v>69</v>
      </c>
      <c r="G12" s="183">
        <v>88</v>
      </c>
      <c r="H12" s="183">
        <v>97</v>
      </c>
      <c r="I12" s="183">
        <v>93</v>
      </c>
      <c r="J12" s="183">
        <v>81</v>
      </c>
      <c r="K12" s="183">
        <v>50</v>
      </c>
      <c r="L12" s="183">
        <v>55</v>
      </c>
      <c r="N12" s="183">
        <f t="shared" si="9"/>
        <v>185</v>
      </c>
      <c r="O12" s="332">
        <f t="shared" si="10"/>
        <v>105</v>
      </c>
      <c r="P12" s="184">
        <f t="shared" si="11"/>
        <v>-80</v>
      </c>
      <c r="Q12" s="149">
        <f t="shared" si="16"/>
        <v>-0.43243243243243246</v>
      </c>
      <c r="S12" s="183">
        <f t="shared" si="17"/>
        <v>333</v>
      </c>
      <c r="T12" s="332">
        <f t="shared" si="18"/>
        <v>279</v>
      </c>
      <c r="U12" s="184">
        <f t="shared" si="19"/>
        <v>-54</v>
      </c>
      <c r="V12" s="149">
        <f t="shared" si="20"/>
        <v>-0.16216216216216217</v>
      </c>
    </row>
    <row r="13" spans="1:22" x14ac:dyDescent="0.2">
      <c r="A13" s="278" t="s">
        <v>190</v>
      </c>
      <c r="B13" s="183">
        <v>38</v>
      </c>
      <c r="C13" s="183">
        <v>40</v>
      </c>
      <c r="D13" s="183">
        <v>31</v>
      </c>
      <c r="E13" s="183">
        <v>49</v>
      </c>
      <c r="F13" s="183">
        <v>29</v>
      </c>
      <c r="G13" s="183">
        <v>43</v>
      </c>
      <c r="H13" s="183">
        <v>51</v>
      </c>
      <c r="I13" s="183">
        <v>42</v>
      </c>
      <c r="J13" s="183">
        <v>37</v>
      </c>
      <c r="K13" s="183">
        <v>24</v>
      </c>
      <c r="L13" s="183">
        <v>25</v>
      </c>
      <c r="N13" s="183">
        <f t="shared" si="9"/>
        <v>94</v>
      </c>
      <c r="O13" s="332">
        <f t="shared" si="10"/>
        <v>49</v>
      </c>
      <c r="P13" s="184">
        <f t="shared" si="11"/>
        <v>-45</v>
      </c>
      <c r="Q13" s="149">
        <f t="shared" si="16"/>
        <v>-0.47872340425531917</v>
      </c>
      <c r="S13" s="183">
        <f t="shared" si="17"/>
        <v>172</v>
      </c>
      <c r="T13" s="332">
        <f t="shared" si="18"/>
        <v>128</v>
      </c>
      <c r="U13" s="184">
        <f t="shared" si="19"/>
        <v>-44</v>
      </c>
      <c r="V13" s="149">
        <f t="shared" si="20"/>
        <v>-0.2558139534883721</v>
      </c>
    </row>
    <row r="14" spans="1:22" x14ac:dyDescent="0.2">
      <c r="A14" s="278" t="s">
        <v>191</v>
      </c>
      <c r="B14" s="183">
        <v>82</v>
      </c>
      <c r="C14" s="183">
        <v>103</v>
      </c>
      <c r="D14" s="183">
        <v>120</v>
      </c>
      <c r="E14" s="183">
        <v>91</v>
      </c>
      <c r="F14" s="183">
        <v>109</v>
      </c>
      <c r="G14" s="183">
        <v>111</v>
      </c>
      <c r="H14" s="183">
        <v>122</v>
      </c>
      <c r="I14" s="183">
        <v>109</v>
      </c>
      <c r="J14" s="183">
        <v>97</v>
      </c>
      <c r="K14" s="183">
        <v>74</v>
      </c>
      <c r="L14" s="183">
        <v>97</v>
      </c>
      <c r="N14" s="183">
        <f t="shared" si="9"/>
        <v>233</v>
      </c>
      <c r="O14" s="332">
        <f t="shared" si="10"/>
        <v>171</v>
      </c>
      <c r="P14" s="184">
        <f t="shared" si="11"/>
        <v>-62</v>
      </c>
      <c r="Q14" s="149">
        <f t="shared" si="16"/>
        <v>-0.26609442060085836</v>
      </c>
      <c r="S14" s="183">
        <f t="shared" si="17"/>
        <v>433</v>
      </c>
      <c r="T14" s="332">
        <f t="shared" si="18"/>
        <v>377</v>
      </c>
      <c r="U14" s="184">
        <f t="shared" si="19"/>
        <v>-56</v>
      </c>
      <c r="V14" s="149">
        <f t="shared" si="20"/>
        <v>-0.12933025404157045</v>
      </c>
    </row>
    <row r="15" spans="1:22" x14ac:dyDescent="0.2">
      <c r="A15" s="278" t="s">
        <v>192</v>
      </c>
      <c r="B15" s="183">
        <v>26</v>
      </c>
      <c r="C15" s="183">
        <v>21</v>
      </c>
      <c r="D15" s="183">
        <v>13</v>
      </c>
      <c r="E15" s="183">
        <v>26</v>
      </c>
      <c r="F15" s="183">
        <v>19</v>
      </c>
      <c r="G15" s="183">
        <v>25</v>
      </c>
      <c r="H15" s="183">
        <v>23</v>
      </c>
      <c r="I15" s="183">
        <v>29</v>
      </c>
      <c r="J15" s="183">
        <v>19</v>
      </c>
      <c r="K15" s="183">
        <v>13</v>
      </c>
      <c r="L15" s="183">
        <v>20</v>
      </c>
      <c r="N15" s="183">
        <f t="shared" si="9"/>
        <v>48</v>
      </c>
      <c r="O15" s="332">
        <f t="shared" si="10"/>
        <v>33</v>
      </c>
      <c r="P15" s="184">
        <f t="shared" si="11"/>
        <v>-15</v>
      </c>
      <c r="Q15" s="149">
        <f t="shared" si="16"/>
        <v>-0.3125</v>
      </c>
      <c r="S15" s="183">
        <f t="shared" si="17"/>
        <v>93</v>
      </c>
      <c r="T15" s="332">
        <f t="shared" si="18"/>
        <v>81</v>
      </c>
      <c r="U15" s="184">
        <f t="shared" si="19"/>
        <v>-12</v>
      </c>
      <c r="V15" s="149">
        <f t="shared" si="20"/>
        <v>-0.12903225806451613</v>
      </c>
    </row>
    <row r="16" spans="1:22" x14ac:dyDescent="0.2">
      <c r="A16" s="278" t="s">
        <v>193</v>
      </c>
      <c r="B16" s="183">
        <v>246</v>
      </c>
      <c r="C16" s="183">
        <v>334</v>
      </c>
      <c r="D16" s="183">
        <v>324</v>
      </c>
      <c r="E16" s="183">
        <v>363</v>
      </c>
      <c r="F16" s="183">
        <v>372</v>
      </c>
      <c r="G16" s="183">
        <v>423</v>
      </c>
      <c r="H16" s="183">
        <v>434</v>
      </c>
      <c r="I16" s="183">
        <v>530</v>
      </c>
      <c r="J16" s="183">
        <v>469</v>
      </c>
      <c r="K16" s="183">
        <v>232</v>
      </c>
      <c r="L16" s="183">
        <v>204</v>
      </c>
      <c r="N16" s="183">
        <f t="shared" si="9"/>
        <v>857</v>
      </c>
      <c r="O16" s="332">
        <f t="shared" si="10"/>
        <v>436</v>
      </c>
      <c r="P16" s="184">
        <f t="shared" si="11"/>
        <v>-421</v>
      </c>
      <c r="Q16" s="149">
        <f t="shared" si="16"/>
        <v>-0.49124854142357061</v>
      </c>
      <c r="S16" s="183">
        <f t="shared" si="17"/>
        <v>1592</v>
      </c>
      <c r="T16" s="332">
        <f t="shared" si="18"/>
        <v>1435</v>
      </c>
      <c r="U16" s="184">
        <f t="shared" si="19"/>
        <v>-157</v>
      </c>
      <c r="V16" s="149">
        <f t="shared" si="20"/>
        <v>-9.8618090452261303E-2</v>
      </c>
    </row>
    <row r="17" spans="1:22" x14ac:dyDescent="0.2">
      <c r="A17" s="91" t="s">
        <v>194</v>
      </c>
      <c r="B17" s="186">
        <v>282</v>
      </c>
      <c r="C17" s="186">
        <v>297</v>
      </c>
      <c r="D17" s="186">
        <v>290</v>
      </c>
      <c r="E17" s="186">
        <v>266</v>
      </c>
      <c r="F17" s="186">
        <v>302</v>
      </c>
      <c r="G17" s="186">
        <v>316</v>
      </c>
      <c r="H17" s="186">
        <v>363</v>
      </c>
      <c r="I17" s="186">
        <v>364</v>
      </c>
      <c r="J17" s="186">
        <v>329</v>
      </c>
      <c r="K17" s="186">
        <v>289</v>
      </c>
      <c r="L17" s="186">
        <v>400</v>
      </c>
      <c r="N17" s="186">
        <f t="shared" si="9"/>
        <v>679</v>
      </c>
      <c r="O17" s="333">
        <f t="shared" si="10"/>
        <v>689</v>
      </c>
      <c r="P17" s="246">
        <f t="shared" si="11"/>
        <v>10</v>
      </c>
      <c r="Q17" s="151">
        <f t="shared" si="16"/>
        <v>1.4727540500736377E-2</v>
      </c>
      <c r="S17" s="186">
        <f t="shared" si="17"/>
        <v>1247</v>
      </c>
      <c r="T17" s="333">
        <f t="shared" si="18"/>
        <v>1382</v>
      </c>
      <c r="U17" s="246">
        <f t="shared" si="19"/>
        <v>135</v>
      </c>
      <c r="V17" s="151">
        <f t="shared" si="20"/>
        <v>0.1082598235765838</v>
      </c>
    </row>
    <row r="19" spans="1:22" x14ac:dyDescent="0.2">
      <c r="A19" s="95" t="s">
        <v>265</v>
      </c>
    </row>
    <row r="20" spans="1:22" x14ac:dyDescent="0.2">
      <c r="N20" s="415" t="s">
        <v>210</v>
      </c>
      <c r="O20" s="417"/>
      <c r="S20" s="415" t="s">
        <v>211</v>
      </c>
      <c r="T20" s="417"/>
    </row>
    <row r="21" spans="1:22" x14ac:dyDescent="0.2">
      <c r="B21" s="419">
        <v>2018</v>
      </c>
      <c r="C21" s="421"/>
      <c r="D21" s="421"/>
      <c r="E21" s="421"/>
      <c r="F21" s="419">
        <v>2019</v>
      </c>
      <c r="G21" s="421"/>
      <c r="H21" s="421"/>
      <c r="I21" s="421"/>
      <c r="J21" s="415">
        <v>2020</v>
      </c>
      <c r="K21" s="416"/>
      <c r="L21" s="417"/>
      <c r="N21" s="12">
        <v>2019</v>
      </c>
      <c r="O21" s="164">
        <v>2020</v>
      </c>
      <c r="S21" s="12">
        <v>2019</v>
      </c>
      <c r="T21" s="164">
        <v>2020</v>
      </c>
    </row>
    <row r="22" spans="1:22" ht="25.5" x14ac:dyDescent="0.2">
      <c r="B22" s="11" t="s">
        <v>317</v>
      </c>
      <c r="C22" s="11" t="s">
        <v>67</v>
      </c>
      <c r="D22" s="11" t="s">
        <v>318</v>
      </c>
      <c r="E22" s="11" t="s">
        <v>65</v>
      </c>
      <c r="F22" s="11" t="s">
        <v>317</v>
      </c>
      <c r="G22" s="11" t="s">
        <v>67</v>
      </c>
      <c r="H22" s="11" t="s">
        <v>318</v>
      </c>
      <c r="I22" s="11" t="s">
        <v>65</v>
      </c>
      <c r="J22" s="11" t="s">
        <v>317</v>
      </c>
      <c r="K22" s="11" t="s">
        <v>67</v>
      </c>
      <c r="L22" s="11" t="s">
        <v>318</v>
      </c>
      <c r="N22" s="13" t="s">
        <v>69</v>
      </c>
      <c r="O22" s="14" t="s">
        <v>69</v>
      </c>
      <c r="S22" s="14" t="s">
        <v>71</v>
      </c>
      <c r="T22" s="14" t="s">
        <v>71</v>
      </c>
    </row>
    <row r="23" spans="1:22" x14ac:dyDescent="0.2">
      <c r="A23" s="89" t="s">
        <v>227</v>
      </c>
      <c r="B23" s="202">
        <f>B5/B$5</f>
        <v>1</v>
      </c>
      <c r="C23" s="202">
        <f t="shared" ref="C23:L23" si="21">C5/C$5</f>
        <v>1</v>
      </c>
      <c r="D23" s="202">
        <f t="shared" si="21"/>
        <v>1</v>
      </c>
      <c r="E23" s="202">
        <f t="shared" si="21"/>
        <v>1</v>
      </c>
      <c r="F23" s="202">
        <f t="shared" si="21"/>
        <v>1</v>
      </c>
      <c r="G23" s="202">
        <f t="shared" si="21"/>
        <v>1</v>
      </c>
      <c r="H23" s="202">
        <f t="shared" si="21"/>
        <v>1</v>
      </c>
      <c r="I23" s="202">
        <f t="shared" si="21"/>
        <v>1</v>
      </c>
      <c r="J23" s="202">
        <f t="shared" si="21"/>
        <v>1</v>
      </c>
      <c r="K23" s="202">
        <f t="shared" si="21"/>
        <v>1</v>
      </c>
      <c r="L23" s="202">
        <f t="shared" si="21"/>
        <v>1</v>
      </c>
      <c r="N23" s="202">
        <f>N5/N$5</f>
        <v>1</v>
      </c>
      <c r="O23" s="202">
        <f>O5/O$5</f>
        <v>1</v>
      </c>
      <c r="S23" s="202">
        <f>S5/S$5</f>
        <v>1</v>
      </c>
      <c r="T23" s="202">
        <f>T5/T$5</f>
        <v>1</v>
      </c>
    </row>
    <row r="24" spans="1:22" x14ac:dyDescent="0.2">
      <c r="A24" s="278" t="s">
        <v>258</v>
      </c>
      <c r="B24" s="149">
        <f t="shared" ref="B24:L35" si="22">B6/B$5</f>
        <v>0.89931880108991824</v>
      </c>
      <c r="C24" s="149">
        <f t="shared" si="22"/>
        <v>0.89168132696657454</v>
      </c>
      <c r="D24" s="149">
        <f t="shared" si="22"/>
        <v>0.88939974457215831</v>
      </c>
      <c r="E24" s="149">
        <f t="shared" si="22"/>
        <v>0.87812020638683586</v>
      </c>
      <c r="F24" s="149">
        <f t="shared" si="22"/>
        <v>0.87667854206631957</v>
      </c>
      <c r="G24" s="149">
        <f t="shared" si="22"/>
        <v>0.87061093247588428</v>
      </c>
      <c r="H24" s="149">
        <f t="shared" si="22"/>
        <v>0.86518243661100802</v>
      </c>
      <c r="I24" s="149">
        <f t="shared" si="22"/>
        <v>0.84939992257065433</v>
      </c>
      <c r="J24" s="149">
        <f t="shared" si="22"/>
        <v>0.87005791991941572</v>
      </c>
      <c r="K24" s="149">
        <f>K6/K$5</f>
        <v>0.89200316706254945</v>
      </c>
      <c r="L24" s="149">
        <f t="shared" si="22"/>
        <v>0.89072305593451573</v>
      </c>
      <c r="N24" s="149">
        <f>N6/$N$5</f>
        <v>0.86784363177805801</v>
      </c>
      <c r="O24" s="149">
        <f>O6/$O$5</f>
        <v>0.89131550018321726</v>
      </c>
      <c r="S24" s="149">
        <f>S6/$S$5</f>
        <v>0.87239935375383293</v>
      </c>
      <c r="T24" s="149">
        <f>T6/$T$5</f>
        <v>0.87448868284701387</v>
      </c>
    </row>
    <row r="25" spans="1:22" x14ac:dyDescent="0.2">
      <c r="A25" s="278" t="s">
        <v>259</v>
      </c>
      <c r="B25" s="149">
        <f t="shared" si="22"/>
        <v>0.78610354223433243</v>
      </c>
      <c r="C25" s="149">
        <f t="shared" si="22"/>
        <v>0.78851470218647901</v>
      </c>
      <c r="D25" s="149">
        <f t="shared" si="22"/>
        <v>0.77688378033205618</v>
      </c>
      <c r="E25" s="149">
        <f t="shared" si="22"/>
        <v>0.76140008367033885</v>
      </c>
      <c r="F25" s="149">
        <f t="shared" si="22"/>
        <v>0.76185256234584819</v>
      </c>
      <c r="G25" s="149">
        <f t="shared" si="22"/>
        <v>0.75266881028938903</v>
      </c>
      <c r="H25" s="149">
        <f t="shared" si="22"/>
        <v>0.75299938157081014</v>
      </c>
      <c r="I25" s="149">
        <f t="shared" si="22"/>
        <v>0.7364821267260292</v>
      </c>
      <c r="J25" s="149">
        <f t="shared" si="22"/>
        <v>0.75232938806346006</v>
      </c>
      <c r="K25" s="149">
        <f t="shared" si="22"/>
        <v>0.77973079968329373</v>
      </c>
      <c r="L25" s="149">
        <f t="shared" si="22"/>
        <v>0.78008185538881314</v>
      </c>
      <c r="N25" s="149">
        <f>N7/$N$5</f>
        <v>0.75283732660781844</v>
      </c>
      <c r="O25" s="149">
        <f t="shared" ref="O25:O35" si="23">O7/$O$5</f>
        <v>0.77991938438988639</v>
      </c>
      <c r="S25" s="149">
        <f t="shared" ref="S25:S35" si="24">S7/$S$5</f>
        <v>0.75703122424082558</v>
      </c>
      <c r="T25" s="149">
        <f t="shared" ref="T25:T35" si="25">T7/$T$5</f>
        <v>0.76097627488410147</v>
      </c>
    </row>
    <row r="26" spans="1:22" x14ac:dyDescent="0.2">
      <c r="A26" s="278" t="s">
        <v>260</v>
      </c>
      <c r="B26" s="149">
        <f t="shared" si="22"/>
        <v>6.7302452316076289E-2</v>
      </c>
      <c r="C26" s="149">
        <f t="shared" si="22"/>
        <v>6.4589092736868553E-2</v>
      </c>
      <c r="D26" s="149">
        <f t="shared" si="22"/>
        <v>6.5389527458492983E-2</v>
      </c>
      <c r="E26" s="149">
        <f t="shared" si="22"/>
        <v>6.7075721656672707E-2</v>
      </c>
      <c r="F26" s="149">
        <f t="shared" si="22"/>
        <v>6.8374897232118384E-2</v>
      </c>
      <c r="G26" s="149">
        <f t="shared" si="22"/>
        <v>7.3954983922829579E-2</v>
      </c>
      <c r="H26" s="149">
        <f t="shared" si="22"/>
        <v>6.8893011750154609E-2</v>
      </c>
      <c r="I26" s="149">
        <f t="shared" si="22"/>
        <v>6.723448186862821E-2</v>
      </c>
      <c r="J26" s="149">
        <f t="shared" si="22"/>
        <v>7.1140770586753971E-2</v>
      </c>
      <c r="K26" s="149">
        <f t="shared" si="22"/>
        <v>6.69833729216152E-2</v>
      </c>
      <c r="L26" s="149">
        <f t="shared" si="22"/>
        <v>7.0122783083219647E-2</v>
      </c>
      <c r="N26" s="149">
        <f t="shared" ref="N26:N35" si="26">N8/$N$5</f>
        <v>7.1374527112232036E-2</v>
      </c>
      <c r="O26" s="149">
        <f t="shared" si="23"/>
        <v>6.8669842433125683E-2</v>
      </c>
      <c r="S26" s="149">
        <f t="shared" si="24"/>
        <v>6.963632167232682E-2</v>
      </c>
      <c r="T26" s="149">
        <f t="shared" si="25"/>
        <v>6.8959640032724298E-2</v>
      </c>
    </row>
    <row r="27" spans="1:22" x14ac:dyDescent="0.2">
      <c r="A27" s="278" t="s">
        <v>261</v>
      </c>
      <c r="B27" s="149">
        <f t="shared" si="22"/>
        <v>3.1335149863760217E-3</v>
      </c>
      <c r="C27" s="149">
        <f t="shared" si="22"/>
        <v>4.021110831867303E-3</v>
      </c>
      <c r="D27" s="149">
        <f t="shared" si="22"/>
        <v>6.2579821200510859E-3</v>
      </c>
      <c r="E27" s="149">
        <f t="shared" si="22"/>
        <v>3.4862641193696836E-3</v>
      </c>
      <c r="F27" s="149">
        <f t="shared" si="22"/>
        <v>7.2622636338722938E-3</v>
      </c>
      <c r="G27" s="149">
        <f t="shared" si="22"/>
        <v>6.4308681672025723E-3</v>
      </c>
      <c r="H27" s="149">
        <f t="shared" si="22"/>
        <v>6.5553494124922698E-3</v>
      </c>
      <c r="I27" s="149">
        <f t="shared" si="22"/>
        <v>4.9038585623951475E-3</v>
      </c>
      <c r="J27" s="149">
        <f t="shared" si="22"/>
        <v>6.4215562830521279E-3</v>
      </c>
      <c r="K27" s="149">
        <f t="shared" si="22"/>
        <v>4.4338875692794934E-3</v>
      </c>
      <c r="L27" s="149">
        <f t="shared" si="22"/>
        <v>4.9113233287858115E-3</v>
      </c>
      <c r="N27" s="149">
        <f t="shared" si="26"/>
        <v>6.494325346784363E-3</v>
      </c>
      <c r="O27" s="149">
        <f t="shared" si="23"/>
        <v>4.6903627702455115E-3</v>
      </c>
      <c r="S27" s="149">
        <f t="shared" si="24"/>
        <v>5.9678855221075534E-3</v>
      </c>
      <c r="T27" s="149">
        <f t="shared" si="25"/>
        <v>5.2154349604581398E-3</v>
      </c>
    </row>
    <row r="28" spans="1:22" x14ac:dyDescent="0.2">
      <c r="A28" s="278" t="s">
        <v>262</v>
      </c>
      <c r="B28" s="149">
        <f t="shared" si="22"/>
        <v>2.6566757493188011E-2</v>
      </c>
      <c r="C28" s="149">
        <f t="shared" si="22"/>
        <v>2.2241769288766023E-2</v>
      </c>
      <c r="D28" s="149">
        <f t="shared" si="22"/>
        <v>2.5670498084291189E-2</v>
      </c>
      <c r="E28" s="149">
        <f t="shared" si="22"/>
        <v>3.095802538000279E-2</v>
      </c>
      <c r="F28" s="149">
        <f t="shared" si="22"/>
        <v>2.4801315428884627E-2</v>
      </c>
      <c r="G28" s="149">
        <f t="shared" si="22"/>
        <v>2.237942122186495E-2</v>
      </c>
      <c r="H28" s="149">
        <f t="shared" si="22"/>
        <v>2.2016079158936303E-2</v>
      </c>
      <c r="I28" s="149">
        <f t="shared" si="22"/>
        <v>2.516453735965931E-2</v>
      </c>
      <c r="J28" s="149">
        <f t="shared" si="22"/>
        <v>2.5560312263913372E-2</v>
      </c>
      <c r="K28" s="149">
        <f t="shared" si="22"/>
        <v>2.4861441013460016E-2</v>
      </c>
      <c r="L28" s="149">
        <f t="shared" si="22"/>
        <v>2.1282401091405185E-2</v>
      </c>
      <c r="N28" s="149">
        <f t="shared" si="26"/>
        <v>2.2194199243379571E-2</v>
      </c>
      <c r="O28" s="149">
        <f t="shared" si="23"/>
        <v>2.2938805423231953E-2</v>
      </c>
      <c r="S28" s="149">
        <f t="shared" si="24"/>
        <v>2.4893666128128194E-2</v>
      </c>
      <c r="T28" s="149">
        <f t="shared" si="25"/>
        <v>2.423643305154077E-2</v>
      </c>
    </row>
    <row r="29" spans="1:22" x14ac:dyDescent="0.2">
      <c r="A29" s="278" t="s">
        <v>263</v>
      </c>
      <c r="B29" s="149">
        <f t="shared" si="22"/>
        <v>1.6212534059945504E-2</v>
      </c>
      <c r="C29" s="149">
        <f t="shared" si="22"/>
        <v>1.2314651922593617E-2</v>
      </c>
      <c r="D29" s="149">
        <f t="shared" si="22"/>
        <v>1.5197956577266922E-2</v>
      </c>
      <c r="E29" s="149">
        <f t="shared" si="22"/>
        <v>1.5200111560451819E-2</v>
      </c>
      <c r="F29" s="149">
        <f t="shared" si="22"/>
        <v>1.4387503425596054E-2</v>
      </c>
      <c r="G29" s="149">
        <f t="shared" si="22"/>
        <v>1.5176848874598071E-2</v>
      </c>
      <c r="H29" s="149">
        <f t="shared" si="22"/>
        <v>1.4718614718614719E-2</v>
      </c>
      <c r="I29" s="149">
        <f t="shared" si="22"/>
        <v>1.5614918053942444E-2</v>
      </c>
      <c r="J29" s="149">
        <f t="shared" si="22"/>
        <v>1.4605892722236212E-2</v>
      </c>
      <c r="K29" s="149">
        <f t="shared" si="22"/>
        <v>1.5993665874901031E-2</v>
      </c>
      <c r="L29" s="149">
        <f t="shared" si="22"/>
        <v>1.4324693042291951E-2</v>
      </c>
      <c r="N29" s="149">
        <f t="shared" si="26"/>
        <v>1.4943253467843632E-2</v>
      </c>
      <c r="O29" s="149">
        <f t="shared" si="23"/>
        <v>1.5097105166727739E-2</v>
      </c>
      <c r="S29" s="149">
        <f t="shared" si="24"/>
        <v>1.4870256190444789E-2</v>
      </c>
      <c r="T29" s="149">
        <f t="shared" si="25"/>
        <v>1.5100899918189255E-2</v>
      </c>
    </row>
    <row r="30" spans="1:22" x14ac:dyDescent="0.2">
      <c r="A30" s="278" t="s">
        <v>189</v>
      </c>
      <c r="B30" s="149">
        <f t="shared" si="22"/>
        <v>8.855585831062671E-3</v>
      </c>
      <c r="C30" s="149">
        <f t="shared" si="22"/>
        <v>8.4192008042221662E-3</v>
      </c>
      <c r="D30" s="149">
        <f t="shared" si="22"/>
        <v>1.123882503192848E-2</v>
      </c>
      <c r="E30" s="149">
        <f t="shared" si="22"/>
        <v>1.1016594617208201E-2</v>
      </c>
      <c r="F30" s="149">
        <f t="shared" si="22"/>
        <v>9.4546451082488346E-3</v>
      </c>
      <c r="G30" s="149">
        <f t="shared" si="22"/>
        <v>1.1318327974276527E-2</v>
      </c>
      <c r="H30" s="149">
        <f t="shared" si="22"/>
        <v>1.199752628324057E-2</v>
      </c>
      <c r="I30" s="149">
        <f t="shared" si="22"/>
        <v>1.2001548586914441E-2</v>
      </c>
      <c r="J30" s="149">
        <f t="shared" si="22"/>
        <v>1.0198942331906321E-2</v>
      </c>
      <c r="K30" s="149">
        <f t="shared" si="22"/>
        <v>7.91765637371338E-3</v>
      </c>
      <c r="L30" s="149">
        <f t="shared" si="22"/>
        <v>7.5034106412005461E-3</v>
      </c>
      <c r="N30" s="149">
        <f t="shared" si="26"/>
        <v>1.1664564943253467E-2</v>
      </c>
      <c r="O30" s="149">
        <f t="shared" si="23"/>
        <v>7.6951264199340416E-3</v>
      </c>
      <c r="S30" s="149">
        <f t="shared" si="24"/>
        <v>1.0979590490949256E-2</v>
      </c>
      <c r="T30" s="149">
        <f t="shared" si="25"/>
        <v>9.5104990455413142E-3</v>
      </c>
    </row>
    <row r="31" spans="1:22" x14ac:dyDescent="0.2">
      <c r="A31" s="278" t="s">
        <v>190</v>
      </c>
      <c r="B31" s="149">
        <f t="shared" si="22"/>
        <v>5.1771117166212535E-3</v>
      </c>
      <c r="C31" s="149">
        <f t="shared" si="22"/>
        <v>5.0263885398341293E-3</v>
      </c>
      <c r="D31" s="149">
        <f t="shared" si="22"/>
        <v>3.9591315453384422E-3</v>
      </c>
      <c r="E31" s="149">
        <f t="shared" si="22"/>
        <v>6.8330776739645794E-3</v>
      </c>
      <c r="F31" s="149">
        <f t="shared" si="22"/>
        <v>3.9736914223074812E-3</v>
      </c>
      <c r="G31" s="149">
        <f t="shared" si="22"/>
        <v>5.5305466237942124E-3</v>
      </c>
      <c r="H31" s="149">
        <f t="shared" si="22"/>
        <v>6.3079777365491647E-3</v>
      </c>
      <c r="I31" s="149">
        <f t="shared" si="22"/>
        <v>5.4200542005420054E-3</v>
      </c>
      <c r="J31" s="149">
        <f t="shared" si="22"/>
        <v>4.6587761269201713E-3</v>
      </c>
      <c r="K31" s="149">
        <f t="shared" si="22"/>
        <v>3.8004750593824228E-3</v>
      </c>
      <c r="L31" s="149">
        <f t="shared" si="22"/>
        <v>3.4106412005457027E-3</v>
      </c>
      <c r="N31" s="149">
        <f t="shared" si="26"/>
        <v>5.9268600252206814E-3</v>
      </c>
      <c r="O31" s="149">
        <f t="shared" si="23"/>
        <v>3.5910589959692197E-3</v>
      </c>
      <c r="S31" s="149">
        <f t="shared" si="24"/>
        <v>5.6711398331629791E-3</v>
      </c>
      <c r="T31" s="149">
        <f t="shared" si="25"/>
        <v>4.3632397054813197E-3</v>
      </c>
    </row>
    <row r="32" spans="1:22" x14ac:dyDescent="0.2">
      <c r="A32" s="278" t="s">
        <v>191</v>
      </c>
      <c r="B32" s="149">
        <f t="shared" si="22"/>
        <v>1.11716621253406E-2</v>
      </c>
      <c r="C32" s="149">
        <f t="shared" si="22"/>
        <v>1.2942950490072883E-2</v>
      </c>
      <c r="D32" s="149">
        <f t="shared" si="22"/>
        <v>1.532567049808429E-2</v>
      </c>
      <c r="E32" s="149">
        <f t="shared" si="22"/>
        <v>1.2690001394505648E-2</v>
      </c>
      <c r="F32" s="149">
        <f t="shared" si="22"/>
        <v>1.4935598794190189E-2</v>
      </c>
      <c r="G32" s="149">
        <f t="shared" si="22"/>
        <v>1.427652733118971E-2</v>
      </c>
      <c r="H32" s="149">
        <f t="shared" si="22"/>
        <v>1.5089672232529376E-2</v>
      </c>
      <c r="I32" s="149">
        <f t="shared" si="22"/>
        <v>1.4066331139501871E-2</v>
      </c>
      <c r="J32" s="149">
        <f t="shared" si="22"/>
        <v>1.2213548224628556E-2</v>
      </c>
      <c r="K32" s="149">
        <f t="shared" si="22"/>
        <v>1.1718131433095804E-2</v>
      </c>
      <c r="L32" s="149">
        <f t="shared" si="22"/>
        <v>1.3233287858117325E-2</v>
      </c>
      <c r="N32" s="149">
        <f t="shared" si="26"/>
        <v>1.4691046658259772E-2</v>
      </c>
      <c r="O32" s="149">
        <f t="shared" si="23"/>
        <v>1.2532063026749725E-2</v>
      </c>
      <c r="S32" s="149">
        <f t="shared" si="24"/>
        <v>1.427676481255564E-2</v>
      </c>
      <c r="T32" s="149">
        <f t="shared" si="25"/>
        <v>1.285110444505045E-2</v>
      </c>
    </row>
    <row r="33" spans="1:20" x14ac:dyDescent="0.2">
      <c r="A33" s="278" t="s">
        <v>192</v>
      </c>
      <c r="B33" s="149">
        <f t="shared" si="22"/>
        <v>3.5422343324250679E-3</v>
      </c>
      <c r="C33" s="149">
        <f t="shared" si="22"/>
        <v>2.638853983412918E-3</v>
      </c>
      <c r="D33" s="149">
        <f t="shared" si="22"/>
        <v>1.6602809706257981E-3</v>
      </c>
      <c r="E33" s="149">
        <f t="shared" si="22"/>
        <v>3.6257146841444706E-3</v>
      </c>
      <c r="F33" s="149">
        <f t="shared" si="22"/>
        <v>2.6034530008221431E-3</v>
      </c>
      <c r="G33" s="149">
        <f t="shared" si="22"/>
        <v>3.2154340836012861E-3</v>
      </c>
      <c r="H33" s="149">
        <f t="shared" si="22"/>
        <v>2.844774273345702E-3</v>
      </c>
      <c r="I33" s="149">
        <f t="shared" si="22"/>
        <v>3.7424183765647182E-3</v>
      </c>
      <c r="J33" s="149">
        <f t="shared" si="22"/>
        <v>2.3923444976076554E-3</v>
      </c>
      <c r="K33" s="149">
        <f t="shared" si="22"/>
        <v>2.0585906571654791E-3</v>
      </c>
      <c r="L33" s="149">
        <f t="shared" si="22"/>
        <v>2.7285129604365621E-3</v>
      </c>
      <c r="N33" s="149">
        <f t="shared" si="26"/>
        <v>3.0264817150063052E-3</v>
      </c>
      <c r="O33" s="149">
        <f t="shared" si="23"/>
        <v>2.4184683034078418E-3</v>
      </c>
      <c r="S33" s="149">
        <f t="shared" si="24"/>
        <v>3.0663721190939365E-3</v>
      </c>
      <c r="T33" s="149">
        <f t="shared" si="25"/>
        <v>2.7611126261248976E-3</v>
      </c>
    </row>
    <row r="34" spans="1:20" x14ac:dyDescent="0.2">
      <c r="A34" s="278" t="s">
        <v>193</v>
      </c>
      <c r="B34" s="149">
        <f t="shared" si="22"/>
        <v>3.3514986376021801E-2</v>
      </c>
      <c r="C34" s="149">
        <f t="shared" si="22"/>
        <v>4.1970344307614982E-2</v>
      </c>
      <c r="D34" s="149">
        <f t="shared" si="22"/>
        <v>4.1379310344827586E-2</v>
      </c>
      <c r="E34" s="149">
        <f t="shared" si="22"/>
        <v>5.0620555013247803E-2</v>
      </c>
      <c r="F34" s="149">
        <f t="shared" si="22"/>
        <v>5.0972869279254589E-2</v>
      </c>
      <c r="G34" s="149">
        <f t="shared" si="22"/>
        <v>5.4405144694533759E-2</v>
      </c>
      <c r="H34" s="149">
        <f t="shared" si="22"/>
        <v>5.3679653679653681E-2</v>
      </c>
      <c r="I34" s="149">
        <f t="shared" si="22"/>
        <v>6.8395922054458644E-2</v>
      </c>
      <c r="J34" s="149">
        <f t="shared" si="22"/>
        <v>5.905313523042055E-2</v>
      </c>
      <c r="K34" s="149">
        <f t="shared" si="22"/>
        <v>3.6737925574030085E-2</v>
      </c>
      <c r="L34" s="149">
        <f t="shared" si="22"/>
        <v>2.7830832196452934E-2</v>
      </c>
      <c r="N34" s="149">
        <f t="shared" si="26"/>
        <v>5.4035308953341743E-2</v>
      </c>
      <c r="O34" s="149">
        <f t="shared" si="23"/>
        <v>3.1953096372297547E-2</v>
      </c>
      <c r="S34" s="149">
        <f t="shared" si="24"/>
        <v>5.2491015199973623E-2</v>
      </c>
      <c r="T34" s="149">
        <f t="shared" si="25"/>
        <v>4.8916007635669487E-2</v>
      </c>
    </row>
    <row r="35" spans="1:20" x14ac:dyDescent="0.2">
      <c r="A35" s="91" t="s">
        <v>194</v>
      </c>
      <c r="B35" s="151">
        <f t="shared" si="22"/>
        <v>3.8419618528610353E-2</v>
      </c>
      <c r="C35" s="151">
        <f t="shared" si="22"/>
        <v>3.7320934908268412E-2</v>
      </c>
      <c r="D35" s="151">
        <f t="shared" si="22"/>
        <v>3.7037037037037035E-2</v>
      </c>
      <c r="E35" s="151">
        <f t="shared" si="22"/>
        <v>3.7093850230093435E-2</v>
      </c>
      <c r="F35" s="151">
        <f t="shared" si="22"/>
        <v>4.1381200328857219E-2</v>
      </c>
      <c r="G35" s="151">
        <f t="shared" si="22"/>
        <v>4.0643086816720256E-2</v>
      </c>
      <c r="H35" s="151">
        <f t="shared" si="22"/>
        <v>4.4897959183673466E-2</v>
      </c>
      <c r="I35" s="151">
        <f t="shared" si="22"/>
        <v>4.6973803071364048E-2</v>
      </c>
      <c r="J35" s="151">
        <f t="shared" si="22"/>
        <v>4.1425333669100985E-2</v>
      </c>
      <c r="K35" s="151">
        <f t="shared" si="22"/>
        <v>4.5764053840063344E-2</v>
      </c>
      <c r="L35" s="151">
        <f t="shared" si="22"/>
        <v>5.4570259208731244E-2</v>
      </c>
      <c r="N35" s="151">
        <f t="shared" si="26"/>
        <v>4.2812105926860022E-2</v>
      </c>
      <c r="O35" s="151">
        <f t="shared" si="23"/>
        <v>5.0494686698424329E-2</v>
      </c>
      <c r="S35" s="151">
        <f t="shared" si="24"/>
        <v>4.1115763790431602E-2</v>
      </c>
      <c r="T35" s="151">
        <f t="shared" si="25"/>
        <v>4.7109353695118629E-2</v>
      </c>
    </row>
    <row r="37" spans="1:20" x14ac:dyDescent="0.2">
      <c r="A37" s="52" t="s">
        <v>350</v>
      </c>
    </row>
  </sheetData>
  <mergeCells count="12">
    <mergeCell ref="N2:Q2"/>
    <mergeCell ref="P3:Q3"/>
    <mergeCell ref="S2:V2"/>
    <mergeCell ref="U3:V3"/>
    <mergeCell ref="N20:O20"/>
    <mergeCell ref="S20:T20"/>
    <mergeCell ref="B3:E3"/>
    <mergeCell ref="F3:I3"/>
    <mergeCell ref="J3:L3"/>
    <mergeCell ref="B21:E21"/>
    <mergeCell ref="F21:I21"/>
    <mergeCell ref="J21:L21"/>
  </mergeCells>
  <hyperlinks>
    <hyperlink ref="A2" location="Contents!A1" display="Back to contents"/>
  </hyperlinks>
  <pageMargins left="0.7" right="0.7" top="0.75" bottom="0.75" header="0.3" footer="0.3"/>
  <pageSetup paperSize="9" orientation="portrait" horizontalDpi="90" verticalDpi="9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W75"/>
  <sheetViews>
    <sheetView showGridLines="0" workbookViewId="0">
      <selection activeCell="A5" sqref="A5:XFD37"/>
    </sheetView>
  </sheetViews>
  <sheetFormatPr defaultRowHeight="12.75" x14ac:dyDescent="0.2"/>
  <cols>
    <col min="1" max="1" customWidth="true" style="189" width="23.140625" collapsed="false"/>
    <col min="2" max="5" customWidth="true" style="189" width="11.0" collapsed="false"/>
    <col min="6" max="9" bestFit="true" customWidth="true" style="189" width="11.28515625" collapsed="false"/>
    <col min="10" max="10" customWidth="true" style="189" width="10.7109375" collapsed="false"/>
    <col min="11" max="12" customWidth="true" style="189" width="9.85546875" collapsed="false"/>
    <col min="13" max="13" customWidth="true" style="189" width="3.28515625" collapsed="false"/>
    <col min="14" max="15" customWidth="true" style="189" width="9.140625" collapsed="false"/>
    <col min="16" max="258" style="189" width="9.140625" collapsed="false"/>
    <col min="259" max="259" customWidth="true" style="189" width="23.140625" collapsed="false"/>
    <col min="260" max="265" bestFit="true" customWidth="true" style="189" width="11.28515625" collapsed="false"/>
    <col min="266" max="266" customWidth="true" style="189" width="10.7109375" collapsed="false"/>
    <col min="267" max="268" customWidth="true" style="189" width="9.85546875" collapsed="false"/>
    <col min="269" max="269" customWidth="true" style="189" width="3.28515625" collapsed="false"/>
    <col min="270" max="270" customWidth="true" style="189" width="10.5703125" collapsed="false"/>
    <col min="271" max="514" style="189" width="9.140625" collapsed="false"/>
    <col min="515" max="515" customWidth="true" style="189" width="23.140625" collapsed="false"/>
    <col min="516" max="521" bestFit="true" customWidth="true" style="189" width="11.28515625" collapsed="false"/>
    <col min="522" max="522" customWidth="true" style="189" width="10.7109375" collapsed="false"/>
    <col min="523" max="524" customWidth="true" style="189" width="9.85546875" collapsed="false"/>
    <col min="525" max="525" customWidth="true" style="189" width="3.28515625" collapsed="false"/>
    <col min="526" max="526" customWidth="true" style="189" width="10.5703125" collapsed="false"/>
    <col min="527" max="770" style="189" width="9.140625" collapsed="false"/>
    <col min="771" max="771" customWidth="true" style="189" width="23.140625" collapsed="false"/>
    <col min="772" max="777" bestFit="true" customWidth="true" style="189" width="11.28515625" collapsed="false"/>
    <col min="778" max="778" customWidth="true" style="189" width="10.7109375" collapsed="false"/>
    <col min="779" max="780" customWidth="true" style="189" width="9.85546875" collapsed="false"/>
    <col min="781" max="781" customWidth="true" style="189" width="3.28515625" collapsed="false"/>
    <col min="782" max="782" customWidth="true" style="189" width="10.5703125" collapsed="false"/>
    <col min="783" max="1026" style="189" width="9.140625" collapsed="false"/>
    <col min="1027" max="1027" customWidth="true" style="189" width="23.140625" collapsed="false"/>
    <col min="1028" max="1033" bestFit="true" customWidth="true" style="189" width="11.28515625" collapsed="false"/>
    <col min="1034" max="1034" customWidth="true" style="189" width="10.7109375" collapsed="false"/>
    <col min="1035" max="1036" customWidth="true" style="189" width="9.85546875" collapsed="false"/>
    <col min="1037" max="1037" customWidth="true" style="189" width="3.28515625" collapsed="false"/>
    <col min="1038" max="1038" customWidth="true" style="189" width="10.5703125" collapsed="false"/>
    <col min="1039" max="1282" style="189" width="9.140625" collapsed="false"/>
    <col min="1283" max="1283" customWidth="true" style="189" width="23.140625" collapsed="false"/>
    <col min="1284" max="1289" bestFit="true" customWidth="true" style="189" width="11.28515625" collapsed="false"/>
    <col min="1290" max="1290" customWidth="true" style="189" width="10.7109375" collapsed="false"/>
    <col min="1291" max="1292" customWidth="true" style="189" width="9.85546875" collapsed="false"/>
    <col min="1293" max="1293" customWidth="true" style="189" width="3.28515625" collapsed="false"/>
    <col min="1294" max="1294" customWidth="true" style="189" width="10.5703125" collapsed="false"/>
    <col min="1295" max="1538" style="189" width="9.140625" collapsed="false"/>
    <col min="1539" max="1539" customWidth="true" style="189" width="23.140625" collapsed="false"/>
    <col min="1540" max="1545" bestFit="true" customWidth="true" style="189" width="11.28515625" collapsed="false"/>
    <col min="1546" max="1546" customWidth="true" style="189" width="10.7109375" collapsed="false"/>
    <col min="1547" max="1548" customWidth="true" style="189" width="9.85546875" collapsed="false"/>
    <col min="1549" max="1549" customWidth="true" style="189" width="3.28515625" collapsed="false"/>
    <col min="1550" max="1550" customWidth="true" style="189" width="10.5703125" collapsed="false"/>
    <col min="1551" max="1794" style="189" width="9.140625" collapsed="false"/>
    <col min="1795" max="1795" customWidth="true" style="189" width="23.140625" collapsed="false"/>
    <col min="1796" max="1801" bestFit="true" customWidth="true" style="189" width="11.28515625" collapsed="false"/>
    <col min="1802" max="1802" customWidth="true" style="189" width="10.7109375" collapsed="false"/>
    <col min="1803" max="1804" customWidth="true" style="189" width="9.85546875" collapsed="false"/>
    <col min="1805" max="1805" customWidth="true" style="189" width="3.28515625" collapsed="false"/>
    <col min="1806" max="1806" customWidth="true" style="189" width="10.5703125" collapsed="false"/>
    <col min="1807" max="2050" style="189" width="9.140625" collapsed="false"/>
    <col min="2051" max="2051" customWidth="true" style="189" width="23.140625" collapsed="false"/>
    <col min="2052" max="2057" bestFit="true" customWidth="true" style="189" width="11.28515625" collapsed="false"/>
    <col min="2058" max="2058" customWidth="true" style="189" width="10.7109375" collapsed="false"/>
    <col min="2059" max="2060" customWidth="true" style="189" width="9.85546875" collapsed="false"/>
    <col min="2061" max="2061" customWidth="true" style="189" width="3.28515625" collapsed="false"/>
    <col min="2062" max="2062" customWidth="true" style="189" width="10.5703125" collapsed="false"/>
    <col min="2063" max="2306" style="189" width="9.140625" collapsed="false"/>
    <col min="2307" max="2307" customWidth="true" style="189" width="23.140625" collapsed="false"/>
    <col min="2308" max="2313" bestFit="true" customWidth="true" style="189" width="11.28515625" collapsed="false"/>
    <col min="2314" max="2314" customWidth="true" style="189" width="10.7109375" collapsed="false"/>
    <col min="2315" max="2316" customWidth="true" style="189" width="9.85546875" collapsed="false"/>
    <col min="2317" max="2317" customWidth="true" style="189" width="3.28515625" collapsed="false"/>
    <col min="2318" max="2318" customWidth="true" style="189" width="10.5703125" collapsed="false"/>
    <col min="2319" max="2562" style="189" width="9.140625" collapsed="false"/>
    <col min="2563" max="2563" customWidth="true" style="189" width="23.140625" collapsed="false"/>
    <col min="2564" max="2569" bestFit="true" customWidth="true" style="189" width="11.28515625" collapsed="false"/>
    <col min="2570" max="2570" customWidth="true" style="189" width="10.7109375" collapsed="false"/>
    <col min="2571" max="2572" customWidth="true" style="189" width="9.85546875" collapsed="false"/>
    <col min="2573" max="2573" customWidth="true" style="189" width="3.28515625" collapsed="false"/>
    <col min="2574" max="2574" customWidth="true" style="189" width="10.5703125" collapsed="false"/>
    <col min="2575" max="2818" style="189" width="9.140625" collapsed="false"/>
    <col min="2819" max="2819" customWidth="true" style="189" width="23.140625" collapsed="false"/>
    <col min="2820" max="2825" bestFit="true" customWidth="true" style="189" width="11.28515625" collapsed="false"/>
    <col min="2826" max="2826" customWidth="true" style="189" width="10.7109375" collapsed="false"/>
    <col min="2827" max="2828" customWidth="true" style="189" width="9.85546875" collapsed="false"/>
    <col min="2829" max="2829" customWidth="true" style="189" width="3.28515625" collapsed="false"/>
    <col min="2830" max="2830" customWidth="true" style="189" width="10.5703125" collapsed="false"/>
    <col min="2831" max="3074" style="189" width="9.140625" collapsed="false"/>
    <col min="3075" max="3075" customWidth="true" style="189" width="23.140625" collapsed="false"/>
    <col min="3076" max="3081" bestFit="true" customWidth="true" style="189" width="11.28515625" collapsed="false"/>
    <col min="3082" max="3082" customWidth="true" style="189" width="10.7109375" collapsed="false"/>
    <col min="3083" max="3084" customWidth="true" style="189" width="9.85546875" collapsed="false"/>
    <col min="3085" max="3085" customWidth="true" style="189" width="3.28515625" collapsed="false"/>
    <col min="3086" max="3086" customWidth="true" style="189" width="10.5703125" collapsed="false"/>
    <col min="3087" max="3330" style="189" width="9.140625" collapsed="false"/>
    <col min="3331" max="3331" customWidth="true" style="189" width="23.140625" collapsed="false"/>
    <col min="3332" max="3337" bestFit="true" customWidth="true" style="189" width="11.28515625" collapsed="false"/>
    <col min="3338" max="3338" customWidth="true" style="189" width="10.7109375" collapsed="false"/>
    <col min="3339" max="3340" customWidth="true" style="189" width="9.85546875" collapsed="false"/>
    <col min="3341" max="3341" customWidth="true" style="189" width="3.28515625" collapsed="false"/>
    <col min="3342" max="3342" customWidth="true" style="189" width="10.5703125" collapsed="false"/>
    <col min="3343" max="3586" style="189" width="9.140625" collapsed="false"/>
    <col min="3587" max="3587" customWidth="true" style="189" width="23.140625" collapsed="false"/>
    <col min="3588" max="3593" bestFit="true" customWidth="true" style="189" width="11.28515625" collapsed="false"/>
    <col min="3594" max="3594" customWidth="true" style="189" width="10.7109375" collapsed="false"/>
    <col min="3595" max="3596" customWidth="true" style="189" width="9.85546875" collapsed="false"/>
    <col min="3597" max="3597" customWidth="true" style="189" width="3.28515625" collapsed="false"/>
    <col min="3598" max="3598" customWidth="true" style="189" width="10.5703125" collapsed="false"/>
    <col min="3599" max="3842" style="189" width="9.140625" collapsed="false"/>
    <col min="3843" max="3843" customWidth="true" style="189" width="23.140625" collapsed="false"/>
    <col min="3844" max="3849" bestFit="true" customWidth="true" style="189" width="11.28515625" collapsed="false"/>
    <col min="3850" max="3850" customWidth="true" style="189" width="10.7109375" collapsed="false"/>
    <col min="3851" max="3852" customWidth="true" style="189" width="9.85546875" collapsed="false"/>
    <col min="3853" max="3853" customWidth="true" style="189" width="3.28515625" collapsed="false"/>
    <col min="3854" max="3854" customWidth="true" style="189" width="10.5703125" collapsed="false"/>
    <col min="3855" max="4098" style="189" width="9.140625" collapsed="false"/>
    <col min="4099" max="4099" customWidth="true" style="189" width="23.140625" collapsed="false"/>
    <col min="4100" max="4105" bestFit="true" customWidth="true" style="189" width="11.28515625" collapsed="false"/>
    <col min="4106" max="4106" customWidth="true" style="189" width="10.7109375" collapsed="false"/>
    <col min="4107" max="4108" customWidth="true" style="189" width="9.85546875" collapsed="false"/>
    <col min="4109" max="4109" customWidth="true" style="189" width="3.28515625" collapsed="false"/>
    <col min="4110" max="4110" customWidth="true" style="189" width="10.5703125" collapsed="false"/>
    <col min="4111" max="4354" style="189" width="9.140625" collapsed="false"/>
    <col min="4355" max="4355" customWidth="true" style="189" width="23.140625" collapsed="false"/>
    <col min="4356" max="4361" bestFit="true" customWidth="true" style="189" width="11.28515625" collapsed="false"/>
    <col min="4362" max="4362" customWidth="true" style="189" width="10.7109375" collapsed="false"/>
    <col min="4363" max="4364" customWidth="true" style="189" width="9.85546875" collapsed="false"/>
    <col min="4365" max="4365" customWidth="true" style="189" width="3.28515625" collapsed="false"/>
    <col min="4366" max="4366" customWidth="true" style="189" width="10.5703125" collapsed="false"/>
    <col min="4367" max="4610" style="189" width="9.140625" collapsed="false"/>
    <col min="4611" max="4611" customWidth="true" style="189" width="23.140625" collapsed="false"/>
    <col min="4612" max="4617" bestFit="true" customWidth="true" style="189" width="11.28515625" collapsed="false"/>
    <col min="4618" max="4618" customWidth="true" style="189" width="10.7109375" collapsed="false"/>
    <col min="4619" max="4620" customWidth="true" style="189" width="9.85546875" collapsed="false"/>
    <col min="4621" max="4621" customWidth="true" style="189" width="3.28515625" collapsed="false"/>
    <col min="4622" max="4622" customWidth="true" style="189" width="10.5703125" collapsed="false"/>
    <col min="4623" max="4866" style="189" width="9.140625" collapsed="false"/>
    <col min="4867" max="4867" customWidth="true" style="189" width="23.140625" collapsed="false"/>
    <col min="4868" max="4873" bestFit="true" customWidth="true" style="189" width="11.28515625" collapsed="false"/>
    <col min="4874" max="4874" customWidth="true" style="189" width="10.7109375" collapsed="false"/>
    <col min="4875" max="4876" customWidth="true" style="189" width="9.85546875" collapsed="false"/>
    <col min="4877" max="4877" customWidth="true" style="189" width="3.28515625" collapsed="false"/>
    <col min="4878" max="4878" customWidth="true" style="189" width="10.5703125" collapsed="false"/>
    <col min="4879" max="5122" style="189" width="9.140625" collapsed="false"/>
    <col min="5123" max="5123" customWidth="true" style="189" width="23.140625" collapsed="false"/>
    <col min="5124" max="5129" bestFit="true" customWidth="true" style="189" width="11.28515625" collapsed="false"/>
    <col min="5130" max="5130" customWidth="true" style="189" width="10.7109375" collapsed="false"/>
    <col min="5131" max="5132" customWidth="true" style="189" width="9.85546875" collapsed="false"/>
    <col min="5133" max="5133" customWidth="true" style="189" width="3.28515625" collapsed="false"/>
    <col min="5134" max="5134" customWidth="true" style="189" width="10.5703125" collapsed="false"/>
    <col min="5135" max="5378" style="189" width="9.140625" collapsed="false"/>
    <col min="5379" max="5379" customWidth="true" style="189" width="23.140625" collapsed="false"/>
    <col min="5380" max="5385" bestFit="true" customWidth="true" style="189" width="11.28515625" collapsed="false"/>
    <col min="5386" max="5386" customWidth="true" style="189" width="10.7109375" collapsed="false"/>
    <col min="5387" max="5388" customWidth="true" style="189" width="9.85546875" collapsed="false"/>
    <col min="5389" max="5389" customWidth="true" style="189" width="3.28515625" collapsed="false"/>
    <col min="5390" max="5390" customWidth="true" style="189" width="10.5703125" collapsed="false"/>
    <col min="5391" max="5634" style="189" width="9.140625" collapsed="false"/>
    <col min="5635" max="5635" customWidth="true" style="189" width="23.140625" collapsed="false"/>
    <col min="5636" max="5641" bestFit="true" customWidth="true" style="189" width="11.28515625" collapsed="false"/>
    <col min="5642" max="5642" customWidth="true" style="189" width="10.7109375" collapsed="false"/>
    <col min="5643" max="5644" customWidth="true" style="189" width="9.85546875" collapsed="false"/>
    <col min="5645" max="5645" customWidth="true" style="189" width="3.28515625" collapsed="false"/>
    <col min="5646" max="5646" customWidth="true" style="189" width="10.5703125" collapsed="false"/>
    <col min="5647" max="5890" style="189" width="9.140625" collapsed="false"/>
    <col min="5891" max="5891" customWidth="true" style="189" width="23.140625" collapsed="false"/>
    <col min="5892" max="5897" bestFit="true" customWidth="true" style="189" width="11.28515625" collapsed="false"/>
    <col min="5898" max="5898" customWidth="true" style="189" width="10.7109375" collapsed="false"/>
    <col min="5899" max="5900" customWidth="true" style="189" width="9.85546875" collapsed="false"/>
    <col min="5901" max="5901" customWidth="true" style="189" width="3.28515625" collapsed="false"/>
    <col min="5902" max="5902" customWidth="true" style="189" width="10.5703125" collapsed="false"/>
    <col min="5903" max="6146" style="189" width="9.140625" collapsed="false"/>
    <col min="6147" max="6147" customWidth="true" style="189" width="23.140625" collapsed="false"/>
    <col min="6148" max="6153" bestFit="true" customWidth="true" style="189" width="11.28515625" collapsed="false"/>
    <col min="6154" max="6154" customWidth="true" style="189" width="10.7109375" collapsed="false"/>
    <col min="6155" max="6156" customWidth="true" style="189" width="9.85546875" collapsed="false"/>
    <col min="6157" max="6157" customWidth="true" style="189" width="3.28515625" collapsed="false"/>
    <col min="6158" max="6158" customWidth="true" style="189" width="10.5703125" collapsed="false"/>
    <col min="6159" max="6402" style="189" width="9.140625" collapsed="false"/>
    <col min="6403" max="6403" customWidth="true" style="189" width="23.140625" collapsed="false"/>
    <col min="6404" max="6409" bestFit="true" customWidth="true" style="189" width="11.28515625" collapsed="false"/>
    <col min="6410" max="6410" customWidth="true" style="189" width="10.7109375" collapsed="false"/>
    <col min="6411" max="6412" customWidth="true" style="189" width="9.85546875" collapsed="false"/>
    <col min="6413" max="6413" customWidth="true" style="189" width="3.28515625" collapsed="false"/>
    <col min="6414" max="6414" customWidth="true" style="189" width="10.5703125" collapsed="false"/>
    <col min="6415" max="6658" style="189" width="9.140625" collapsed="false"/>
    <col min="6659" max="6659" customWidth="true" style="189" width="23.140625" collapsed="false"/>
    <col min="6660" max="6665" bestFit="true" customWidth="true" style="189" width="11.28515625" collapsed="false"/>
    <col min="6666" max="6666" customWidth="true" style="189" width="10.7109375" collapsed="false"/>
    <col min="6667" max="6668" customWidth="true" style="189" width="9.85546875" collapsed="false"/>
    <col min="6669" max="6669" customWidth="true" style="189" width="3.28515625" collapsed="false"/>
    <col min="6670" max="6670" customWidth="true" style="189" width="10.5703125" collapsed="false"/>
    <col min="6671" max="6914" style="189" width="9.140625" collapsed="false"/>
    <col min="6915" max="6915" customWidth="true" style="189" width="23.140625" collapsed="false"/>
    <col min="6916" max="6921" bestFit="true" customWidth="true" style="189" width="11.28515625" collapsed="false"/>
    <col min="6922" max="6922" customWidth="true" style="189" width="10.7109375" collapsed="false"/>
    <col min="6923" max="6924" customWidth="true" style="189" width="9.85546875" collapsed="false"/>
    <col min="6925" max="6925" customWidth="true" style="189" width="3.28515625" collapsed="false"/>
    <col min="6926" max="6926" customWidth="true" style="189" width="10.5703125" collapsed="false"/>
    <col min="6927" max="7170" style="189" width="9.140625" collapsed="false"/>
    <col min="7171" max="7171" customWidth="true" style="189" width="23.140625" collapsed="false"/>
    <col min="7172" max="7177" bestFit="true" customWidth="true" style="189" width="11.28515625" collapsed="false"/>
    <col min="7178" max="7178" customWidth="true" style="189" width="10.7109375" collapsed="false"/>
    <col min="7179" max="7180" customWidth="true" style="189" width="9.85546875" collapsed="false"/>
    <col min="7181" max="7181" customWidth="true" style="189" width="3.28515625" collapsed="false"/>
    <col min="7182" max="7182" customWidth="true" style="189" width="10.5703125" collapsed="false"/>
    <col min="7183" max="7426" style="189" width="9.140625" collapsed="false"/>
    <col min="7427" max="7427" customWidth="true" style="189" width="23.140625" collapsed="false"/>
    <col min="7428" max="7433" bestFit="true" customWidth="true" style="189" width="11.28515625" collapsed="false"/>
    <col min="7434" max="7434" customWidth="true" style="189" width="10.7109375" collapsed="false"/>
    <col min="7435" max="7436" customWidth="true" style="189" width="9.85546875" collapsed="false"/>
    <col min="7437" max="7437" customWidth="true" style="189" width="3.28515625" collapsed="false"/>
    <col min="7438" max="7438" customWidth="true" style="189" width="10.5703125" collapsed="false"/>
    <col min="7439" max="7682" style="189" width="9.140625" collapsed="false"/>
    <col min="7683" max="7683" customWidth="true" style="189" width="23.140625" collapsed="false"/>
    <col min="7684" max="7689" bestFit="true" customWidth="true" style="189" width="11.28515625" collapsed="false"/>
    <col min="7690" max="7690" customWidth="true" style="189" width="10.7109375" collapsed="false"/>
    <col min="7691" max="7692" customWidth="true" style="189" width="9.85546875" collapsed="false"/>
    <col min="7693" max="7693" customWidth="true" style="189" width="3.28515625" collapsed="false"/>
    <col min="7694" max="7694" customWidth="true" style="189" width="10.5703125" collapsed="false"/>
    <col min="7695" max="7938" style="189" width="9.140625" collapsed="false"/>
    <col min="7939" max="7939" customWidth="true" style="189" width="23.140625" collapsed="false"/>
    <col min="7940" max="7945" bestFit="true" customWidth="true" style="189" width="11.28515625" collapsed="false"/>
    <col min="7946" max="7946" customWidth="true" style="189" width="10.7109375" collapsed="false"/>
    <col min="7947" max="7948" customWidth="true" style="189" width="9.85546875" collapsed="false"/>
    <col min="7949" max="7949" customWidth="true" style="189" width="3.28515625" collapsed="false"/>
    <col min="7950" max="7950" customWidth="true" style="189" width="10.5703125" collapsed="false"/>
    <col min="7951" max="8194" style="189" width="9.140625" collapsed="false"/>
    <col min="8195" max="8195" customWidth="true" style="189" width="23.140625" collapsed="false"/>
    <col min="8196" max="8201" bestFit="true" customWidth="true" style="189" width="11.28515625" collapsed="false"/>
    <col min="8202" max="8202" customWidth="true" style="189" width="10.7109375" collapsed="false"/>
    <col min="8203" max="8204" customWidth="true" style="189" width="9.85546875" collapsed="false"/>
    <col min="8205" max="8205" customWidth="true" style="189" width="3.28515625" collapsed="false"/>
    <col min="8206" max="8206" customWidth="true" style="189" width="10.5703125" collapsed="false"/>
    <col min="8207" max="8450" style="189" width="9.140625" collapsed="false"/>
    <col min="8451" max="8451" customWidth="true" style="189" width="23.140625" collapsed="false"/>
    <col min="8452" max="8457" bestFit="true" customWidth="true" style="189" width="11.28515625" collapsed="false"/>
    <col min="8458" max="8458" customWidth="true" style="189" width="10.7109375" collapsed="false"/>
    <col min="8459" max="8460" customWidth="true" style="189" width="9.85546875" collapsed="false"/>
    <col min="8461" max="8461" customWidth="true" style="189" width="3.28515625" collapsed="false"/>
    <col min="8462" max="8462" customWidth="true" style="189" width="10.5703125" collapsed="false"/>
    <col min="8463" max="8706" style="189" width="9.140625" collapsed="false"/>
    <col min="8707" max="8707" customWidth="true" style="189" width="23.140625" collapsed="false"/>
    <col min="8708" max="8713" bestFit="true" customWidth="true" style="189" width="11.28515625" collapsed="false"/>
    <col min="8714" max="8714" customWidth="true" style="189" width="10.7109375" collapsed="false"/>
    <col min="8715" max="8716" customWidth="true" style="189" width="9.85546875" collapsed="false"/>
    <col min="8717" max="8717" customWidth="true" style="189" width="3.28515625" collapsed="false"/>
    <col min="8718" max="8718" customWidth="true" style="189" width="10.5703125" collapsed="false"/>
    <col min="8719" max="8962" style="189" width="9.140625" collapsed="false"/>
    <col min="8963" max="8963" customWidth="true" style="189" width="23.140625" collapsed="false"/>
    <col min="8964" max="8969" bestFit="true" customWidth="true" style="189" width="11.28515625" collapsed="false"/>
    <col min="8970" max="8970" customWidth="true" style="189" width="10.7109375" collapsed="false"/>
    <col min="8971" max="8972" customWidth="true" style="189" width="9.85546875" collapsed="false"/>
    <col min="8973" max="8973" customWidth="true" style="189" width="3.28515625" collapsed="false"/>
    <col min="8974" max="8974" customWidth="true" style="189" width="10.5703125" collapsed="false"/>
    <col min="8975" max="9218" style="189" width="9.140625" collapsed="false"/>
    <col min="9219" max="9219" customWidth="true" style="189" width="23.140625" collapsed="false"/>
    <col min="9220" max="9225" bestFit="true" customWidth="true" style="189" width="11.28515625" collapsed="false"/>
    <col min="9226" max="9226" customWidth="true" style="189" width="10.7109375" collapsed="false"/>
    <col min="9227" max="9228" customWidth="true" style="189" width="9.85546875" collapsed="false"/>
    <col min="9229" max="9229" customWidth="true" style="189" width="3.28515625" collapsed="false"/>
    <col min="9230" max="9230" customWidth="true" style="189" width="10.5703125" collapsed="false"/>
    <col min="9231" max="9474" style="189" width="9.140625" collapsed="false"/>
    <col min="9475" max="9475" customWidth="true" style="189" width="23.140625" collapsed="false"/>
    <col min="9476" max="9481" bestFit="true" customWidth="true" style="189" width="11.28515625" collapsed="false"/>
    <col min="9482" max="9482" customWidth="true" style="189" width="10.7109375" collapsed="false"/>
    <col min="9483" max="9484" customWidth="true" style="189" width="9.85546875" collapsed="false"/>
    <col min="9485" max="9485" customWidth="true" style="189" width="3.28515625" collapsed="false"/>
    <col min="9486" max="9486" customWidth="true" style="189" width="10.5703125" collapsed="false"/>
    <col min="9487" max="9730" style="189" width="9.140625" collapsed="false"/>
    <col min="9731" max="9731" customWidth="true" style="189" width="23.140625" collapsed="false"/>
    <col min="9732" max="9737" bestFit="true" customWidth="true" style="189" width="11.28515625" collapsed="false"/>
    <col min="9738" max="9738" customWidth="true" style="189" width="10.7109375" collapsed="false"/>
    <col min="9739" max="9740" customWidth="true" style="189" width="9.85546875" collapsed="false"/>
    <col min="9741" max="9741" customWidth="true" style="189" width="3.28515625" collapsed="false"/>
    <col min="9742" max="9742" customWidth="true" style="189" width="10.5703125" collapsed="false"/>
    <col min="9743" max="9986" style="189" width="9.140625" collapsed="false"/>
    <col min="9987" max="9987" customWidth="true" style="189" width="23.140625" collapsed="false"/>
    <col min="9988" max="9993" bestFit="true" customWidth="true" style="189" width="11.28515625" collapsed="false"/>
    <col min="9994" max="9994" customWidth="true" style="189" width="10.7109375" collapsed="false"/>
    <col min="9995" max="9996" customWidth="true" style="189" width="9.85546875" collapsed="false"/>
    <col min="9997" max="9997" customWidth="true" style="189" width="3.28515625" collapsed="false"/>
    <col min="9998" max="9998" customWidth="true" style="189" width="10.5703125" collapsed="false"/>
    <col min="9999" max="10242" style="189" width="9.140625" collapsed="false"/>
    <col min="10243" max="10243" customWidth="true" style="189" width="23.140625" collapsed="false"/>
    <col min="10244" max="10249" bestFit="true" customWidth="true" style="189" width="11.28515625" collapsed="false"/>
    <col min="10250" max="10250" customWidth="true" style="189" width="10.7109375" collapsed="false"/>
    <col min="10251" max="10252" customWidth="true" style="189" width="9.85546875" collapsed="false"/>
    <col min="10253" max="10253" customWidth="true" style="189" width="3.28515625" collapsed="false"/>
    <col min="10254" max="10254" customWidth="true" style="189" width="10.5703125" collapsed="false"/>
    <col min="10255" max="10498" style="189" width="9.140625" collapsed="false"/>
    <col min="10499" max="10499" customWidth="true" style="189" width="23.140625" collapsed="false"/>
    <col min="10500" max="10505" bestFit="true" customWidth="true" style="189" width="11.28515625" collapsed="false"/>
    <col min="10506" max="10506" customWidth="true" style="189" width="10.7109375" collapsed="false"/>
    <col min="10507" max="10508" customWidth="true" style="189" width="9.85546875" collapsed="false"/>
    <col min="10509" max="10509" customWidth="true" style="189" width="3.28515625" collapsed="false"/>
    <col min="10510" max="10510" customWidth="true" style="189" width="10.5703125" collapsed="false"/>
    <col min="10511" max="10754" style="189" width="9.140625" collapsed="false"/>
    <col min="10755" max="10755" customWidth="true" style="189" width="23.140625" collapsed="false"/>
    <col min="10756" max="10761" bestFit="true" customWidth="true" style="189" width="11.28515625" collapsed="false"/>
    <col min="10762" max="10762" customWidth="true" style="189" width="10.7109375" collapsed="false"/>
    <col min="10763" max="10764" customWidth="true" style="189" width="9.85546875" collapsed="false"/>
    <col min="10765" max="10765" customWidth="true" style="189" width="3.28515625" collapsed="false"/>
    <col min="10766" max="10766" customWidth="true" style="189" width="10.5703125" collapsed="false"/>
    <col min="10767" max="11010" style="189" width="9.140625" collapsed="false"/>
    <col min="11011" max="11011" customWidth="true" style="189" width="23.140625" collapsed="false"/>
    <col min="11012" max="11017" bestFit="true" customWidth="true" style="189" width="11.28515625" collapsed="false"/>
    <col min="11018" max="11018" customWidth="true" style="189" width="10.7109375" collapsed="false"/>
    <col min="11019" max="11020" customWidth="true" style="189" width="9.85546875" collapsed="false"/>
    <col min="11021" max="11021" customWidth="true" style="189" width="3.28515625" collapsed="false"/>
    <col min="11022" max="11022" customWidth="true" style="189" width="10.5703125" collapsed="false"/>
    <col min="11023" max="11266" style="189" width="9.140625" collapsed="false"/>
    <col min="11267" max="11267" customWidth="true" style="189" width="23.140625" collapsed="false"/>
    <col min="11268" max="11273" bestFit="true" customWidth="true" style="189" width="11.28515625" collapsed="false"/>
    <col min="11274" max="11274" customWidth="true" style="189" width="10.7109375" collapsed="false"/>
    <col min="11275" max="11276" customWidth="true" style="189" width="9.85546875" collapsed="false"/>
    <col min="11277" max="11277" customWidth="true" style="189" width="3.28515625" collapsed="false"/>
    <col min="11278" max="11278" customWidth="true" style="189" width="10.5703125" collapsed="false"/>
    <col min="11279" max="11522" style="189" width="9.140625" collapsed="false"/>
    <col min="11523" max="11523" customWidth="true" style="189" width="23.140625" collapsed="false"/>
    <col min="11524" max="11529" bestFit="true" customWidth="true" style="189" width="11.28515625" collapsed="false"/>
    <col min="11530" max="11530" customWidth="true" style="189" width="10.7109375" collapsed="false"/>
    <col min="11531" max="11532" customWidth="true" style="189" width="9.85546875" collapsed="false"/>
    <col min="11533" max="11533" customWidth="true" style="189" width="3.28515625" collapsed="false"/>
    <col min="11534" max="11534" customWidth="true" style="189" width="10.5703125" collapsed="false"/>
    <col min="11535" max="11778" style="189" width="9.140625" collapsed="false"/>
    <col min="11779" max="11779" customWidth="true" style="189" width="23.140625" collapsed="false"/>
    <col min="11780" max="11785" bestFit="true" customWidth="true" style="189" width="11.28515625" collapsed="false"/>
    <col min="11786" max="11786" customWidth="true" style="189" width="10.7109375" collapsed="false"/>
    <col min="11787" max="11788" customWidth="true" style="189" width="9.85546875" collapsed="false"/>
    <col min="11789" max="11789" customWidth="true" style="189" width="3.28515625" collapsed="false"/>
    <col min="11790" max="11790" customWidth="true" style="189" width="10.5703125" collapsed="false"/>
    <col min="11791" max="12034" style="189" width="9.140625" collapsed="false"/>
    <col min="12035" max="12035" customWidth="true" style="189" width="23.140625" collapsed="false"/>
    <col min="12036" max="12041" bestFit="true" customWidth="true" style="189" width="11.28515625" collapsed="false"/>
    <col min="12042" max="12042" customWidth="true" style="189" width="10.7109375" collapsed="false"/>
    <col min="12043" max="12044" customWidth="true" style="189" width="9.85546875" collapsed="false"/>
    <col min="12045" max="12045" customWidth="true" style="189" width="3.28515625" collapsed="false"/>
    <col min="12046" max="12046" customWidth="true" style="189" width="10.5703125" collapsed="false"/>
    <col min="12047" max="12290" style="189" width="9.140625" collapsed="false"/>
    <col min="12291" max="12291" customWidth="true" style="189" width="23.140625" collapsed="false"/>
    <col min="12292" max="12297" bestFit="true" customWidth="true" style="189" width="11.28515625" collapsed="false"/>
    <col min="12298" max="12298" customWidth="true" style="189" width="10.7109375" collapsed="false"/>
    <col min="12299" max="12300" customWidth="true" style="189" width="9.85546875" collapsed="false"/>
    <col min="12301" max="12301" customWidth="true" style="189" width="3.28515625" collapsed="false"/>
    <col min="12302" max="12302" customWidth="true" style="189" width="10.5703125" collapsed="false"/>
    <col min="12303" max="12546" style="189" width="9.140625" collapsed="false"/>
    <col min="12547" max="12547" customWidth="true" style="189" width="23.140625" collapsed="false"/>
    <col min="12548" max="12553" bestFit="true" customWidth="true" style="189" width="11.28515625" collapsed="false"/>
    <col min="12554" max="12554" customWidth="true" style="189" width="10.7109375" collapsed="false"/>
    <col min="12555" max="12556" customWidth="true" style="189" width="9.85546875" collapsed="false"/>
    <col min="12557" max="12557" customWidth="true" style="189" width="3.28515625" collapsed="false"/>
    <col min="12558" max="12558" customWidth="true" style="189" width="10.5703125" collapsed="false"/>
    <col min="12559" max="12802" style="189" width="9.140625" collapsed="false"/>
    <col min="12803" max="12803" customWidth="true" style="189" width="23.140625" collapsed="false"/>
    <col min="12804" max="12809" bestFit="true" customWidth="true" style="189" width="11.28515625" collapsed="false"/>
    <col min="12810" max="12810" customWidth="true" style="189" width="10.7109375" collapsed="false"/>
    <col min="12811" max="12812" customWidth="true" style="189" width="9.85546875" collapsed="false"/>
    <col min="12813" max="12813" customWidth="true" style="189" width="3.28515625" collapsed="false"/>
    <col min="12814" max="12814" customWidth="true" style="189" width="10.5703125" collapsed="false"/>
    <col min="12815" max="13058" style="189" width="9.140625" collapsed="false"/>
    <col min="13059" max="13059" customWidth="true" style="189" width="23.140625" collapsed="false"/>
    <col min="13060" max="13065" bestFit="true" customWidth="true" style="189" width="11.28515625" collapsed="false"/>
    <col min="13066" max="13066" customWidth="true" style="189" width="10.7109375" collapsed="false"/>
    <col min="13067" max="13068" customWidth="true" style="189" width="9.85546875" collapsed="false"/>
    <col min="13069" max="13069" customWidth="true" style="189" width="3.28515625" collapsed="false"/>
    <col min="13070" max="13070" customWidth="true" style="189" width="10.5703125" collapsed="false"/>
    <col min="13071" max="13314" style="189" width="9.140625" collapsed="false"/>
    <col min="13315" max="13315" customWidth="true" style="189" width="23.140625" collapsed="false"/>
    <col min="13316" max="13321" bestFit="true" customWidth="true" style="189" width="11.28515625" collapsed="false"/>
    <col min="13322" max="13322" customWidth="true" style="189" width="10.7109375" collapsed="false"/>
    <col min="13323" max="13324" customWidth="true" style="189" width="9.85546875" collapsed="false"/>
    <col min="13325" max="13325" customWidth="true" style="189" width="3.28515625" collapsed="false"/>
    <col min="13326" max="13326" customWidth="true" style="189" width="10.5703125" collapsed="false"/>
    <col min="13327" max="13570" style="189" width="9.140625" collapsed="false"/>
    <col min="13571" max="13571" customWidth="true" style="189" width="23.140625" collapsed="false"/>
    <col min="13572" max="13577" bestFit="true" customWidth="true" style="189" width="11.28515625" collapsed="false"/>
    <col min="13578" max="13578" customWidth="true" style="189" width="10.7109375" collapsed="false"/>
    <col min="13579" max="13580" customWidth="true" style="189" width="9.85546875" collapsed="false"/>
    <col min="13581" max="13581" customWidth="true" style="189" width="3.28515625" collapsed="false"/>
    <col min="13582" max="13582" customWidth="true" style="189" width="10.5703125" collapsed="false"/>
    <col min="13583" max="13826" style="189" width="9.140625" collapsed="false"/>
    <col min="13827" max="13827" customWidth="true" style="189" width="23.140625" collapsed="false"/>
    <col min="13828" max="13833" bestFit="true" customWidth="true" style="189" width="11.28515625" collapsed="false"/>
    <col min="13834" max="13834" customWidth="true" style="189" width="10.7109375" collapsed="false"/>
    <col min="13835" max="13836" customWidth="true" style="189" width="9.85546875" collapsed="false"/>
    <col min="13837" max="13837" customWidth="true" style="189" width="3.28515625" collapsed="false"/>
    <col min="13838" max="13838" customWidth="true" style="189" width="10.5703125" collapsed="false"/>
    <col min="13839" max="14082" style="189" width="9.140625" collapsed="false"/>
    <col min="14083" max="14083" customWidth="true" style="189" width="23.140625" collapsed="false"/>
    <col min="14084" max="14089" bestFit="true" customWidth="true" style="189" width="11.28515625" collapsed="false"/>
    <col min="14090" max="14090" customWidth="true" style="189" width="10.7109375" collapsed="false"/>
    <col min="14091" max="14092" customWidth="true" style="189" width="9.85546875" collapsed="false"/>
    <col min="14093" max="14093" customWidth="true" style="189" width="3.28515625" collapsed="false"/>
    <col min="14094" max="14094" customWidth="true" style="189" width="10.5703125" collapsed="false"/>
    <col min="14095" max="14338" style="189" width="9.140625" collapsed="false"/>
    <col min="14339" max="14339" customWidth="true" style="189" width="23.140625" collapsed="false"/>
    <col min="14340" max="14345" bestFit="true" customWidth="true" style="189" width="11.28515625" collapsed="false"/>
    <col min="14346" max="14346" customWidth="true" style="189" width="10.7109375" collapsed="false"/>
    <col min="14347" max="14348" customWidth="true" style="189" width="9.85546875" collapsed="false"/>
    <col min="14349" max="14349" customWidth="true" style="189" width="3.28515625" collapsed="false"/>
    <col min="14350" max="14350" customWidth="true" style="189" width="10.5703125" collapsed="false"/>
    <col min="14351" max="14594" style="189" width="9.140625" collapsed="false"/>
    <col min="14595" max="14595" customWidth="true" style="189" width="23.140625" collapsed="false"/>
    <col min="14596" max="14601" bestFit="true" customWidth="true" style="189" width="11.28515625" collapsed="false"/>
    <col min="14602" max="14602" customWidth="true" style="189" width="10.7109375" collapsed="false"/>
    <col min="14603" max="14604" customWidth="true" style="189" width="9.85546875" collapsed="false"/>
    <col min="14605" max="14605" customWidth="true" style="189" width="3.28515625" collapsed="false"/>
    <col min="14606" max="14606" customWidth="true" style="189" width="10.5703125" collapsed="false"/>
    <col min="14607" max="14850" style="189" width="9.140625" collapsed="false"/>
    <col min="14851" max="14851" customWidth="true" style="189" width="23.140625" collapsed="false"/>
    <col min="14852" max="14857" bestFit="true" customWidth="true" style="189" width="11.28515625" collapsed="false"/>
    <col min="14858" max="14858" customWidth="true" style="189" width="10.7109375" collapsed="false"/>
    <col min="14859" max="14860" customWidth="true" style="189" width="9.85546875" collapsed="false"/>
    <col min="14861" max="14861" customWidth="true" style="189" width="3.28515625" collapsed="false"/>
    <col min="14862" max="14862" customWidth="true" style="189" width="10.5703125" collapsed="false"/>
    <col min="14863" max="15106" style="189" width="9.140625" collapsed="false"/>
    <col min="15107" max="15107" customWidth="true" style="189" width="23.140625" collapsed="false"/>
    <col min="15108" max="15113" bestFit="true" customWidth="true" style="189" width="11.28515625" collapsed="false"/>
    <col min="15114" max="15114" customWidth="true" style="189" width="10.7109375" collapsed="false"/>
    <col min="15115" max="15116" customWidth="true" style="189" width="9.85546875" collapsed="false"/>
    <col min="15117" max="15117" customWidth="true" style="189" width="3.28515625" collapsed="false"/>
    <col min="15118" max="15118" customWidth="true" style="189" width="10.5703125" collapsed="false"/>
    <col min="15119" max="15362" style="189" width="9.140625" collapsed="false"/>
    <col min="15363" max="15363" customWidth="true" style="189" width="23.140625" collapsed="false"/>
    <col min="15364" max="15369" bestFit="true" customWidth="true" style="189" width="11.28515625" collapsed="false"/>
    <col min="15370" max="15370" customWidth="true" style="189" width="10.7109375" collapsed="false"/>
    <col min="15371" max="15372" customWidth="true" style="189" width="9.85546875" collapsed="false"/>
    <col min="15373" max="15373" customWidth="true" style="189" width="3.28515625" collapsed="false"/>
    <col min="15374" max="15374" customWidth="true" style="189" width="10.5703125" collapsed="false"/>
    <col min="15375" max="15618" style="189" width="9.140625" collapsed="false"/>
    <col min="15619" max="15619" customWidth="true" style="189" width="23.140625" collapsed="false"/>
    <col min="15620" max="15625" bestFit="true" customWidth="true" style="189" width="11.28515625" collapsed="false"/>
    <col min="15626" max="15626" customWidth="true" style="189" width="10.7109375" collapsed="false"/>
    <col min="15627" max="15628" customWidth="true" style="189" width="9.85546875" collapsed="false"/>
    <col min="15629" max="15629" customWidth="true" style="189" width="3.28515625" collapsed="false"/>
    <col min="15630" max="15630" customWidth="true" style="189" width="10.5703125" collapsed="false"/>
    <col min="15631" max="15874" style="189" width="9.140625" collapsed="false"/>
    <col min="15875" max="15875" customWidth="true" style="189" width="23.140625" collapsed="false"/>
    <col min="15876" max="15881" bestFit="true" customWidth="true" style="189" width="11.28515625" collapsed="false"/>
    <col min="15882" max="15882" customWidth="true" style="189" width="10.7109375" collapsed="false"/>
    <col min="15883" max="15884" customWidth="true" style="189" width="9.85546875" collapsed="false"/>
    <col min="15885" max="15885" customWidth="true" style="189" width="3.28515625" collapsed="false"/>
    <col min="15886" max="15886" customWidth="true" style="189" width="10.5703125" collapsed="false"/>
    <col min="15887" max="16130" style="189" width="9.140625" collapsed="false"/>
    <col min="16131" max="16131" customWidth="true" style="189" width="23.140625" collapsed="false"/>
    <col min="16132" max="16137" bestFit="true" customWidth="true" style="189" width="11.28515625" collapsed="false"/>
    <col min="16138" max="16138" customWidth="true" style="189" width="10.7109375" collapsed="false"/>
    <col min="16139" max="16140" customWidth="true" style="189" width="9.85546875" collapsed="false"/>
    <col min="16141" max="16141" customWidth="true" style="189" width="3.28515625" collapsed="false"/>
    <col min="16142" max="16142" customWidth="true" style="189" width="10.5703125" collapsed="false"/>
    <col min="16143" max="16384" style="189" width="9.140625" collapsed="false"/>
  </cols>
  <sheetData>
    <row r="1" spans="1:15" x14ac:dyDescent="0.2">
      <c r="A1" s="95" t="s">
        <v>330</v>
      </c>
      <c r="B1" s="175"/>
      <c r="C1" s="175"/>
      <c r="D1" s="175"/>
      <c r="E1" s="175"/>
      <c r="F1" s="175"/>
      <c r="G1" s="175"/>
      <c r="H1" s="175"/>
      <c r="I1" s="175"/>
      <c r="J1" s="188"/>
      <c r="K1" s="188"/>
      <c r="L1" s="188"/>
    </row>
    <row r="2" spans="1:15" x14ac:dyDescent="0.2">
      <c r="A2" s="274" t="s">
        <v>282</v>
      </c>
      <c r="B2" s="175"/>
      <c r="C2" s="175"/>
      <c r="D2" s="175"/>
      <c r="E2" s="175"/>
      <c r="F2" s="175"/>
      <c r="G2" s="175"/>
      <c r="H2" s="175"/>
      <c r="I2" s="175"/>
      <c r="J2" s="188"/>
      <c r="K2" s="188"/>
      <c r="L2" s="188"/>
    </row>
    <row r="3" spans="1:15" ht="43.5" customHeight="1" x14ac:dyDescent="0.2">
      <c r="A3" s="175"/>
      <c r="B3" s="412">
        <v>2018</v>
      </c>
      <c r="C3" s="413"/>
      <c r="D3" s="413"/>
      <c r="E3" s="414"/>
      <c r="F3" s="412">
        <v>2019</v>
      </c>
      <c r="G3" s="413"/>
      <c r="H3" s="413"/>
      <c r="I3" s="414"/>
      <c r="J3" s="412">
        <v>2020</v>
      </c>
      <c r="K3" s="413"/>
      <c r="L3" s="414"/>
      <c r="N3" s="412" t="s">
        <v>195</v>
      </c>
      <c r="O3" s="414"/>
    </row>
    <row r="4" spans="1:15" x14ac:dyDescent="0.2">
      <c r="A4" s="190"/>
      <c r="B4" s="191">
        <v>42094</v>
      </c>
      <c r="C4" s="191">
        <v>42185</v>
      </c>
      <c r="D4" s="191">
        <v>42277</v>
      </c>
      <c r="E4" s="191">
        <v>42369</v>
      </c>
      <c r="F4" s="191">
        <v>42094</v>
      </c>
      <c r="G4" s="191">
        <v>42185</v>
      </c>
      <c r="H4" s="191">
        <v>42277</v>
      </c>
      <c r="I4" s="191">
        <v>42369</v>
      </c>
      <c r="J4" s="191">
        <v>42460</v>
      </c>
      <c r="K4" s="191">
        <v>42551</v>
      </c>
      <c r="L4" s="191">
        <v>42643</v>
      </c>
      <c r="N4" s="347" t="s">
        <v>53</v>
      </c>
      <c r="O4" s="192" t="s">
        <v>70</v>
      </c>
    </row>
    <row r="5" spans="1:15" ht="12.75" customHeight="1" x14ac:dyDescent="0.2">
      <c r="A5" s="193" t="s">
        <v>62</v>
      </c>
      <c r="B5" s="69">
        <v>10933</v>
      </c>
      <c r="C5" s="69">
        <v>11143</v>
      </c>
      <c r="D5" s="69">
        <v>10955</v>
      </c>
      <c r="E5" s="69">
        <v>10990</v>
      </c>
      <c r="F5" s="69">
        <v>10989</v>
      </c>
      <c r="G5" s="69">
        <v>11081</v>
      </c>
      <c r="H5" s="69">
        <v>11431</v>
      </c>
      <c r="I5" s="69">
        <v>11345</v>
      </c>
      <c r="J5" s="69">
        <v>11665</v>
      </c>
      <c r="K5" s="69">
        <v>13763</v>
      </c>
      <c r="L5" s="69">
        <v>14151</v>
      </c>
      <c r="N5" s="221">
        <f>L5-H5</f>
        <v>2720</v>
      </c>
      <c r="O5" s="194">
        <f>N5/H5</f>
        <v>0.23794943574490421</v>
      </c>
    </row>
    <row r="6" spans="1:15" ht="12.75" customHeight="1" x14ac:dyDescent="0.2">
      <c r="A6" s="195" t="s">
        <v>2</v>
      </c>
      <c r="B6" s="75">
        <v>426</v>
      </c>
      <c r="C6" s="75">
        <v>438</v>
      </c>
      <c r="D6" s="75">
        <v>418</v>
      </c>
      <c r="E6" s="75">
        <v>410</v>
      </c>
      <c r="F6" s="75">
        <v>394</v>
      </c>
      <c r="G6" s="75">
        <v>347</v>
      </c>
      <c r="H6" s="75">
        <v>330</v>
      </c>
      <c r="I6" s="75">
        <v>325</v>
      </c>
      <c r="J6" s="75">
        <v>298</v>
      </c>
      <c r="K6" s="75">
        <v>326</v>
      </c>
      <c r="L6" s="75">
        <v>347</v>
      </c>
      <c r="N6" s="225">
        <f t="shared" ref="N6:N37" si="0">L6-H6</f>
        <v>17</v>
      </c>
      <c r="O6" s="121">
        <f t="shared" ref="O6:O37" si="1">N6/H6</f>
        <v>5.1515151515151514E-2</v>
      </c>
    </row>
    <row r="7" spans="1:15" ht="12.75" customHeight="1" x14ac:dyDescent="0.2">
      <c r="A7" s="195" t="s">
        <v>3</v>
      </c>
      <c r="B7" s="75">
        <v>393</v>
      </c>
      <c r="C7" s="75">
        <v>404</v>
      </c>
      <c r="D7" s="75">
        <v>378</v>
      </c>
      <c r="E7" s="75">
        <v>395</v>
      </c>
      <c r="F7" s="75">
        <v>373</v>
      </c>
      <c r="G7" s="75">
        <v>316</v>
      </c>
      <c r="H7" s="75">
        <v>332</v>
      </c>
      <c r="I7" s="75">
        <v>301</v>
      </c>
      <c r="J7" s="75">
        <v>286</v>
      </c>
      <c r="K7" s="75">
        <v>288</v>
      </c>
      <c r="L7" s="75">
        <v>251</v>
      </c>
      <c r="N7" s="225">
        <f t="shared" si="0"/>
        <v>-81</v>
      </c>
      <c r="O7" s="121">
        <f t="shared" si="1"/>
        <v>-0.24397590361445784</v>
      </c>
    </row>
    <row r="8" spans="1:15" ht="12.75" customHeight="1" x14ac:dyDescent="0.2">
      <c r="A8" s="195" t="s">
        <v>4</v>
      </c>
      <c r="B8" s="75">
        <v>127</v>
      </c>
      <c r="C8" s="75">
        <v>109</v>
      </c>
      <c r="D8" s="75">
        <v>111</v>
      </c>
      <c r="E8" s="75">
        <v>123</v>
      </c>
      <c r="F8" s="75">
        <v>107</v>
      </c>
      <c r="G8" s="75">
        <v>114</v>
      </c>
      <c r="H8" s="75">
        <v>116</v>
      </c>
      <c r="I8" s="75">
        <v>106</v>
      </c>
      <c r="J8" s="75">
        <v>119</v>
      </c>
      <c r="K8" s="75">
        <v>124</v>
      </c>
      <c r="L8" s="75">
        <v>130</v>
      </c>
      <c r="N8" s="225">
        <f t="shared" si="0"/>
        <v>14</v>
      </c>
      <c r="O8" s="121">
        <f t="shared" si="1"/>
        <v>0.1206896551724138</v>
      </c>
    </row>
    <row r="9" spans="1:15" ht="12.75" customHeight="1" x14ac:dyDescent="0.2">
      <c r="A9" s="195" t="s">
        <v>5</v>
      </c>
      <c r="B9" s="75">
        <v>125</v>
      </c>
      <c r="C9" s="75">
        <v>120</v>
      </c>
      <c r="D9" s="75">
        <v>120</v>
      </c>
      <c r="E9" s="75">
        <v>117</v>
      </c>
      <c r="F9" s="75">
        <v>118</v>
      </c>
      <c r="G9" s="75">
        <v>112</v>
      </c>
      <c r="H9" s="75">
        <v>117</v>
      </c>
      <c r="I9" s="75">
        <v>108</v>
      </c>
      <c r="J9" s="75">
        <v>117</v>
      </c>
      <c r="K9" s="75">
        <v>150</v>
      </c>
      <c r="L9" s="75">
        <v>129</v>
      </c>
      <c r="N9" s="225">
        <f t="shared" si="0"/>
        <v>12</v>
      </c>
      <c r="O9" s="121">
        <f t="shared" si="1"/>
        <v>0.10256410256410256</v>
      </c>
    </row>
    <row r="10" spans="1:15" ht="12.75" customHeight="1" x14ac:dyDescent="0.2">
      <c r="A10" s="195" t="s">
        <v>6</v>
      </c>
      <c r="B10" s="75">
        <v>124</v>
      </c>
      <c r="C10" s="75">
        <v>135</v>
      </c>
      <c r="D10" s="75">
        <v>125</v>
      </c>
      <c r="E10" s="75">
        <v>114</v>
      </c>
      <c r="F10" s="75">
        <v>116</v>
      </c>
      <c r="G10" s="75">
        <v>113</v>
      </c>
      <c r="H10" s="75">
        <v>118</v>
      </c>
      <c r="I10" s="75">
        <v>107</v>
      </c>
      <c r="J10" s="75">
        <v>108</v>
      </c>
      <c r="K10" s="75">
        <v>109</v>
      </c>
      <c r="L10" s="75">
        <v>110</v>
      </c>
      <c r="N10" s="225">
        <f t="shared" si="0"/>
        <v>-8</v>
      </c>
      <c r="O10" s="121">
        <f t="shared" si="1"/>
        <v>-6.7796610169491525E-2</v>
      </c>
    </row>
    <row r="11" spans="1:15" ht="12.75" customHeight="1" x14ac:dyDescent="0.2">
      <c r="A11" s="195" t="s">
        <v>7</v>
      </c>
      <c r="B11" s="75">
        <v>160</v>
      </c>
      <c r="C11" s="75">
        <v>158</v>
      </c>
      <c r="D11" s="75">
        <v>165</v>
      </c>
      <c r="E11" s="75">
        <v>156</v>
      </c>
      <c r="F11" s="75">
        <v>181</v>
      </c>
      <c r="G11" s="75">
        <v>154</v>
      </c>
      <c r="H11" s="75">
        <v>155</v>
      </c>
      <c r="I11" s="75">
        <v>150</v>
      </c>
      <c r="J11" s="75">
        <v>181</v>
      </c>
      <c r="K11" s="75">
        <v>256</v>
      </c>
      <c r="L11" s="75">
        <v>209</v>
      </c>
      <c r="N11" s="225">
        <f t="shared" si="0"/>
        <v>54</v>
      </c>
      <c r="O11" s="121">
        <f t="shared" si="1"/>
        <v>0.34838709677419355</v>
      </c>
    </row>
    <row r="12" spans="1:15" ht="12.75" customHeight="1" x14ac:dyDescent="0.2">
      <c r="A12" s="195" t="s">
        <v>8</v>
      </c>
      <c r="B12" s="75">
        <v>254</v>
      </c>
      <c r="C12" s="75">
        <v>241</v>
      </c>
      <c r="D12" s="75">
        <v>244</v>
      </c>
      <c r="E12" s="75">
        <v>274</v>
      </c>
      <c r="F12" s="75">
        <v>262</v>
      </c>
      <c r="G12" s="75">
        <v>258</v>
      </c>
      <c r="H12" s="75">
        <v>256</v>
      </c>
      <c r="I12" s="75">
        <v>247</v>
      </c>
      <c r="J12" s="75">
        <v>245</v>
      </c>
      <c r="K12" s="75">
        <v>392</v>
      </c>
      <c r="L12" s="75">
        <v>449</v>
      </c>
      <c r="N12" s="225">
        <f t="shared" si="0"/>
        <v>193</v>
      </c>
      <c r="O12" s="121">
        <f t="shared" si="1"/>
        <v>0.75390625</v>
      </c>
    </row>
    <row r="13" spans="1:15" ht="12.75" customHeight="1" x14ac:dyDescent="0.2">
      <c r="A13" s="195" t="s">
        <v>9</v>
      </c>
      <c r="B13" s="75">
        <v>73</v>
      </c>
      <c r="C13" s="75">
        <v>80</v>
      </c>
      <c r="D13" s="75">
        <v>91</v>
      </c>
      <c r="E13" s="75">
        <v>83</v>
      </c>
      <c r="F13" s="75">
        <v>83</v>
      </c>
      <c r="G13" s="75">
        <v>98</v>
      </c>
      <c r="H13" s="75">
        <v>96</v>
      </c>
      <c r="I13" s="75">
        <v>92</v>
      </c>
      <c r="J13" s="75">
        <v>109</v>
      </c>
      <c r="K13" s="75">
        <v>141</v>
      </c>
      <c r="L13" s="75">
        <v>143</v>
      </c>
      <c r="N13" s="225">
        <f t="shared" si="0"/>
        <v>47</v>
      </c>
      <c r="O13" s="121">
        <f t="shared" si="1"/>
        <v>0.48958333333333331</v>
      </c>
    </row>
    <row r="14" spans="1:15" ht="12.75" customHeight="1" x14ac:dyDescent="0.2">
      <c r="A14" s="195" t="s">
        <v>10</v>
      </c>
      <c r="B14" s="75">
        <v>187</v>
      </c>
      <c r="C14" s="75">
        <v>186</v>
      </c>
      <c r="D14" s="75">
        <v>186</v>
      </c>
      <c r="E14" s="75">
        <v>190</v>
      </c>
      <c r="F14" s="75">
        <v>182</v>
      </c>
      <c r="G14" s="75">
        <v>173</v>
      </c>
      <c r="H14" s="75">
        <v>175</v>
      </c>
      <c r="I14" s="75">
        <v>172</v>
      </c>
      <c r="J14" s="75">
        <v>185</v>
      </c>
      <c r="K14" s="75">
        <v>186</v>
      </c>
      <c r="L14" s="75">
        <v>198</v>
      </c>
      <c r="N14" s="225">
        <f t="shared" si="0"/>
        <v>23</v>
      </c>
      <c r="O14" s="121">
        <f t="shared" si="1"/>
        <v>0.13142857142857142</v>
      </c>
    </row>
    <row r="15" spans="1:15" ht="12.75" customHeight="1" x14ac:dyDescent="0.2">
      <c r="A15" s="195" t="s">
        <v>11</v>
      </c>
      <c r="B15" s="75">
        <v>398</v>
      </c>
      <c r="C15" s="75">
        <v>401</v>
      </c>
      <c r="D15" s="75">
        <v>422</v>
      </c>
      <c r="E15" s="75">
        <v>408</v>
      </c>
      <c r="F15" s="75">
        <v>405</v>
      </c>
      <c r="G15" s="75">
        <v>420</v>
      </c>
      <c r="H15" s="75">
        <v>425</v>
      </c>
      <c r="I15" s="75">
        <v>401</v>
      </c>
      <c r="J15" s="75">
        <v>422</v>
      </c>
      <c r="K15" s="75">
        <v>424</v>
      </c>
      <c r="L15" s="75">
        <v>421</v>
      </c>
      <c r="N15" s="225">
        <f t="shared" si="0"/>
        <v>-4</v>
      </c>
      <c r="O15" s="121">
        <f t="shared" si="1"/>
        <v>-9.4117647058823521E-3</v>
      </c>
    </row>
    <row r="16" spans="1:15" ht="12.75" customHeight="1" x14ac:dyDescent="0.2">
      <c r="A16" s="195" t="s">
        <v>12</v>
      </c>
      <c r="B16" s="75">
        <v>55</v>
      </c>
      <c r="C16" s="75">
        <v>55</v>
      </c>
      <c r="D16" s="75">
        <v>42</v>
      </c>
      <c r="E16" s="75">
        <v>46</v>
      </c>
      <c r="F16" s="75">
        <v>63</v>
      </c>
      <c r="G16" s="75">
        <v>55</v>
      </c>
      <c r="H16" s="75">
        <v>60</v>
      </c>
      <c r="I16" s="75">
        <v>69</v>
      </c>
      <c r="J16" s="75">
        <v>59</v>
      </c>
      <c r="K16" s="75">
        <v>86</v>
      </c>
      <c r="L16" s="75">
        <v>74</v>
      </c>
      <c r="N16" s="225">
        <f t="shared" si="0"/>
        <v>14</v>
      </c>
      <c r="O16" s="121">
        <f t="shared" si="1"/>
        <v>0.23333333333333334</v>
      </c>
    </row>
    <row r="17" spans="1:15" ht="12.75" customHeight="1" x14ac:dyDescent="0.2">
      <c r="A17" s="195" t="s">
        <v>13</v>
      </c>
      <c r="B17" s="75">
        <v>1379</v>
      </c>
      <c r="C17" s="75">
        <v>1421</v>
      </c>
      <c r="D17" s="75">
        <v>1452</v>
      </c>
      <c r="E17" s="75">
        <v>1457</v>
      </c>
      <c r="F17" s="75">
        <v>1515</v>
      </c>
      <c r="G17" s="75">
        <v>1624</v>
      </c>
      <c r="H17" s="75">
        <v>1732</v>
      </c>
      <c r="I17" s="75">
        <v>1747</v>
      </c>
      <c r="J17" s="75">
        <v>1868</v>
      </c>
      <c r="K17" s="75">
        <v>2099</v>
      </c>
      <c r="L17" s="75">
        <v>2190</v>
      </c>
      <c r="N17" s="225">
        <f t="shared" si="0"/>
        <v>458</v>
      </c>
      <c r="O17" s="121">
        <f>N17/H17</f>
        <v>0.26443418013856812</v>
      </c>
    </row>
    <row r="18" spans="1:15" ht="12.75" customHeight="1" x14ac:dyDescent="0.2">
      <c r="A18" s="195" t="s">
        <v>14</v>
      </c>
      <c r="B18" s="75">
        <v>63</v>
      </c>
      <c r="C18" s="75">
        <v>62</v>
      </c>
      <c r="D18" s="75">
        <v>59</v>
      </c>
      <c r="E18" s="75">
        <v>62</v>
      </c>
      <c r="F18" s="75">
        <v>60</v>
      </c>
      <c r="G18" s="75">
        <v>55</v>
      </c>
      <c r="H18" s="75">
        <v>59</v>
      </c>
      <c r="I18" s="75">
        <v>57</v>
      </c>
      <c r="J18" s="75">
        <v>59</v>
      </c>
      <c r="K18" s="75">
        <v>70</v>
      </c>
      <c r="L18" s="75">
        <v>67</v>
      </c>
      <c r="N18" s="225">
        <f t="shared" si="0"/>
        <v>8</v>
      </c>
      <c r="O18" s="121">
        <f t="shared" si="1"/>
        <v>0.13559322033898305</v>
      </c>
    </row>
    <row r="19" spans="1:15" ht="12.75" customHeight="1" x14ac:dyDescent="0.2">
      <c r="A19" s="195" t="s">
        <v>15</v>
      </c>
      <c r="B19" s="75">
        <v>185</v>
      </c>
      <c r="C19" s="75">
        <v>198</v>
      </c>
      <c r="D19" s="75">
        <v>176</v>
      </c>
      <c r="E19" s="75">
        <v>191</v>
      </c>
      <c r="F19" s="75">
        <v>211</v>
      </c>
      <c r="G19" s="75">
        <v>215</v>
      </c>
      <c r="H19" s="75">
        <v>246</v>
      </c>
      <c r="I19" s="75">
        <v>261</v>
      </c>
      <c r="J19" s="75">
        <v>282</v>
      </c>
      <c r="K19" s="75">
        <v>401</v>
      </c>
      <c r="L19" s="75">
        <v>397</v>
      </c>
      <c r="N19" s="225">
        <f t="shared" si="0"/>
        <v>151</v>
      </c>
      <c r="O19" s="121">
        <f t="shared" si="1"/>
        <v>0.61382113821138207</v>
      </c>
    </row>
    <row r="20" spans="1:15" ht="12.75" customHeight="1" x14ac:dyDescent="0.2">
      <c r="A20" s="195" t="s">
        <v>16</v>
      </c>
      <c r="B20" s="75">
        <v>510</v>
      </c>
      <c r="C20" s="75">
        <v>507</v>
      </c>
      <c r="D20" s="75">
        <v>546</v>
      </c>
      <c r="E20" s="75">
        <v>527</v>
      </c>
      <c r="F20" s="75">
        <v>533</v>
      </c>
      <c r="G20" s="75">
        <v>539</v>
      </c>
      <c r="H20" s="75">
        <v>549</v>
      </c>
      <c r="I20" s="75">
        <v>535</v>
      </c>
      <c r="J20" s="75">
        <v>525</v>
      </c>
      <c r="K20" s="75">
        <v>648</v>
      </c>
      <c r="L20" s="75">
        <v>700</v>
      </c>
      <c r="N20" s="225">
        <f t="shared" si="0"/>
        <v>151</v>
      </c>
      <c r="O20" s="121">
        <f t="shared" si="1"/>
        <v>0.27504553734061932</v>
      </c>
    </row>
    <row r="21" spans="1:15" ht="12.75" customHeight="1" x14ac:dyDescent="0.2">
      <c r="A21" s="195" t="s">
        <v>17</v>
      </c>
      <c r="B21" s="75">
        <v>2149</v>
      </c>
      <c r="C21" s="75">
        <v>2264</v>
      </c>
      <c r="D21" s="75">
        <v>2145</v>
      </c>
      <c r="E21" s="75">
        <v>2190</v>
      </c>
      <c r="F21" s="75">
        <v>2191</v>
      </c>
      <c r="G21" s="75">
        <v>2275</v>
      </c>
      <c r="H21" s="75">
        <v>2317</v>
      </c>
      <c r="I21" s="75">
        <v>2394</v>
      </c>
      <c r="J21" s="75">
        <v>2557</v>
      </c>
      <c r="K21" s="75">
        <v>3103</v>
      </c>
      <c r="L21" s="75">
        <v>3179</v>
      </c>
      <c r="N21" s="225">
        <f t="shared" si="0"/>
        <v>862</v>
      </c>
      <c r="O21" s="121">
        <f t="shared" si="1"/>
        <v>0.3720328010358222</v>
      </c>
    </row>
    <row r="22" spans="1:15" ht="12.75" customHeight="1" x14ac:dyDescent="0.2">
      <c r="A22" s="195" t="s">
        <v>18</v>
      </c>
      <c r="B22" s="75">
        <v>608</v>
      </c>
      <c r="C22" s="75">
        <v>694</v>
      </c>
      <c r="D22" s="75">
        <v>620</v>
      </c>
      <c r="E22" s="75">
        <v>610</v>
      </c>
      <c r="F22" s="75">
        <v>560</v>
      </c>
      <c r="G22" s="75">
        <v>568</v>
      </c>
      <c r="H22" s="75">
        <v>639</v>
      </c>
      <c r="I22" s="75">
        <v>634</v>
      </c>
      <c r="J22" s="75">
        <v>625</v>
      </c>
      <c r="K22" s="75">
        <v>692</v>
      </c>
      <c r="L22" s="75">
        <v>880</v>
      </c>
      <c r="N22" s="225">
        <f t="shared" si="0"/>
        <v>241</v>
      </c>
      <c r="O22" s="121">
        <f t="shared" si="1"/>
        <v>0.37715179968701096</v>
      </c>
    </row>
    <row r="23" spans="1:15" ht="12.75" customHeight="1" x14ac:dyDescent="0.2">
      <c r="A23" s="195" t="s">
        <v>19</v>
      </c>
      <c r="B23" s="75">
        <v>50</v>
      </c>
      <c r="C23" s="75">
        <v>52</v>
      </c>
      <c r="D23" s="75">
        <v>49</v>
      </c>
      <c r="E23" s="75">
        <v>46</v>
      </c>
      <c r="F23" s="75">
        <v>37</v>
      </c>
      <c r="G23" s="75">
        <v>49</v>
      </c>
      <c r="H23" s="75">
        <v>52</v>
      </c>
      <c r="I23" s="75">
        <v>54</v>
      </c>
      <c r="J23" s="75">
        <v>49</v>
      </c>
      <c r="K23" s="75">
        <v>72</v>
      </c>
      <c r="L23" s="75">
        <v>84</v>
      </c>
      <c r="N23" s="225">
        <f t="shared" si="0"/>
        <v>32</v>
      </c>
      <c r="O23" s="121">
        <f t="shared" si="1"/>
        <v>0.61538461538461542</v>
      </c>
    </row>
    <row r="24" spans="1:15" ht="12.75" customHeight="1" x14ac:dyDescent="0.2">
      <c r="A24" s="195" t="s">
        <v>20</v>
      </c>
      <c r="B24" s="75">
        <v>418</v>
      </c>
      <c r="C24" s="75">
        <v>410</v>
      </c>
      <c r="D24" s="75">
        <v>425</v>
      </c>
      <c r="E24" s="75">
        <v>420</v>
      </c>
      <c r="F24" s="75">
        <v>413</v>
      </c>
      <c r="G24" s="75">
        <v>412</v>
      </c>
      <c r="H24" s="75">
        <v>419</v>
      </c>
      <c r="I24" s="75">
        <v>413</v>
      </c>
      <c r="J24" s="75">
        <v>418</v>
      </c>
      <c r="K24" s="75">
        <v>455</v>
      </c>
      <c r="L24" s="75">
        <v>437</v>
      </c>
      <c r="N24" s="225">
        <f t="shared" si="0"/>
        <v>18</v>
      </c>
      <c r="O24" s="121">
        <f t="shared" si="1"/>
        <v>4.2959427207637228E-2</v>
      </c>
    </row>
    <row r="25" spans="1:15" ht="12.75" customHeight="1" x14ac:dyDescent="0.2">
      <c r="A25" s="195" t="s">
        <v>21</v>
      </c>
      <c r="B25" s="75">
        <v>151</v>
      </c>
      <c r="C25" s="75">
        <v>142</v>
      </c>
      <c r="D25" s="75">
        <v>157</v>
      </c>
      <c r="E25" s="75">
        <v>148</v>
      </c>
      <c r="F25" s="75">
        <v>151</v>
      </c>
      <c r="G25" s="75">
        <v>131</v>
      </c>
      <c r="H25" s="75">
        <v>145</v>
      </c>
      <c r="I25" s="75">
        <v>134</v>
      </c>
      <c r="J25" s="75">
        <v>128</v>
      </c>
      <c r="K25" s="75">
        <v>153</v>
      </c>
      <c r="L25" s="75">
        <v>150</v>
      </c>
      <c r="N25" s="225">
        <f t="shared" si="0"/>
        <v>5</v>
      </c>
      <c r="O25" s="121">
        <f t="shared" si="1"/>
        <v>3.4482758620689655E-2</v>
      </c>
    </row>
    <row r="26" spans="1:15" ht="12.75" customHeight="1" x14ac:dyDescent="0.2">
      <c r="A26" s="195" t="s">
        <v>22</v>
      </c>
      <c r="B26" s="75">
        <v>220</v>
      </c>
      <c r="C26" s="75">
        <v>216</v>
      </c>
      <c r="D26" s="75">
        <v>229</v>
      </c>
      <c r="E26" s="75">
        <v>222</v>
      </c>
      <c r="F26" s="75">
        <v>219</v>
      </c>
      <c r="G26" s="75">
        <v>240</v>
      </c>
      <c r="H26" s="75">
        <v>245</v>
      </c>
      <c r="I26" s="75">
        <v>238</v>
      </c>
      <c r="J26" s="75">
        <v>238</v>
      </c>
      <c r="K26" s="75">
        <v>269</v>
      </c>
      <c r="L26" s="75">
        <v>255</v>
      </c>
      <c r="N26" s="225">
        <f t="shared" si="0"/>
        <v>10</v>
      </c>
      <c r="O26" s="121">
        <f t="shared" si="1"/>
        <v>4.0816326530612242E-2</v>
      </c>
    </row>
    <row r="27" spans="1:15" ht="12.75" customHeight="1" x14ac:dyDescent="0.2">
      <c r="A27" s="195" t="s">
        <v>23</v>
      </c>
      <c r="B27" s="75">
        <v>512</v>
      </c>
      <c r="C27" s="75">
        <v>443</v>
      </c>
      <c r="D27" s="75">
        <v>426</v>
      </c>
      <c r="E27" s="75">
        <v>546</v>
      </c>
      <c r="F27" s="75">
        <v>531</v>
      </c>
      <c r="G27" s="75">
        <v>531</v>
      </c>
      <c r="H27" s="75">
        <v>515</v>
      </c>
      <c r="I27" s="75">
        <v>512</v>
      </c>
      <c r="J27" s="75">
        <v>497</v>
      </c>
      <c r="K27" s="75">
        <v>619</v>
      </c>
      <c r="L27" s="75">
        <v>589</v>
      </c>
      <c r="N27" s="225">
        <f t="shared" si="0"/>
        <v>74</v>
      </c>
      <c r="O27" s="121">
        <f t="shared" si="1"/>
        <v>0.1436893203883495</v>
      </c>
    </row>
    <row r="28" spans="1:15" ht="12.75" customHeight="1" x14ac:dyDescent="0.2">
      <c r="A28" s="195" t="s">
        <v>24</v>
      </c>
      <c r="B28" s="75">
        <v>28</v>
      </c>
      <c r="C28" s="75">
        <v>22</v>
      </c>
      <c r="D28" s="75">
        <v>32</v>
      </c>
      <c r="E28" s="75">
        <v>34</v>
      </c>
      <c r="F28" s="75">
        <v>47</v>
      </c>
      <c r="G28" s="75">
        <v>54</v>
      </c>
      <c r="H28" s="75">
        <v>51</v>
      </c>
      <c r="I28" s="75">
        <v>44</v>
      </c>
      <c r="J28" s="75">
        <v>45</v>
      </c>
      <c r="K28" s="75">
        <v>57</v>
      </c>
      <c r="L28" s="75">
        <v>63</v>
      </c>
      <c r="N28" s="225">
        <f t="shared" si="0"/>
        <v>12</v>
      </c>
      <c r="O28" s="121">
        <f t="shared" si="1"/>
        <v>0.23529411764705882</v>
      </c>
    </row>
    <row r="29" spans="1:15" ht="12.75" customHeight="1" x14ac:dyDescent="0.2">
      <c r="A29" s="195" t="s">
        <v>25</v>
      </c>
      <c r="B29" s="75">
        <v>113</v>
      </c>
      <c r="C29" s="75">
        <v>118</v>
      </c>
      <c r="D29" s="75">
        <v>106</v>
      </c>
      <c r="E29" s="75">
        <v>111</v>
      </c>
      <c r="F29" s="75">
        <v>74</v>
      </c>
      <c r="G29" s="75">
        <v>71</v>
      </c>
      <c r="H29" s="75">
        <v>81</v>
      </c>
      <c r="I29" s="75">
        <v>69</v>
      </c>
      <c r="J29" s="75">
        <v>60</v>
      </c>
      <c r="K29" s="75">
        <v>71</v>
      </c>
      <c r="L29" s="75">
        <v>66</v>
      </c>
      <c r="N29" s="225">
        <f t="shared" si="0"/>
        <v>-15</v>
      </c>
      <c r="O29" s="121">
        <f t="shared" si="1"/>
        <v>-0.18518518518518517</v>
      </c>
    </row>
    <row r="30" spans="1:15" ht="12.75" customHeight="1" x14ac:dyDescent="0.2">
      <c r="A30" s="195" t="s">
        <v>26</v>
      </c>
      <c r="B30" s="75">
        <v>200</v>
      </c>
      <c r="C30" s="75">
        <v>200</v>
      </c>
      <c r="D30" s="75">
        <v>204</v>
      </c>
      <c r="E30" s="75">
        <v>191</v>
      </c>
      <c r="F30" s="75">
        <v>202</v>
      </c>
      <c r="G30" s="75">
        <v>202</v>
      </c>
      <c r="H30" s="75">
        <v>197</v>
      </c>
      <c r="I30" s="75">
        <v>185</v>
      </c>
      <c r="J30" s="75">
        <v>193</v>
      </c>
      <c r="K30" s="75">
        <v>245</v>
      </c>
      <c r="L30" s="75">
        <v>218</v>
      </c>
      <c r="N30" s="225">
        <f t="shared" si="0"/>
        <v>21</v>
      </c>
      <c r="O30" s="121">
        <f t="shared" si="1"/>
        <v>0.1065989847715736</v>
      </c>
    </row>
    <row r="31" spans="1:15" ht="12.75" customHeight="1" x14ac:dyDescent="0.2">
      <c r="A31" s="195" t="s">
        <v>27</v>
      </c>
      <c r="B31" s="75">
        <v>83</v>
      </c>
      <c r="C31" s="75">
        <v>88</v>
      </c>
      <c r="D31" s="75">
        <v>81</v>
      </c>
      <c r="E31" s="75">
        <v>94</v>
      </c>
      <c r="F31" s="75">
        <v>81</v>
      </c>
      <c r="G31" s="75">
        <v>92</v>
      </c>
      <c r="H31" s="75">
        <v>85</v>
      </c>
      <c r="I31" s="75">
        <v>83</v>
      </c>
      <c r="J31" s="75">
        <v>81</v>
      </c>
      <c r="K31" s="75">
        <v>99</v>
      </c>
      <c r="L31" s="75">
        <v>98</v>
      </c>
      <c r="N31" s="225">
        <f t="shared" si="0"/>
        <v>13</v>
      </c>
      <c r="O31" s="121">
        <f t="shared" si="1"/>
        <v>0.15294117647058825</v>
      </c>
    </row>
    <row r="32" spans="1:15" ht="12.75" customHeight="1" x14ac:dyDescent="0.2">
      <c r="A32" s="195" t="s">
        <v>28</v>
      </c>
      <c r="B32" s="75">
        <v>106</v>
      </c>
      <c r="C32" s="75">
        <v>87</v>
      </c>
      <c r="D32" s="75">
        <v>90</v>
      </c>
      <c r="E32" s="75">
        <v>79</v>
      </c>
      <c r="F32" s="75">
        <v>82</v>
      </c>
      <c r="G32" s="75">
        <v>86</v>
      </c>
      <c r="H32" s="75">
        <v>87</v>
      </c>
      <c r="I32" s="75">
        <v>81</v>
      </c>
      <c r="J32" s="75">
        <v>86</v>
      </c>
      <c r="K32" s="75">
        <v>85</v>
      </c>
      <c r="L32" s="75">
        <v>87</v>
      </c>
      <c r="N32" s="225">
        <f t="shared" si="0"/>
        <v>0</v>
      </c>
      <c r="O32" s="121">
        <f t="shared" si="1"/>
        <v>0</v>
      </c>
    </row>
    <row r="33" spans="1:23" ht="12.75" customHeight="1" x14ac:dyDescent="0.2">
      <c r="A33" s="195" t="s">
        <v>29</v>
      </c>
      <c r="B33" s="75">
        <v>216</v>
      </c>
      <c r="C33" s="75">
        <v>218</v>
      </c>
      <c r="D33" s="75">
        <v>218</v>
      </c>
      <c r="E33" s="75">
        <v>202</v>
      </c>
      <c r="F33" s="75">
        <v>223</v>
      </c>
      <c r="G33" s="75">
        <v>211</v>
      </c>
      <c r="H33" s="75">
        <v>219</v>
      </c>
      <c r="I33" s="75">
        <v>225</v>
      </c>
      <c r="J33" s="75">
        <v>232</v>
      </c>
      <c r="K33" s="75">
        <v>271</v>
      </c>
      <c r="L33" s="75">
        <v>266</v>
      </c>
      <c r="N33" s="225">
        <f>L33-H33</f>
        <v>47</v>
      </c>
      <c r="O33" s="121">
        <f t="shared" si="1"/>
        <v>0.21461187214611871</v>
      </c>
    </row>
    <row r="34" spans="1:23" ht="12.75" customHeight="1" x14ac:dyDescent="0.2">
      <c r="A34" s="195" t="s">
        <v>30</v>
      </c>
      <c r="B34" s="75">
        <v>616</v>
      </c>
      <c r="C34" s="75">
        <v>638</v>
      </c>
      <c r="D34" s="75">
        <v>627</v>
      </c>
      <c r="E34" s="75">
        <v>588</v>
      </c>
      <c r="F34" s="75">
        <v>599</v>
      </c>
      <c r="G34" s="75">
        <v>594</v>
      </c>
      <c r="H34" s="75">
        <v>633</v>
      </c>
      <c r="I34" s="75">
        <v>614</v>
      </c>
      <c r="J34" s="75">
        <v>624</v>
      </c>
      <c r="K34" s="75">
        <v>710</v>
      </c>
      <c r="L34" s="75">
        <v>729</v>
      </c>
      <c r="N34" s="225">
        <f t="shared" si="0"/>
        <v>96</v>
      </c>
      <c r="O34" s="121">
        <f t="shared" si="1"/>
        <v>0.15165876777251186</v>
      </c>
    </row>
    <row r="35" spans="1:23" ht="12.75" customHeight="1" x14ac:dyDescent="0.2">
      <c r="A35" s="195" t="s">
        <v>31</v>
      </c>
      <c r="B35" s="75">
        <v>241</v>
      </c>
      <c r="C35" s="75">
        <v>239</v>
      </c>
      <c r="D35" s="75">
        <v>234</v>
      </c>
      <c r="E35" s="75">
        <v>236</v>
      </c>
      <c r="F35" s="75">
        <v>233</v>
      </c>
      <c r="G35" s="75">
        <v>215</v>
      </c>
      <c r="H35" s="75">
        <v>224</v>
      </c>
      <c r="I35" s="75">
        <v>227</v>
      </c>
      <c r="J35" s="75">
        <v>261</v>
      </c>
      <c r="K35" s="75">
        <v>296</v>
      </c>
      <c r="L35" s="75">
        <v>310</v>
      </c>
      <c r="N35" s="225">
        <f t="shared" si="0"/>
        <v>86</v>
      </c>
      <c r="O35" s="121">
        <f t="shared" si="1"/>
        <v>0.38392857142857145</v>
      </c>
    </row>
    <row r="36" spans="1:23" ht="12.75" customHeight="1" x14ac:dyDescent="0.2">
      <c r="A36" s="195" t="s">
        <v>32</v>
      </c>
      <c r="B36" s="75">
        <v>258</v>
      </c>
      <c r="C36" s="75">
        <v>258</v>
      </c>
      <c r="D36" s="75">
        <v>262</v>
      </c>
      <c r="E36" s="75">
        <v>262</v>
      </c>
      <c r="F36" s="75">
        <v>262</v>
      </c>
      <c r="G36" s="75">
        <v>267</v>
      </c>
      <c r="H36" s="75">
        <v>265</v>
      </c>
      <c r="I36" s="75">
        <v>276</v>
      </c>
      <c r="J36" s="75">
        <v>263</v>
      </c>
      <c r="K36" s="75">
        <v>323</v>
      </c>
      <c r="L36" s="75">
        <v>317</v>
      </c>
      <c r="N36" s="225">
        <f t="shared" si="0"/>
        <v>52</v>
      </c>
      <c r="O36" s="121">
        <f t="shared" si="1"/>
        <v>0.19622641509433963</v>
      </c>
    </row>
    <row r="37" spans="1:23" ht="12.75" customHeight="1" x14ac:dyDescent="0.2">
      <c r="A37" s="197" t="s">
        <v>33</v>
      </c>
      <c r="B37" s="80">
        <v>505</v>
      </c>
      <c r="C37" s="80">
        <v>539</v>
      </c>
      <c r="D37" s="80">
        <v>515</v>
      </c>
      <c r="E37" s="80">
        <v>458</v>
      </c>
      <c r="F37" s="80">
        <v>481</v>
      </c>
      <c r="G37" s="80">
        <v>490</v>
      </c>
      <c r="H37" s="80">
        <v>491</v>
      </c>
      <c r="I37" s="80">
        <v>484</v>
      </c>
      <c r="J37" s="80">
        <v>445</v>
      </c>
      <c r="K37" s="80">
        <v>543</v>
      </c>
      <c r="L37" s="80">
        <v>608</v>
      </c>
      <c r="N37" s="231">
        <f t="shared" si="0"/>
        <v>117</v>
      </c>
      <c r="O37" s="123">
        <f t="shared" si="1"/>
        <v>0.23828920570264767</v>
      </c>
    </row>
    <row r="38" spans="1:23" x14ac:dyDescent="0.2">
      <c r="K38" s="199"/>
      <c r="L38" s="200"/>
    </row>
    <row r="39" spans="1:23" x14ac:dyDescent="0.2">
      <c r="A39" s="175" t="s">
        <v>266</v>
      </c>
      <c r="K39" s="199"/>
      <c r="L39" s="200"/>
    </row>
    <row r="40" spans="1:23" ht="15" customHeight="1" x14ac:dyDescent="0.2">
      <c r="A40" s="411"/>
      <c r="B40" s="411"/>
      <c r="C40" s="411"/>
      <c r="D40" s="411"/>
      <c r="E40" s="411"/>
      <c r="F40" s="411"/>
      <c r="G40" s="411"/>
      <c r="H40" s="411"/>
      <c r="I40" s="411"/>
      <c r="J40" s="411"/>
      <c r="K40" s="411"/>
      <c r="L40" s="411"/>
      <c r="M40" s="122"/>
      <c r="N40" s="122"/>
      <c r="O40" s="122"/>
      <c r="P40" s="122"/>
      <c r="Q40" s="122"/>
      <c r="R40" s="122"/>
      <c r="S40" s="122"/>
      <c r="T40" s="122"/>
      <c r="U40" s="122"/>
      <c r="V40" s="122"/>
      <c r="W40" s="122"/>
    </row>
    <row r="41" spans="1:23" x14ac:dyDescent="0.2">
      <c r="A41" s="175"/>
      <c r="B41" s="412">
        <v>2018</v>
      </c>
      <c r="C41" s="413"/>
      <c r="D41" s="413"/>
      <c r="E41" s="414"/>
      <c r="F41" s="412">
        <v>2019</v>
      </c>
      <c r="G41" s="413"/>
      <c r="H41" s="413"/>
      <c r="I41" s="414"/>
      <c r="J41" s="412">
        <v>2020</v>
      </c>
      <c r="K41" s="413"/>
      <c r="L41" s="414"/>
    </row>
    <row r="42" spans="1:23" x14ac:dyDescent="0.2">
      <c r="A42" s="190"/>
      <c r="B42" s="191">
        <v>42094</v>
      </c>
      <c r="C42" s="191">
        <v>42185</v>
      </c>
      <c r="D42" s="191">
        <v>42277</v>
      </c>
      <c r="E42" s="191">
        <v>42369</v>
      </c>
      <c r="F42" s="191">
        <v>42094</v>
      </c>
      <c r="G42" s="191">
        <v>42185</v>
      </c>
      <c r="H42" s="191">
        <v>42277</v>
      </c>
      <c r="I42" s="191">
        <v>42369</v>
      </c>
      <c r="J42" s="191">
        <v>42460</v>
      </c>
      <c r="K42" s="191">
        <v>42551</v>
      </c>
      <c r="L42" s="191">
        <v>42643</v>
      </c>
    </row>
    <row r="43" spans="1:23" x14ac:dyDescent="0.2">
      <c r="A43" s="193" t="s">
        <v>62</v>
      </c>
      <c r="B43" s="113">
        <f>B5/B$5</f>
        <v>1</v>
      </c>
      <c r="C43" s="113">
        <f t="shared" ref="C43:L43" si="2">C5/C$5</f>
        <v>1</v>
      </c>
      <c r="D43" s="113">
        <f t="shared" si="2"/>
        <v>1</v>
      </c>
      <c r="E43" s="113">
        <f t="shared" si="2"/>
        <v>1</v>
      </c>
      <c r="F43" s="113">
        <f t="shared" si="2"/>
        <v>1</v>
      </c>
      <c r="G43" s="113">
        <f t="shared" si="2"/>
        <v>1</v>
      </c>
      <c r="H43" s="113">
        <f t="shared" si="2"/>
        <v>1</v>
      </c>
      <c r="I43" s="113">
        <f t="shared" si="2"/>
        <v>1</v>
      </c>
      <c r="J43" s="113">
        <f t="shared" si="2"/>
        <v>1</v>
      </c>
      <c r="K43" s="113">
        <f t="shared" si="2"/>
        <v>1</v>
      </c>
      <c r="L43" s="113">
        <f t="shared" si="2"/>
        <v>1</v>
      </c>
    </row>
    <row r="44" spans="1:23" x14ac:dyDescent="0.2">
      <c r="A44" s="195" t="s">
        <v>2</v>
      </c>
      <c r="B44" s="116">
        <f t="shared" ref="B44:L44" si="3">B6/B$5</f>
        <v>3.8964602579346932E-2</v>
      </c>
      <c r="C44" s="116">
        <f t="shared" si="3"/>
        <v>3.9307188369379881E-2</v>
      </c>
      <c r="D44" s="116">
        <f t="shared" si="3"/>
        <v>3.8156093108169788E-2</v>
      </c>
      <c r="E44" s="116">
        <f t="shared" si="3"/>
        <v>3.7306642402183801E-2</v>
      </c>
      <c r="F44" s="116">
        <f t="shared" si="3"/>
        <v>3.5854035854035855E-2</v>
      </c>
      <c r="G44" s="116">
        <f t="shared" si="3"/>
        <v>3.1314863279487411E-2</v>
      </c>
      <c r="H44" s="116">
        <f t="shared" si="3"/>
        <v>2.8868865366109702E-2</v>
      </c>
      <c r="I44" s="116">
        <f t="shared" si="3"/>
        <v>2.8646981048920231E-2</v>
      </c>
      <c r="J44" s="116">
        <f t="shared" si="3"/>
        <v>2.5546506643806258E-2</v>
      </c>
      <c r="K44" s="116">
        <f t="shared" si="3"/>
        <v>2.3686696214488122E-2</v>
      </c>
      <c r="L44" s="116">
        <f t="shared" si="3"/>
        <v>2.452123524839234E-2</v>
      </c>
    </row>
    <row r="45" spans="1:23" x14ac:dyDescent="0.2">
      <c r="A45" s="195" t="s">
        <v>3</v>
      </c>
      <c r="B45" s="116">
        <f t="shared" ref="B45:L45" si="4">B7/B$5</f>
        <v>3.5946217872496113E-2</v>
      </c>
      <c r="C45" s="116">
        <f t="shared" si="4"/>
        <v>3.6255945436596965E-2</v>
      </c>
      <c r="D45" s="116">
        <f t="shared" si="4"/>
        <v>3.4504792332268372E-2</v>
      </c>
      <c r="E45" s="116">
        <f t="shared" si="4"/>
        <v>3.5941765241128298E-2</v>
      </c>
      <c r="F45" s="116">
        <f t="shared" si="4"/>
        <v>3.394303394303394E-2</v>
      </c>
      <c r="G45" s="116">
        <f t="shared" si="4"/>
        <v>2.8517281833769514E-2</v>
      </c>
      <c r="H45" s="116">
        <f t="shared" si="4"/>
        <v>2.9043828186510367E-2</v>
      </c>
      <c r="I45" s="116">
        <f t="shared" si="4"/>
        <v>2.6531511679153814E-2</v>
      </c>
      <c r="J45" s="116">
        <f t="shared" si="4"/>
        <v>2.4517788255465068E-2</v>
      </c>
      <c r="K45" s="116">
        <f t="shared" si="4"/>
        <v>2.0925670275376007E-2</v>
      </c>
      <c r="L45" s="116">
        <f t="shared" si="4"/>
        <v>1.7737262384283796E-2</v>
      </c>
    </row>
    <row r="46" spans="1:23" x14ac:dyDescent="0.2">
      <c r="A46" s="195" t="s">
        <v>4</v>
      </c>
      <c r="B46" s="116">
        <f t="shared" ref="B46:L46" si="5">B8/B$5</f>
        <v>1.1616207811213756E-2</v>
      </c>
      <c r="C46" s="116">
        <f t="shared" si="5"/>
        <v>9.7819258727452219E-3</v>
      </c>
      <c r="D46" s="116">
        <f t="shared" si="5"/>
        <v>1.0132359653126427E-2</v>
      </c>
      <c r="E46" s="116">
        <f t="shared" si="5"/>
        <v>1.1191992720655141E-2</v>
      </c>
      <c r="F46" s="116">
        <f t="shared" si="5"/>
        <v>9.7370097370097376E-3</v>
      </c>
      <c r="G46" s="116">
        <f t="shared" si="5"/>
        <v>1.0287880155220648E-2</v>
      </c>
      <c r="H46" s="116">
        <f t="shared" si="5"/>
        <v>1.0147843583238562E-2</v>
      </c>
      <c r="I46" s="116">
        <f t="shared" si="5"/>
        <v>9.3433230498016755E-3</v>
      </c>
      <c r="J46" s="116">
        <f t="shared" si="5"/>
        <v>1.020145735105015E-2</v>
      </c>
      <c r="K46" s="116">
        <f t="shared" si="5"/>
        <v>9.0096635907868927E-3</v>
      </c>
      <c r="L46" s="116">
        <f t="shared" si="5"/>
        <v>9.1866299201469864E-3</v>
      </c>
    </row>
    <row r="47" spans="1:23" x14ac:dyDescent="0.2">
      <c r="A47" s="195" t="s">
        <v>5</v>
      </c>
      <c r="B47" s="116">
        <f t="shared" ref="B47:L47" si="6">B9/B$5</f>
        <v>1.1433275404737949E-2</v>
      </c>
      <c r="C47" s="116">
        <f t="shared" si="6"/>
        <v>1.0769092703939694E-2</v>
      </c>
      <c r="D47" s="116">
        <f t="shared" si="6"/>
        <v>1.0953902327704245E-2</v>
      </c>
      <c r="E47" s="116">
        <f t="shared" si="6"/>
        <v>1.0646041856232939E-2</v>
      </c>
      <c r="F47" s="116">
        <f t="shared" si="6"/>
        <v>1.0738010738010739E-2</v>
      </c>
      <c r="G47" s="116">
        <f t="shared" si="6"/>
        <v>1.010739102969046E-2</v>
      </c>
      <c r="H47" s="116">
        <f t="shared" si="6"/>
        <v>1.0235324993438894E-2</v>
      </c>
      <c r="I47" s="116">
        <f t="shared" si="6"/>
        <v>9.5196121639488755E-3</v>
      </c>
      <c r="J47" s="116">
        <f t="shared" si="6"/>
        <v>1.0030004286326617E-2</v>
      </c>
      <c r="K47" s="116">
        <f t="shared" si="6"/>
        <v>1.0898786601758338E-2</v>
      </c>
      <c r="L47" s="116">
        <f t="shared" si="6"/>
        <v>9.1159635361458546E-3</v>
      </c>
    </row>
    <row r="48" spans="1:23" x14ac:dyDescent="0.2">
      <c r="A48" s="195" t="s">
        <v>6</v>
      </c>
      <c r="B48" s="116">
        <f t="shared" ref="B48:L48" si="7">B10/B$5</f>
        <v>1.1341809201500045E-2</v>
      </c>
      <c r="C48" s="116">
        <f t="shared" si="7"/>
        <v>1.2115229291932155E-2</v>
      </c>
      <c r="D48" s="116">
        <f t="shared" si="7"/>
        <v>1.1410314924691922E-2</v>
      </c>
      <c r="E48" s="116">
        <f t="shared" si="7"/>
        <v>1.0373066424021839E-2</v>
      </c>
      <c r="F48" s="116">
        <f t="shared" si="7"/>
        <v>1.0556010556010556E-2</v>
      </c>
      <c r="G48" s="116">
        <f t="shared" si="7"/>
        <v>1.0197635592455555E-2</v>
      </c>
      <c r="H48" s="116">
        <f t="shared" si="7"/>
        <v>1.0322806403639227E-2</v>
      </c>
      <c r="I48" s="116">
        <f t="shared" si="7"/>
        <v>9.4314676068752747E-3</v>
      </c>
      <c r="J48" s="116">
        <f t="shared" si="7"/>
        <v>9.2584654950707244E-3</v>
      </c>
      <c r="K48" s="116">
        <f t="shared" si="7"/>
        <v>7.9197849306110579E-3</v>
      </c>
      <c r="L48" s="116">
        <f t="shared" si="7"/>
        <v>7.7733022401243728E-3</v>
      </c>
    </row>
    <row r="49" spans="1:12" x14ac:dyDescent="0.2">
      <c r="A49" s="195" t="s">
        <v>7</v>
      </c>
      <c r="B49" s="116">
        <f t="shared" ref="B49:L49" si="8">B11/B$5</f>
        <v>1.4634592518064576E-2</v>
      </c>
      <c r="C49" s="116">
        <f t="shared" si="8"/>
        <v>1.4179305393520596E-2</v>
      </c>
      <c r="D49" s="116">
        <f t="shared" si="8"/>
        <v>1.5061615700593337E-2</v>
      </c>
      <c r="E49" s="116">
        <f t="shared" si="8"/>
        <v>1.4194722474977252E-2</v>
      </c>
      <c r="F49" s="116">
        <f t="shared" si="8"/>
        <v>1.647101647101647E-2</v>
      </c>
      <c r="G49" s="116">
        <f t="shared" si="8"/>
        <v>1.3897662665824383E-2</v>
      </c>
      <c r="H49" s="116">
        <f t="shared" si="8"/>
        <v>1.3559618581051527E-2</v>
      </c>
      <c r="I49" s="116">
        <f t="shared" si="8"/>
        <v>1.3221683561040106E-2</v>
      </c>
      <c r="J49" s="116">
        <f t="shared" si="8"/>
        <v>1.5516502357479639E-2</v>
      </c>
      <c r="K49" s="116">
        <f t="shared" si="8"/>
        <v>1.860059580033423E-2</v>
      </c>
      <c r="L49" s="116">
        <f t="shared" si="8"/>
        <v>1.4769274256236309E-2</v>
      </c>
    </row>
    <row r="50" spans="1:12" x14ac:dyDescent="0.2">
      <c r="A50" s="195" t="s">
        <v>8</v>
      </c>
      <c r="B50" s="116">
        <f t="shared" ref="B50:L50" si="9">B12/B$5</f>
        <v>2.3232415622427512E-2</v>
      </c>
      <c r="C50" s="116">
        <f t="shared" si="9"/>
        <v>2.1627927847078884E-2</v>
      </c>
      <c r="D50" s="116">
        <f t="shared" si="9"/>
        <v>2.2272934732998632E-2</v>
      </c>
      <c r="E50" s="116">
        <f t="shared" si="9"/>
        <v>2.4931756141947224E-2</v>
      </c>
      <c r="F50" s="116">
        <f t="shared" si="9"/>
        <v>2.3842023842023843E-2</v>
      </c>
      <c r="G50" s="116">
        <f t="shared" si="9"/>
        <v>2.3283097193394098E-2</v>
      </c>
      <c r="H50" s="116">
        <f t="shared" si="9"/>
        <v>2.2395241011285101E-2</v>
      </c>
      <c r="I50" s="116">
        <f t="shared" si="9"/>
        <v>2.1771705597179374E-2</v>
      </c>
      <c r="J50" s="116">
        <f t="shared" si="9"/>
        <v>2.1003000428632661E-2</v>
      </c>
      <c r="K50" s="116">
        <f t="shared" si="9"/>
        <v>2.8482162319261789E-2</v>
      </c>
      <c r="L50" s="116">
        <f t="shared" si="9"/>
        <v>3.1729206416507665E-2</v>
      </c>
    </row>
    <row r="51" spans="1:12" x14ac:dyDescent="0.2">
      <c r="A51" s="195" t="s">
        <v>9</v>
      </c>
      <c r="B51" s="116">
        <f t="shared" ref="B51:L51" si="10">B13/B$5</f>
        <v>6.6770328363669621E-3</v>
      </c>
      <c r="C51" s="116">
        <f t="shared" si="10"/>
        <v>7.1793951359597954E-3</v>
      </c>
      <c r="D51" s="116">
        <f t="shared" si="10"/>
        <v>8.3067092651757189E-3</v>
      </c>
      <c r="E51" s="116">
        <f t="shared" si="10"/>
        <v>7.5523202911737947E-3</v>
      </c>
      <c r="F51" s="116">
        <f t="shared" si="10"/>
        <v>7.5530075530075534E-3</v>
      </c>
      <c r="G51" s="116">
        <f t="shared" si="10"/>
        <v>8.843967150979154E-3</v>
      </c>
      <c r="H51" s="116">
        <f t="shared" si="10"/>
        <v>8.3982153792319138E-3</v>
      </c>
      <c r="I51" s="116">
        <f t="shared" si="10"/>
        <v>8.1092992507712652E-3</v>
      </c>
      <c r="J51" s="116">
        <f t="shared" si="10"/>
        <v>9.3441920274324897E-3</v>
      </c>
      <c r="K51" s="116">
        <f t="shared" si="10"/>
        <v>1.0244859405652838E-2</v>
      </c>
      <c r="L51" s="116">
        <f t="shared" si="10"/>
        <v>1.0105292912161685E-2</v>
      </c>
    </row>
    <row r="52" spans="1:12" x14ac:dyDescent="0.2">
      <c r="A52" s="195" t="s">
        <v>10</v>
      </c>
      <c r="B52" s="116">
        <f t="shared" ref="B52:L52" si="11">B14/B$5</f>
        <v>1.7104180005487971E-2</v>
      </c>
      <c r="C52" s="116">
        <f t="shared" si="11"/>
        <v>1.6692093691106524E-2</v>
      </c>
      <c r="D52" s="116">
        <f t="shared" si="11"/>
        <v>1.6978548607941579E-2</v>
      </c>
      <c r="E52" s="116">
        <f t="shared" si="11"/>
        <v>1.7288444040036398E-2</v>
      </c>
      <c r="F52" s="116">
        <f t="shared" si="11"/>
        <v>1.6562016562016561E-2</v>
      </c>
      <c r="G52" s="116">
        <f t="shared" si="11"/>
        <v>1.5612309358361158E-2</v>
      </c>
      <c r="H52" s="116">
        <f t="shared" si="11"/>
        <v>1.5309246785058175E-2</v>
      </c>
      <c r="I52" s="116">
        <f t="shared" si="11"/>
        <v>1.5160863816659322E-2</v>
      </c>
      <c r="J52" s="116">
        <f t="shared" si="11"/>
        <v>1.5859408486926702E-2</v>
      </c>
      <c r="K52" s="116">
        <f t="shared" si="11"/>
        <v>1.3514495386180339E-2</v>
      </c>
      <c r="L52" s="116">
        <f t="shared" si="11"/>
        <v>1.399194403222387E-2</v>
      </c>
    </row>
    <row r="53" spans="1:12" x14ac:dyDescent="0.2">
      <c r="A53" s="195" t="s">
        <v>11</v>
      </c>
      <c r="B53" s="116">
        <f t="shared" ref="B53:L53" si="12">B15/B$5</f>
        <v>3.6403548888685633E-2</v>
      </c>
      <c r="C53" s="116">
        <f t="shared" si="12"/>
        <v>3.5986718118998472E-2</v>
      </c>
      <c r="D53" s="116">
        <f t="shared" si="12"/>
        <v>3.8521223185759929E-2</v>
      </c>
      <c r="E53" s="116">
        <f t="shared" si="12"/>
        <v>3.7124658780709738E-2</v>
      </c>
      <c r="F53" s="116">
        <f t="shared" si="12"/>
        <v>3.6855036855036855E-2</v>
      </c>
      <c r="G53" s="116">
        <f t="shared" si="12"/>
        <v>3.7902716361339232E-2</v>
      </c>
      <c r="H53" s="116">
        <f t="shared" si="12"/>
        <v>3.7179599335141283E-2</v>
      </c>
      <c r="I53" s="116">
        <f t="shared" si="12"/>
        <v>3.5345967386513882E-2</v>
      </c>
      <c r="J53" s="116">
        <f t="shared" si="12"/>
        <v>3.6176596656665234E-2</v>
      </c>
      <c r="K53" s="116">
        <f t="shared" si="12"/>
        <v>3.0807236794303569E-2</v>
      </c>
      <c r="L53" s="116">
        <f t="shared" si="12"/>
        <v>2.9750547664476008E-2</v>
      </c>
    </row>
    <row r="54" spans="1:12" x14ac:dyDescent="0.2">
      <c r="A54" s="195" t="s">
        <v>12</v>
      </c>
      <c r="B54" s="116">
        <f t="shared" ref="B54:L54" si="13">B16/B$5</f>
        <v>5.0306411780846978E-3</v>
      </c>
      <c r="C54" s="116">
        <f t="shared" si="13"/>
        <v>4.9358341559723592E-3</v>
      </c>
      <c r="D54" s="116">
        <f t="shared" si="13"/>
        <v>3.8338658146964857E-3</v>
      </c>
      <c r="E54" s="116">
        <f t="shared" si="13"/>
        <v>4.1856232939035485E-3</v>
      </c>
      <c r="F54" s="116">
        <f t="shared" si="13"/>
        <v>5.7330057330057327E-3</v>
      </c>
      <c r="G54" s="116">
        <f t="shared" si="13"/>
        <v>4.9634509520801373E-3</v>
      </c>
      <c r="H54" s="116">
        <f t="shared" si="13"/>
        <v>5.2488846120199457E-3</v>
      </c>
      <c r="I54" s="116">
        <f t="shared" si="13"/>
        <v>6.0819744380784489E-3</v>
      </c>
      <c r="J54" s="116">
        <f t="shared" si="13"/>
        <v>5.0578654093441922E-3</v>
      </c>
      <c r="K54" s="116">
        <f t="shared" si="13"/>
        <v>6.2486376516747806E-3</v>
      </c>
      <c r="L54" s="116">
        <f t="shared" si="13"/>
        <v>5.2293124160836691E-3</v>
      </c>
    </row>
    <row r="55" spans="1:12" x14ac:dyDescent="0.2">
      <c r="A55" s="195" t="s">
        <v>13</v>
      </c>
      <c r="B55" s="116">
        <f t="shared" ref="B55:L55" si="14">B17/B$5</f>
        <v>0.12613189426506904</v>
      </c>
      <c r="C55" s="116">
        <f t="shared" si="14"/>
        <v>0.12752400610248588</v>
      </c>
      <c r="D55" s="116">
        <f t="shared" si="14"/>
        <v>0.13254221816522135</v>
      </c>
      <c r="E55" s="116">
        <f t="shared" si="14"/>
        <v>0.13257506824385806</v>
      </c>
      <c r="F55" s="116">
        <f t="shared" si="14"/>
        <v>0.13786513786513788</v>
      </c>
      <c r="G55" s="116">
        <f t="shared" si="14"/>
        <v>0.14655716993051168</v>
      </c>
      <c r="H55" s="116">
        <f t="shared" si="14"/>
        <v>0.15151780246697577</v>
      </c>
      <c r="I55" s="116">
        <f t="shared" si="14"/>
        <v>0.15398854120758043</v>
      </c>
      <c r="J55" s="116">
        <f t="shared" si="14"/>
        <v>0.16013716245177884</v>
      </c>
      <c r="K55" s="116">
        <f t="shared" si="14"/>
        <v>0.15251035384727166</v>
      </c>
      <c r="L55" s="116">
        <f t="shared" si="14"/>
        <v>0.15475938096247616</v>
      </c>
    </row>
    <row r="56" spans="1:12" x14ac:dyDescent="0.2">
      <c r="A56" s="195" t="s">
        <v>14</v>
      </c>
      <c r="B56" s="116">
        <f t="shared" ref="B56:L56" si="15">B18/B$5</f>
        <v>5.7623708039879267E-3</v>
      </c>
      <c r="C56" s="116">
        <f t="shared" si="15"/>
        <v>5.5640312303688417E-3</v>
      </c>
      <c r="D56" s="116">
        <f t="shared" si="15"/>
        <v>5.3856686444545866E-3</v>
      </c>
      <c r="E56" s="116">
        <f t="shared" si="15"/>
        <v>5.6414922656960872E-3</v>
      </c>
      <c r="F56" s="116">
        <f t="shared" si="15"/>
        <v>5.4600054600054604E-3</v>
      </c>
      <c r="G56" s="116">
        <f t="shared" si="15"/>
        <v>4.9634509520801373E-3</v>
      </c>
      <c r="H56" s="116">
        <f t="shared" si="15"/>
        <v>5.1614032018196133E-3</v>
      </c>
      <c r="I56" s="116">
        <f t="shared" si="15"/>
        <v>5.0242397531952403E-3</v>
      </c>
      <c r="J56" s="116">
        <f t="shared" si="15"/>
        <v>5.0578654093441922E-3</v>
      </c>
      <c r="K56" s="116">
        <f t="shared" si="15"/>
        <v>5.0861004141538905E-3</v>
      </c>
      <c r="L56" s="116">
        <f t="shared" si="15"/>
        <v>4.734647728075754E-3</v>
      </c>
    </row>
    <row r="57" spans="1:12" x14ac:dyDescent="0.2">
      <c r="A57" s="195" t="s">
        <v>15</v>
      </c>
      <c r="B57" s="116">
        <f t="shared" ref="B57:L57" si="16">B19/B$5</f>
        <v>1.6921247599012167E-2</v>
      </c>
      <c r="C57" s="116">
        <f t="shared" si="16"/>
        <v>1.7769002961500493E-2</v>
      </c>
      <c r="D57" s="116">
        <f t="shared" si="16"/>
        <v>1.6065723413966226E-2</v>
      </c>
      <c r="E57" s="116">
        <f t="shared" si="16"/>
        <v>1.737943585077343E-2</v>
      </c>
      <c r="F57" s="116">
        <f t="shared" si="16"/>
        <v>1.9201019201019201E-2</v>
      </c>
      <c r="G57" s="116">
        <f t="shared" si="16"/>
        <v>1.9402580994495083E-2</v>
      </c>
      <c r="H57" s="116">
        <f t="shared" si="16"/>
        <v>2.1520426909281777E-2</v>
      </c>
      <c r="I57" s="116">
        <f t="shared" si="16"/>
        <v>2.3005729396209783E-2</v>
      </c>
      <c r="J57" s="116">
        <f t="shared" si="16"/>
        <v>2.4174882126018003E-2</v>
      </c>
      <c r="K57" s="116">
        <f t="shared" si="16"/>
        <v>2.9136089515367287E-2</v>
      </c>
      <c r="L57" s="116">
        <f t="shared" si="16"/>
        <v>2.8054554448448874E-2</v>
      </c>
    </row>
    <row r="58" spans="1:12" x14ac:dyDescent="0.2">
      <c r="A58" s="195" t="s">
        <v>16</v>
      </c>
      <c r="B58" s="116">
        <f t="shared" ref="B58:L58" si="17">B20/B$5</f>
        <v>4.6647763651330831E-2</v>
      </c>
      <c r="C58" s="116">
        <f t="shared" si="17"/>
        <v>4.5499416674145206E-2</v>
      </c>
      <c r="D58" s="116">
        <f t="shared" si="17"/>
        <v>4.984025559105431E-2</v>
      </c>
      <c r="E58" s="116">
        <f t="shared" si="17"/>
        <v>4.7952684258416742E-2</v>
      </c>
      <c r="F58" s="116">
        <f t="shared" si="17"/>
        <v>4.8503048503048506E-2</v>
      </c>
      <c r="G58" s="116">
        <f t="shared" si="17"/>
        <v>4.8641819330385347E-2</v>
      </c>
      <c r="H58" s="116">
        <f t="shared" si="17"/>
        <v>4.8027294199982501E-2</v>
      </c>
      <c r="I58" s="116">
        <f t="shared" si="17"/>
        <v>4.7157338034376377E-2</v>
      </c>
      <c r="J58" s="116">
        <f t="shared" si="17"/>
        <v>4.5006429489927134E-2</v>
      </c>
      <c r="K58" s="116">
        <f t="shared" si="17"/>
        <v>4.7082758119596016E-2</v>
      </c>
      <c r="L58" s="116">
        <f t="shared" si="17"/>
        <v>4.946646880079146E-2</v>
      </c>
    </row>
    <row r="59" spans="1:12" x14ac:dyDescent="0.2">
      <c r="A59" s="195" t="s">
        <v>17</v>
      </c>
      <c r="B59" s="116">
        <f t="shared" ref="B59:L59" si="18">B21/B$5</f>
        <v>0.19656087075825482</v>
      </c>
      <c r="C59" s="116">
        <f t="shared" si="18"/>
        <v>0.20317688234766221</v>
      </c>
      <c r="D59" s="116">
        <f t="shared" si="18"/>
        <v>0.19580100410771337</v>
      </c>
      <c r="E59" s="116">
        <f t="shared" si="18"/>
        <v>0.19927206551410373</v>
      </c>
      <c r="F59" s="116">
        <f t="shared" si="18"/>
        <v>0.19938119938119939</v>
      </c>
      <c r="G59" s="116">
        <f t="shared" si="18"/>
        <v>0.20530638029058748</v>
      </c>
      <c r="H59" s="116">
        <f t="shared" si="18"/>
        <v>0.20269442743417024</v>
      </c>
      <c r="I59" s="116">
        <f t="shared" si="18"/>
        <v>0.21101806963420008</v>
      </c>
      <c r="J59" s="116">
        <f t="shared" si="18"/>
        <v>0.21920274324903558</v>
      </c>
      <c r="K59" s="116">
        <f t="shared" si="18"/>
        <v>0.22545956550170748</v>
      </c>
      <c r="L59" s="116">
        <f t="shared" si="18"/>
        <v>0.22464843473959437</v>
      </c>
    </row>
    <row r="60" spans="1:12" x14ac:dyDescent="0.2">
      <c r="A60" s="195" t="s">
        <v>18</v>
      </c>
      <c r="B60" s="116">
        <f t="shared" ref="B60:L60" si="19">B22/B$5</f>
        <v>5.5611451568645387E-2</v>
      </c>
      <c r="C60" s="116">
        <f t="shared" si="19"/>
        <v>6.2281252804451223E-2</v>
      </c>
      <c r="D60" s="116">
        <f t="shared" si="19"/>
        <v>5.6595162026471933E-2</v>
      </c>
      <c r="E60" s="116">
        <f t="shared" si="19"/>
        <v>5.5505004549590536E-2</v>
      </c>
      <c r="F60" s="116">
        <f t="shared" si="19"/>
        <v>5.0960050960050962E-2</v>
      </c>
      <c r="G60" s="116">
        <f t="shared" si="19"/>
        <v>5.1258911650573051E-2</v>
      </c>
      <c r="H60" s="116">
        <f t="shared" si="19"/>
        <v>5.5900621118012424E-2</v>
      </c>
      <c r="I60" s="116">
        <f t="shared" si="19"/>
        <v>5.5883649184662848E-2</v>
      </c>
      <c r="J60" s="116">
        <f t="shared" si="19"/>
        <v>5.3579082726103726E-2</v>
      </c>
      <c r="K60" s="116">
        <f t="shared" si="19"/>
        <v>5.0279735522778465E-2</v>
      </c>
      <c r="L60" s="116">
        <f t="shared" si="19"/>
        <v>6.2186417920994982E-2</v>
      </c>
    </row>
    <row r="61" spans="1:12" x14ac:dyDescent="0.2">
      <c r="A61" s="195" t="s">
        <v>19</v>
      </c>
      <c r="B61" s="116">
        <f t="shared" ref="B61:L61" si="20">B23/B$5</f>
        <v>4.5733101618951801E-3</v>
      </c>
      <c r="C61" s="116">
        <f t="shared" si="20"/>
        <v>4.6666068383738671E-3</v>
      </c>
      <c r="D61" s="116">
        <f t="shared" si="20"/>
        <v>4.4728434504792336E-3</v>
      </c>
      <c r="E61" s="116">
        <f t="shared" si="20"/>
        <v>4.1856232939035485E-3</v>
      </c>
      <c r="F61" s="116">
        <f t="shared" si="20"/>
        <v>3.3670033670033669E-3</v>
      </c>
      <c r="G61" s="116">
        <f t="shared" si="20"/>
        <v>4.421983575489577E-3</v>
      </c>
      <c r="H61" s="116">
        <f t="shared" si="20"/>
        <v>4.5490333304172865E-3</v>
      </c>
      <c r="I61" s="116">
        <f t="shared" si="20"/>
        <v>4.7598060819744378E-3</v>
      </c>
      <c r="J61" s="116">
        <f t="shared" si="20"/>
        <v>4.2006000857265323E-3</v>
      </c>
      <c r="K61" s="116">
        <f t="shared" si="20"/>
        <v>5.2314175688440018E-3</v>
      </c>
      <c r="L61" s="116">
        <f t="shared" si="20"/>
        <v>5.9359762560949759E-3</v>
      </c>
    </row>
    <row r="62" spans="1:12" x14ac:dyDescent="0.2">
      <c r="A62" s="195" t="s">
        <v>20</v>
      </c>
      <c r="B62" s="116">
        <f t="shared" ref="B62:L62" si="21">B24/B$5</f>
        <v>3.82328729534437E-2</v>
      </c>
      <c r="C62" s="116">
        <f t="shared" si="21"/>
        <v>3.6794400071793951E-2</v>
      </c>
      <c r="D62" s="116">
        <f t="shared" si="21"/>
        <v>3.8795070743952532E-2</v>
      </c>
      <c r="E62" s="116">
        <f t="shared" si="21"/>
        <v>3.8216560509554139E-2</v>
      </c>
      <c r="F62" s="116">
        <f t="shared" si="21"/>
        <v>3.7583037583037583E-2</v>
      </c>
      <c r="G62" s="116">
        <f t="shared" si="21"/>
        <v>3.7180759859218482E-2</v>
      </c>
      <c r="H62" s="116">
        <f t="shared" si="21"/>
        <v>3.6654710873939289E-2</v>
      </c>
      <c r="I62" s="116">
        <f t="shared" si="21"/>
        <v>3.6403702071397093E-2</v>
      </c>
      <c r="J62" s="116">
        <f t="shared" si="21"/>
        <v>3.5833690527218173E-2</v>
      </c>
      <c r="K62" s="116">
        <f t="shared" si="21"/>
        <v>3.3059652692000292E-2</v>
      </c>
      <c r="L62" s="116">
        <f t="shared" si="21"/>
        <v>3.0881209808494098E-2</v>
      </c>
    </row>
    <row r="63" spans="1:12" x14ac:dyDescent="0.2">
      <c r="A63" s="195" t="s">
        <v>21</v>
      </c>
      <c r="B63" s="116">
        <f t="shared" ref="B63:L63" si="22">B25/B$5</f>
        <v>1.3811396688923443E-2</v>
      </c>
      <c r="C63" s="116">
        <f t="shared" si="22"/>
        <v>1.2743426366328636E-2</v>
      </c>
      <c r="D63" s="116">
        <f t="shared" si="22"/>
        <v>1.4331355545413054E-2</v>
      </c>
      <c r="E63" s="116">
        <f t="shared" si="22"/>
        <v>1.3466787989080983E-2</v>
      </c>
      <c r="F63" s="116">
        <f t="shared" si="22"/>
        <v>1.3741013741013742E-2</v>
      </c>
      <c r="G63" s="116">
        <f t="shared" si="22"/>
        <v>1.1822037722227235E-2</v>
      </c>
      <c r="H63" s="116">
        <f t="shared" si="22"/>
        <v>1.2684804479048203E-2</v>
      </c>
      <c r="I63" s="116">
        <f t="shared" si="22"/>
        <v>1.1811370647862494E-2</v>
      </c>
      <c r="J63" s="116">
        <f t="shared" si="22"/>
        <v>1.0972996142306044E-2</v>
      </c>
      <c r="K63" s="116">
        <f t="shared" si="22"/>
        <v>1.1116762333793504E-2</v>
      </c>
      <c r="L63" s="116">
        <f t="shared" si="22"/>
        <v>1.05999576001696E-2</v>
      </c>
    </row>
    <row r="64" spans="1:12" x14ac:dyDescent="0.2">
      <c r="A64" s="195" t="s">
        <v>22</v>
      </c>
      <c r="B64" s="116">
        <f t="shared" ref="B64:L64" si="23">B26/B$5</f>
        <v>2.0122564712338791E-2</v>
      </c>
      <c r="C64" s="116">
        <f t="shared" si="23"/>
        <v>1.9384366867091447E-2</v>
      </c>
      <c r="D64" s="116">
        <f t="shared" si="23"/>
        <v>2.0903696942035602E-2</v>
      </c>
      <c r="E64" s="116">
        <f t="shared" si="23"/>
        <v>2.0200181983621474E-2</v>
      </c>
      <c r="F64" s="116">
        <f t="shared" si="23"/>
        <v>1.992901992901993E-2</v>
      </c>
      <c r="G64" s="116">
        <f t="shared" si="23"/>
        <v>2.1658695063622418E-2</v>
      </c>
      <c r="H64" s="116">
        <f t="shared" si="23"/>
        <v>2.1432945499081445E-2</v>
      </c>
      <c r="I64" s="116">
        <f t="shared" si="23"/>
        <v>2.0978404583516966E-2</v>
      </c>
      <c r="J64" s="116">
        <f t="shared" si="23"/>
        <v>2.0402914702100299E-2</v>
      </c>
      <c r="K64" s="116">
        <f t="shared" si="23"/>
        <v>1.9545157305819953E-2</v>
      </c>
      <c r="L64" s="116">
        <f t="shared" si="23"/>
        <v>1.8019927920288319E-2</v>
      </c>
    </row>
    <row r="65" spans="1:12" x14ac:dyDescent="0.2">
      <c r="A65" s="195" t="s">
        <v>23</v>
      </c>
      <c r="B65" s="116">
        <f t="shared" ref="B65:L65" si="24">B27/B$5</f>
        <v>4.6830696057806639E-2</v>
      </c>
      <c r="C65" s="116">
        <f t="shared" si="24"/>
        <v>3.9755900565377367E-2</v>
      </c>
      <c r="D65" s="116">
        <f t="shared" si="24"/>
        <v>3.8886353263350069E-2</v>
      </c>
      <c r="E65" s="116">
        <f t="shared" si="24"/>
        <v>4.9681528662420385E-2</v>
      </c>
      <c r="F65" s="116">
        <f t="shared" si="24"/>
        <v>4.8321048321048318E-2</v>
      </c>
      <c r="G65" s="116">
        <f t="shared" si="24"/>
        <v>4.7919862828264596E-2</v>
      </c>
      <c r="H65" s="116">
        <f t="shared" si="24"/>
        <v>4.5052926253171199E-2</v>
      </c>
      <c r="I65" s="116">
        <f t="shared" si="24"/>
        <v>4.5130013221683564E-2</v>
      </c>
      <c r="J65" s="116">
        <f t="shared" si="24"/>
        <v>4.2606086583797685E-2</v>
      </c>
      <c r="K65" s="116">
        <f t="shared" si="24"/>
        <v>4.4975659376589407E-2</v>
      </c>
      <c r="L65" s="116">
        <f t="shared" si="24"/>
        <v>4.1622500176665959E-2</v>
      </c>
    </row>
    <row r="66" spans="1:12" x14ac:dyDescent="0.2">
      <c r="A66" s="195" t="s">
        <v>24</v>
      </c>
      <c r="B66" s="116">
        <f t="shared" ref="B66:L66" si="25">B28/B$5</f>
        <v>2.5610536906613005E-3</v>
      </c>
      <c r="C66" s="116">
        <f t="shared" si="25"/>
        <v>1.9743336623889436E-3</v>
      </c>
      <c r="D66" s="116">
        <f t="shared" si="25"/>
        <v>2.9210406207211318E-3</v>
      </c>
      <c r="E66" s="116">
        <f t="shared" si="25"/>
        <v>3.0937215650591447E-3</v>
      </c>
      <c r="F66" s="116">
        <f t="shared" si="25"/>
        <v>4.2770042770042772E-3</v>
      </c>
      <c r="G66" s="116">
        <f t="shared" si="25"/>
        <v>4.8732063893150435E-3</v>
      </c>
      <c r="H66" s="116">
        <f t="shared" si="25"/>
        <v>4.4615519202169541E-3</v>
      </c>
      <c r="I66" s="116">
        <f t="shared" si="25"/>
        <v>3.8783605112384309E-3</v>
      </c>
      <c r="J66" s="116">
        <f t="shared" si="25"/>
        <v>3.8576939562794685E-3</v>
      </c>
      <c r="K66" s="116">
        <f t="shared" si="25"/>
        <v>4.1415389086681687E-3</v>
      </c>
      <c r="L66" s="116">
        <f t="shared" si="25"/>
        <v>4.4519821920712315E-3</v>
      </c>
    </row>
    <row r="67" spans="1:12" x14ac:dyDescent="0.2">
      <c r="A67" s="195" t="s">
        <v>25</v>
      </c>
      <c r="B67" s="116">
        <f t="shared" ref="B67:L67" si="26">B29/B$5</f>
        <v>1.0335680965883106E-2</v>
      </c>
      <c r="C67" s="116">
        <f t="shared" si="26"/>
        <v>1.0589607825540697E-2</v>
      </c>
      <c r="D67" s="116">
        <f t="shared" si="26"/>
        <v>9.6759470561387489E-3</v>
      </c>
      <c r="E67" s="116">
        <f t="shared" si="26"/>
        <v>1.0100090991810737E-2</v>
      </c>
      <c r="F67" s="116">
        <f t="shared" si="26"/>
        <v>6.7340067340067337E-3</v>
      </c>
      <c r="G67" s="116">
        <f t="shared" si="26"/>
        <v>6.4073639563216314E-3</v>
      </c>
      <c r="H67" s="116">
        <f t="shared" si="26"/>
        <v>7.0859942262269269E-3</v>
      </c>
      <c r="I67" s="116">
        <f t="shared" si="26"/>
        <v>6.0819744380784489E-3</v>
      </c>
      <c r="J67" s="116">
        <f t="shared" si="26"/>
        <v>5.1435919417059583E-3</v>
      </c>
      <c r="K67" s="116">
        <f t="shared" si="26"/>
        <v>5.1587589914989466E-3</v>
      </c>
      <c r="L67" s="116">
        <f t="shared" si="26"/>
        <v>4.663981344074624E-3</v>
      </c>
    </row>
    <row r="68" spans="1:12" x14ac:dyDescent="0.2">
      <c r="A68" s="195" t="s">
        <v>26</v>
      </c>
      <c r="B68" s="116">
        <f t="shared" ref="B68:L68" si="27">B30/B$5</f>
        <v>1.829324064758072E-2</v>
      </c>
      <c r="C68" s="116">
        <f t="shared" si="27"/>
        <v>1.7948487839899489E-2</v>
      </c>
      <c r="D68" s="116">
        <f t="shared" si="27"/>
        <v>1.8621633957097216E-2</v>
      </c>
      <c r="E68" s="116">
        <f t="shared" si="27"/>
        <v>1.737943585077343E-2</v>
      </c>
      <c r="F68" s="116">
        <f t="shared" si="27"/>
        <v>1.8382018382018382E-2</v>
      </c>
      <c r="G68" s="116">
        <f t="shared" si="27"/>
        <v>1.8229401678548869E-2</v>
      </c>
      <c r="H68" s="116">
        <f t="shared" si="27"/>
        <v>1.723383780946549E-2</v>
      </c>
      <c r="I68" s="116">
        <f t="shared" si="27"/>
        <v>1.6306743058616131E-2</v>
      </c>
      <c r="J68" s="116">
        <f t="shared" si="27"/>
        <v>1.6545220745820832E-2</v>
      </c>
      <c r="K68" s="116">
        <f t="shared" si="27"/>
        <v>1.7801351449538618E-2</v>
      </c>
      <c r="L68" s="116">
        <f t="shared" si="27"/>
        <v>1.5405271712246484E-2</v>
      </c>
    </row>
    <row r="69" spans="1:12" x14ac:dyDescent="0.2">
      <c r="A69" s="195" t="s">
        <v>27</v>
      </c>
      <c r="B69" s="116">
        <f t="shared" ref="B69:L69" si="28">B31/B$5</f>
        <v>7.5916948687459983E-3</v>
      </c>
      <c r="C69" s="116">
        <f t="shared" si="28"/>
        <v>7.8973346495557744E-3</v>
      </c>
      <c r="D69" s="116">
        <f t="shared" si="28"/>
        <v>7.3938840712003649E-3</v>
      </c>
      <c r="E69" s="116">
        <f t="shared" si="28"/>
        <v>8.5532302092811655E-3</v>
      </c>
      <c r="F69" s="116">
        <f t="shared" si="28"/>
        <v>7.3710073710073713E-3</v>
      </c>
      <c r="G69" s="116">
        <f t="shared" si="28"/>
        <v>8.3024997743885928E-3</v>
      </c>
      <c r="H69" s="116">
        <f t="shared" si="28"/>
        <v>7.4359198670282565E-3</v>
      </c>
      <c r="I69" s="116">
        <f t="shared" si="28"/>
        <v>7.3159982371088584E-3</v>
      </c>
      <c r="J69" s="116">
        <f t="shared" si="28"/>
        <v>6.9438491213030433E-3</v>
      </c>
      <c r="K69" s="116">
        <f t="shared" si="28"/>
        <v>7.1931991571605024E-3</v>
      </c>
      <c r="L69" s="116">
        <f t="shared" si="28"/>
        <v>6.9253056321108052E-3</v>
      </c>
    </row>
    <row r="70" spans="1:12" x14ac:dyDescent="0.2">
      <c r="A70" s="195" t="s">
        <v>28</v>
      </c>
      <c r="B70" s="116">
        <f t="shared" ref="B70:L70" si="29">B32/B$5</f>
        <v>9.6954175432177811E-3</v>
      </c>
      <c r="C70" s="116">
        <f t="shared" si="29"/>
        <v>7.8075922103562779E-3</v>
      </c>
      <c r="D70" s="116">
        <f t="shared" si="29"/>
        <v>8.2154267457781836E-3</v>
      </c>
      <c r="E70" s="116">
        <f t="shared" si="29"/>
        <v>7.1883530482256593E-3</v>
      </c>
      <c r="F70" s="116">
        <f t="shared" si="29"/>
        <v>7.4620074620074623E-3</v>
      </c>
      <c r="G70" s="116">
        <f t="shared" si="29"/>
        <v>7.7610323977980325E-3</v>
      </c>
      <c r="H70" s="116">
        <f t="shared" si="29"/>
        <v>7.6108826874289213E-3</v>
      </c>
      <c r="I70" s="116">
        <f t="shared" si="29"/>
        <v>7.1397091229616575E-3</v>
      </c>
      <c r="J70" s="116">
        <f t="shared" si="29"/>
        <v>7.3724817831118733E-3</v>
      </c>
      <c r="K70" s="116">
        <f t="shared" si="29"/>
        <v>6.1759790743297245E-3</v>
      </c>
      <c r="L70" s="116">
        <f t="shared" si="29"/>
        <v>6.1479754080983676E-3</v>
      </c>
    </row>
    <row r="71" spans="1:12" x14ac:dyDescent="0.2">
      <c r="A71" s="195" t="s">
        <v>29</v>
      </c>
      <c r="B71" s="116">
        <f t="shared" ref="B71:L71" si="30">B33/B$5</f>
        <v>1.9756699899387175E-2</v>
      </c>
      <c r="C71" s="116">
        <f t="shared" si="30"/>
        <v>1.9563851745490444E-2</v>
      </c>
      <c r="D71" s="116">
        <f t="shared" si="30"/>
        <v>1.9899589228662713E-2</v>
      </c>
      <c r="E71" s="116">
        <f t="shared" si="30"/>
        <v>1.8380345768880802E-2</v>
      </c>
      <c r="F71" s="116">
        <f t="shared" si="30"/>
        <v>2.0293020293020294E-2</v>
      </c>
      <c r="G71" s="116">
        <f t="shared" si="30"/>
        <v>1.9041602743434707E-2</v>
      </c>
      <c r="H71" s="116">
        <f t="shared" si="30"/>
        <v>1.9158428833872802E-2</v>
      </c>
      <c r="I71" s="116">
        <f t="shared" si="30"/>
        <v>1.9832525341560159E-2</v>
      </c>
      <c r="J71" s="116">
        <f t="shared" si="30"/>
        <v>1.9888555507929704E-2</v>
      </c>
      <c r="K71" s="116">
        <f t="shared" si="30"/>
        <v>1.9690474460510064E-2</v>
      </c>
      <c r="L71" s="116">
        <f t="shared" si="30"/>
        <v>1.8797258144300756E-2</v>
      </c>
    </row>
    <row r="72" spans="1:12" x14ac:dyDescent="0.2">
      <c r="A72" s="195" t="s">
        <v>30</v>
      </c>
      <c r="B72" s="116">
        <f t="shared" ref="B72:L72" si="31">B34/B$5</f>
        <v>5.6343181194548612E-2</v>
      </c>
      <c r="C72" s="116">
        <f t="shared" si="31"/>
        <v>5.725567620927937E-2</v>
      </c>
      <c r="D72" s="116">
        <f t="shared" si="31"/>
        <v>5.7234139662254678E-2</v>
      </c>
      <c r="E72" s="116">
        <f t="shared" si="31"/>
        <v>5.3503184713375798E-2</v>
      </c>
      <c r="F72" s="116">
        <f t="shared" si="31"/>
        <v>5.4509054509054508E-2</v>
      </c>
      <c r="G72" s="116">
        <f t="shared" si="31"/>
        <v>5.3605270282465478E-2</v>
      </c>
      <c r="H72" s="116">
        <f t="shared" si="31"/>
        <v>5.5375732656810429E-2</v>
      </c>
      <c r="I72" s="116">
        <f t="shared" si="31"/>
        <v>5.4120758043190831E-2</v>
      </c>
      <c r="J72" s="116">
        <f t="shared" si="31"/>
        <v>5.3493356193741966E-2</v>
      </c>
      <c r="K72" s="116">
        <f t="shared" si="31"/>
        <v>5.1587589914989462E-2</v>
      </c>
      <c r="L72" s="116">
        <f t="shared" si="31"/>
        <v>5.1515793936824254E-2</v>
      </c>
    </row>
    <row r="73" spans="1:12" x14ac:dyDescent="0.2">
      <c r="A73" s="195" t="s">
        <v>31</v>
      </c>
      <c r="B73" s="116">
        <f t="shared" ref="B73:L73" si="32">B35/B$5</f>
        <v>2.2043354980334766E-2</v>
      </c>
      <c r="C73" s="116">
        <f t="shared" si="32"/>
        <v>2.1448442968679888E-2</v>
      </c>
      <c r="D73" s="116">
        <f t="shared" si="32"/>
        <v>2.1360109539023276E-2</v>
      </c>
      <c r="E73" s="116">
        <f t="shared" si="32"/>
        <v>2.1474067333939945E-2</v>
      </c>
      <c r="F73" s="116">
        <f t="shared" si="32"/>
        <v>2.1203021203021203E-2</v>
      </c>
      <c r="G73" s="116">
        <f t="shared" si="32"/>
        <v>1.9402580994495083E-2</v>
      </c>
      <c r="H73" s="116">
        <f t="shared" si="32"/>
        <v>1.9595835884874464E-2</v>
      </c>
      <c r="I73" s="116">
        <f t="shared" si="32"/>
        <v>2.0008814455707361E-2</v>
      </c>
      <c r="J73" s="116">
        <f t="shared" si="32"/>
        <v>2.2374624946420917E-2</v>
      </c>
      <c r="K73" s="116">
        <f t="shared" si="32"/>
        <v>2.1506938894136452E-2</v>
      </c>
      <c r="L73" s="116">
        <f t="shared" si="32"/>
        <v>2.1906579040350507E-2</v>
      </c>
    </row>
    <row r="74" spans="1:12" x14ac:dyDescent="0.2">
      <c r="A74" s="195" t="s">
        <v>32</v>
      </c>
      <c r="B74" s="116">
        <f t="shared" ref="B74:L74" si="33">B36/B$5</f>
        <v>2.3598280435379128E-2</v>
      </c>
      <c r="C74" s="116">
        <f t="shared" si="33"/>
        <v>2.3153549313470339E-2</v>
      </c>
      <c r="D74" s="116">
        <f t="shared" si="33"/>
        <v>2.3916020082154269E-2</v>
      </c>
      <c r="E74" s="116">
        <f t="shared" si="33"/>
        <v>2.383985441310282E-2</v>
      </c>
      <c r="F74" s="116">
        <f t="shared" si="33"/>
        <v>2.3842023842023843E-2</v>
      </c>
      <c r="G74" s="116">
        <f t="shared" si="33"/>
        <v>2.409529825827994E-2</v>
      </c>
      <c r="H74" s="116">
        <f t="shared" si="33"/>
        <v>2.3182573703088093E-2</v>
      </c>
      <c r="I74" s="116">
        <f t="shared" si="33"/>
        <v>2.4327897752313796E-2</v>
      </c>
      <c r="J74" s="116">
        <f t="shared" si="33"/>
        <v>2.2546078011144451E-2</v>
      </c>
      <c r="K74" s="116">
        <f t="shared" si="33"/>
        <v>2.3468720482452955E-2</v>
      </c>
      <c r="L74" s="116">
        <f t="shared" si="33"/>
        <v>2.240124372835842E-2</v>
      </c>
    </row>
    <row r="75" spans="1:12" x14ac:dyDescent="0.2">
      <c r="A75" s="197" t="s">
        <v>33</v>
      </c>
      <c r="B75" s="117">
        <f t="shared" ref="B75:L75" si="34">B37/B$5</f>
        <v>4.6190432635141318E-2</v>
      </c>
      <c r="C75" s="117">
        <f t="shared" si="34"/>
        <v>4.8371174728529122E-2</v>
      </c>
      <c r="D75" s="117">
        <f t="shared" si="34"/>
        <v>4.701049748973072E-2</v>
      </c>
      <c r="E75" s="117">
        <f t="shared" si="34"/>
        <v>4.1674249317561418E-2</v>
      </c>
      <c r="F75" s="117">
        <f t="shared" si="34"/>
        <v>4.3771043771043773E-2</v>
      </c>
      <c r="G75" s="117">
        <f t="shared" si="34"/>
        <v>4.421983575489577E-2</v>
      </c>
      <c r="H75" s="117">
        <f t="shared" si="34"/>
        <v>4.2953372408363222E-2</v>
      </c>
      <c r="I75" s="117">
        <f t="shared" si="34"/>
        <v>4.266196562362274E-2</v>
      </c>
      <c r="J75" s="117">
        <f t="shared" si="34"/>
        <v>3.8148306900985855E-2</v>
      </c>
      <c r="K75" s="117">
        <f t="shared" si="34"/>
        <v>3.9453607498365184E-2</v>
      </c>
      <c r="L75" s="117">
        <f t="shared" si="34"/>
        <v>4.296516147268744E-2</v>
      </c>
    </row>
  </sheetData>
  <mergeCells count="8">
    <mergeCell ref="N3:O3"/>
    <mergeCell ref="B3:E3"/>
    <mergeCell ref="B41:E41"/>
    <mergeCell ref="F41:I41"/>
    <mergeCell ref="J41:L41"/>
    <mergeCell ref="A40:L40"/>
    <mergeCell ref="F3:I3"/>
    <mergeCell ref="J3:L3"/>
  </mergeCells>
  <hyperlinks>
    <hyperlink ref="A2" location="Contents!A1" display="Back to contents"/>
  </hyperlinks>
  <pageMargins left="0.7" right="0.7" top="0.75" bottom="0.75" header="0.3" footer="0.3"/>
  <pageSetup paperSize="9" orientation="portrait" horizontalDpi="90" verticalDpi="9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W78"/>
  <sheetViews>
    <sheetView showGridLines="0" workbookViewId="0">
      <selection activeCell="R58" sqref="R58"/>
    </sheetView>
  </sheetViews>
  <sheetFormatPr defaultRowHeight="12.75" x14ac:dyDescent="0.2"/>
  <cols>
    <col min="1" max="1" customWidth="true" style="189" width="23.140625" collapsed="false"/>
    <col min="2" max="5" customWidth="true" style="189" width="11.0" collapsed="false"/>
    <col min="6" max="9" bestFit="true" customWidth="true" style="189" width="11.28515625" collapsed="false"/>
    <col min="10" max="10" customWidth="true" style="189" width="10.7109375" collapsed="false"/>
    <col min="11" max="12" customWidth="true" style="189" width="9.85546875" collapsed="false"/>
    <col min="13" max="13" customWidth="true" style="189" width="3.28515625" collapsed="false"/>
    <col min="14" max="15" customWidth="true" style="189" width="9.140625" collapsed="false"/>
    <col min="16" max="258" style="189" width="9.140625" collapsed="false"/>
    <col min="259" max="259" customWidth="true" style="189" width="23.140625" collapsed="false"/>
    <col min="260" max="265" bestFit="true" customWidth="true" style="189" width="11.28515625" collapsed="false"/>
    <col min="266" max="266" customWidth="true" style="189" width="10.7109375" collapsed="false"/>
    <col min="267" max="268" customWidth="true" style="189" width="9.85546875" collapsed="false"/>
    <col min="269" max="269" customWidth="true" style="189" width="3.28515625" collapsed="false"/>
    <col min="270" max="270" customWidth="true" style="189" width="10.5703125" collapsed="false"/>
    <col min="271" max="514" style="189" width="9.140625" collapsed="false"/>
    <col min="515" max="515" customWidth="true" style="189" width="23.140625" collapsed="false"/>
    <col min="516" max="521" bestFit="true" customWidth="true" style="189" width="11.28515625" collapsed="false"/>
    <col min="522" max="522" customWidth="true" style="189" width="10.7109375" collapsed="false"/>
    <col min="523" max="524" customWidth="true" style="189" width="9.85546875" collapsed="false"/>
    <col min="525" max="525" customWidth="true" style="189" width="3.28515625" collapsed="false"/>
    <col min="526" max="526" customWidth="true" style="189" width="10.5703125" collapsed="false"/>
    <col min="527" max="770" style="189" width="9.140625" collapsed="false"/>
    <col min="771" max="771" customWidth="true" style="189" width="23.140625" collapsed="false"/>
    <col min="772" max="777" bestFit="true" customWidth="true" style="189" width="11.28515625" collapsed="false"/>
    <col min="778" max="778" customWidth="true" style="189" width="10.7109375" collapsed="false"/>
    <col min="779" max="780" customWidth="true" style="189" width="9.85546875" collapsed="false"/>
    <col min="781" max="781" customWidth="true" style="189" width="3.28515625" collapsed="false"/>
    <col min="782" max="782" customWidth="true" style="189" width="10.5703125" collapsed="false"/>
    <col min="783" max="1026" style="189" width="9.140625" collapsed="false"/>
    <col min="1027" max="1027" customWidth="true" style="189" width="23.140625" collapsed="false"/>
    <col min="1028" max="1033" bestFit="true" customWidth="true" style="189" width="11.28515625" collapsed="false"/>
    <col min="1034" max="1034" customWidth="true" style="189" width="10.7109375" collapsed="false"/>
    <col min="1035" max="1036" customWidth="true" style="189" width="9.85546875" collapsed="false"/>
    <col min="1037" max="1037" customWidth="true" style="189" width="3.28515625" collapsed="false"/>
    <col min="1038" max="1038" customWidth="true" style="189" width="10.5703125" collapsed="false"/>
    <col min="1039" max="1282" style="189" width="9.140625" collapsed="false"/>
    <col min="1283" max="1283" customWidth="true" style="189" width="23.140625" collapsed="false"/>
    <col min="1284" max="1289" bestFit="true" customWidth="true" style="189" width="11.28515625" collapsed="false"/>
    <col min="1290" max="1290" customWidth="true" style="189" width="10.7109375" collapsed="false"/>
    <col min="1291" max="1292" customWidth="true" style="189" width="9.85546875" collapsed="false"/>
    <col min="1293" max="1293" customWidth="true" style="189" width="3.28515625" collapsed="false"/>
    <col min="1294" max="1294" customWidth="true" style="189" width="10.5703125" collapsed="false"/>
    <col min="1295" max="1538" style="189" width="9.140625" collapsed="false"/>
    <col min="1539" max="1539" customWidth="true" style="189" width="23.140625" collapsed="false"/>
    <col min="1540" max="1545" bestFit="true" customWidth="true" style="189" width="11.28515625" collapsed="false"/>
    <col min="1546" max="1546" customWidth="true" style="189" width="10.7109375" collapsed="false"/>
    <col min="1547" max="1548" customWidth="true" style="189" width="9.85546875" collapsed="false"/>
    <col min="1549" max="1549" customWidth="true" style="189" width="3.28515625" collapsed="false"/>
    <col min="1550" max="1550" customWidth="true" style="189" width="10.5703125" collapsed="false"/>
    <col min="1551" max="1794" style="189" width="9.140625" collapsed="false"/>
    <col min="1795" max="1795" customWidth="true" style="189" width="23.140625" collapsed="false"/>
    <col min="1796" max="1801" bestFit="true" customWidth="true" style="189" width="11.28515625" collapsed="false"/>
    <col min="1802" max="1802" customWidth="true" style="189" width="10.7109375" collapsed="false"/>
    <col min="1803" max="1804" customWidth="true" style="189" width="9.85546875" collapsed="false"/>
    <col min="1805" max="1805" customWidth="true" style="189" width="3.28515625" collapsed="false"/>
    <col min="1806" max="1806" customWidth="true" style="189" width="10.5703125" collapsed="false"/>
    <col min="1807" max="2050" style="189" width="9.140625" collapsed="false"/>
    <col min="2051" max="2051" customWidth="true" style="189" width="23.140625" collapsed="false"/>
    <col min="2052" max="2057" bestFit="true" customWidth="true" style="189" width="11.28515625" collapsed="false"/>
    <col min="2058" max="2058" customWidth="true" style="189" width="10.7109375" collapsed="false"/>
    <col min="2059" max="2060" customWidth="true" style="189" width="9.85546875" collapsed="false"/>
    <col min="2061" max="2061" customWidth="true" style="189" width="3.28515625" collapsed="false"/>
    <col min="2062" max="2062" customWidth="true" style="189" width="10.5703125" collapsed="false"/>
    <col min="2063" max="2306" style="189" width="9.140625" collapsed="false"/>
    <col min="2307" max="2307" customWidth="true" style="189" width="23.140625" collapsed="false"/>
    <col min="2308" max="2313" bestFit="true" customWidth="true" style="189" width="11.28515625" collapsed="false"/>
    <col min="2314" max="2314" customWidth="true" style="189" width="10.7109375" collapsed="false"/>
    <col min="2315" max="2316" customWidth="true" style="189" width="9.85546875" collapsed="false"/>
    <col min="2317" max="2317" customWidth="true" style="189" width="3.28515625" collapsed="false"/>
    <col min="2318" max="2318" customWidth="true" style="189" width="10.5703125" collapsed="false"/>
    <col min="2319" max="2562" style="189" width="9.140625" collapsed="false"/>
    <col min="2563" max="2563" customWidth="true" style="189" width="23.140625" collapsed="false"/>
    <col min="2564" max="2569" bestFit="true" customWidth="true" style="189" width="11.28515625" collapsed="false"/>
    <col min="2570" max="2570" customWidth="true" style="189" width="10.7109375" collapsed="false"/>
    <col min="2571" max="2572" customWidth="true" style="189" width="9.85546875" collapsed="false"/>
    <col min="2573" max="2573" customWidth="true" style="189" width="3.28515625" collapsed="false"/>
    <col min="2574" max="2574" customWidth="true" style="189" width="10.5703125" collapsed="false"/>
    <col min="2575" max="2818" style="189" width="9.140625" collapsed="false"/>
    <col min="2819" max="2819" customWidth="true" style="189" width="23.140625" collapsed="false"/>
    <col min="2820" max="2825" bestFit="true" customWidth="true" style="189" width="11.28515625" collapsed="false"/>
    <col min="2826" max="2826" customWidth="true" style="189" width="10.7109375" collapsed="false"/>
    <col min="2827" max="2828" customWidth="true" style="189" width="9.85546875" collapsed="false"/>
    <col min="2829" max="2829" customWidth="true" style="189" width="3.28515625" collapsed="false"/>
    <col min="2830" max="2830" customWidth="true" style="189" width="10.5703125" collapsed="false"/>
    <col min="2831" max="3074" style="189" width="9.140625" collapsed="false"/>
    <col min="3075" max="3075" customWidth="true" style="189" width="23.140625" collapsed="false"/>
    <col min="3076" max="3081" bestFit="true" customWidth="true" style="189" width="11.28515625" collapsed="false"/>
    <col min="3082" max="3082" customWidth="true" style="189" width="10.7109375" collapsed="false"/>
    <col min="3083" max="3084" customWidth="true" style="189" width="9.85546875" collapsed="false"/>
    <col min="3085" max="3085" customWidth="true" style="189" width="3.28515625" collapsed="false"/>
    <col min="3086" max="3086" customWidth="true" style="189" width="10.5703125" collapsed="false"/>
    <col min="3087" max="3330" style="189" width="9.140625" collapsed="false"/>
    <col min="3331" max="3331" customWidth="true" style="189" width="23.140625" collapsed="false"/>
    <col min="3332" max="3337" bestFit="true" customWidth="true" style="189" width="11.28515625" collapsed="false"/>
    <col min="3338" max="3338" customWidth="true" style="189" width="10.7109375" collapsed="false"/>
    <col min="3339" max="3340" customWidth="true" style="189" width="9.85546875" collapsed="false"/>
    <col min="3341" max="3341" customWidth="true" style="189" width="3.28515625" collapsed="false"/>
    <col min="3342" max="3342" customWidth="true" style="189" width="10.5703125" collapsed="false"/>
    <col min="3343" max="3586" style="189" width="9.140625" collapsed="false"/>
    <col min="3587" max="3587" customWidth="true" style="189" width="23.140625" collapsed="false"/>
    <col min="3588" max="3593" bestFit="true" customWidth="true" style="189" width="11.28515625" collapsed="false"/>
    <col min="3594" max="3594" customWidth="true" style="189" width="10.7109375" collapsed="false"/>
    <col min="3595" max="3596" customWidth="true" style="189" width="9.85546875" collapsed="false"/>
    <col min="3597" max="3597" customWidth="true" style="189" width="3.28515625" collapsed="false"/>
    <col min="3598" max="3598" customWidth="true" style="189" width="10.5703125" collapsed="false"/>
    <col min="3599" max="3842" style="189" width="9.140625" collapsed="false"/>
    <col min="3843" max="3843" customWidth="true" style="189" width="23.140625" collapsed="false"/>
    <col min="3844" max="3849" bestFit="true" customWidth="true" style="189" width="11.28515625" collapsed="false"/>
    <col min="3850" max="3850" customWidth="true" style="189" width="10.7109375" collapsed="false"/>
    <col min="3851" max="3852" customWidth="true" style="189" width="9.85546875" collapsed="false"/>
    <col min="3853" max="3853" customWidth="true" style="189" width="3.28515625" collapsed="false"/>
    <col min="3854" max="3854" customWidth="true" style="189" width="10.5703125" collapsed="false"/>
    <col min="3855" max="4098" style="189" width="9.140625" collapsed="false"/>
    <col min="4099" max="4099" customWidth="true" style="189" width="23.140625" collapsed="false"/>
    <col min="4100" max="4105" bestFit="true" customWidth="true" style="189" width="11.28515625" collapsed="false"/>
    <col min="4106" max="4106" customWidth="true" style="189" width="10.7109375" collapsed="false"/>
    <col min="4107" max="4108" customWidth="true" style="189" width="9.85546875" collapsed="false"/>
    <col min="4109" max="4109" customWidth="true" style="189" width="3.28515625" collapsed="false"/>
    <col min="4110" max="4110" customWidth="true" style="189" width="10.5703125" collapsed="false"/>
    <col min="4111" max="4354" style="189" width="9.140625" collapsed="false"/>
    <col min="4355" max="4355" customWidth="true" style="189" width="23.140625" collapsed="false"/>
    <col min="4356" max="4361" bestFit="true" customWidth="true" style="189" width="11.28515625" collapsed="false"/>
    <col min="4362" max="4362" customWidth="true" style="189" width="10.7109375" collapsed="false"/>
    <col min="4363" max="4364" customWidth="true" style="189" width="9.85546875" collapsed="false"/>
    <col min="4365" max="4365" customWidth="true" style="189" width="3.28515625" collapsed="false"/>
    <col min="4366" max="4366" customWidth="true" style="189" width="10.5703125" collapsed="false"/>
    <col min="4367" max="4610" style="189" width="9.140625" collapsed="false"/>
    <col min="4611" max="4611" customWidth="true" style="189" width="23.140625" collapsed="false"/>
    <col min="4612" max="4617" bestFit="true" customWidth="true" style="189" width="11.28515625" collapsed="false"/>
    <col min="4618" max="4618" customWidth="true" style="189" width="10.7109375" collapsed="false"/>
    <col min="4619" max="4620" customWidth="true" style="189" width="9.85546875" collapsed="false"/>
    <col min="4621" max="4621" customWidth="true" style="189" width="3.28515625" collapsed="false"/>
    <col min="4622" max="4622" customWidth="true" style="189" width="10.5703125" collapsed="false"/>
    <col min="4623" max="4866" style="189" width="9.140625" collapsed="false"/>
    <col min="4867" max="4867" customWidth="true" style="189" width="23.140625" collapsed="false"/>
    <col min="4868" max="4873" bestFit="true" customWidth="true" style="189" width="11.28515625" collapsed="false"/>
    <col min="4874" max="4874" customWidth="true" style="189" width="10.7109375" collapsed="false"/>
    <col min="4875" max="4876" customWidth="true" style="189" width="9.85546875" collapsed="false"/>
    <col min="4877" max="4877" customWidth="true" style="189" width="3.28515625" collapsed="false"/>
    <col min="4878" max="4878" customWidth="true" style="189" width="10.5703125" collapsed="false"/>
    <col min="4879" max="5122" style="189" width="9.140625" collapsed="false"/>
    <col min="5123" max="5123" customWidth="true" style="189" width="23.140625" collapsed="false"/>
    <col min="5124" max="5129" bestFit="true" customWidth="true" style="189" width="11.28515625" collapsed="false"/>
    <col min="5130" max="5130" customWidth="true" style="189" width="10.7109375" collapsed="false"/>
    <col min="5131" max="5132" customWidth="true" style="189" width="9.85546875" collapsed="false"/>
    <col min="5133" max="5133" customWidth="true" style="189" width="3.28515625" collapsed="false"/>
    <col min="5134" max="5134" customWidth="true" style="189" width="10.5703125" collapsed="false"/>
    <col min="5135" max="5378" style="189" width="9.140625" collapsed="false"/>
    <col min="5379" max="5379" customWidth="true" style="189" width="23.140625" collapsed="false"/>
    <col min="5380" max="5385" bestFit="true" customWidth="true" style="189" width="11.28515625" collapsed="false"/>
    <col min="5386" max="5386" customWidth="true" style="189" width="10.7109375" collapsed="false"/>
    <col min="5387" max="5388" customWidth="true" style="189" width="9.85546875" collapsed="false"/>
    <col min="5389" max="5389" customWidth="true" style="189" width="3.28515625" collapsed="false"/>
    <col min="5390" max="5390" customWidth="true" style="189" width="10.5703125" collapsed="false"/>
    <col min="5391" max="5634" style="189" width="9.140625" collapsed="false"/>
    <col min="5635" max="5635" customWidth="true" style="189" width="23.140625" collapsed="false"/>
    <col min="5636" max="5641" bestFit="true" customWidth="true" style="189" width="11.28515625" collapsed="false"/>
    <col min="5642" max="5642" customWidth="true" style="189" width="10.7109375" collapsed="false"/>
    <col min="5643" max="5644" customWidth="true" style="189" width="9.85546875" collapsed="false"/>
    <col min="5645" max="5645" customWidth="true" style="189" width="3.28515625" collapsed="false"/>
    <col min="5646" max="5646" customWidth="true" style="189" width="10.5703125" collapsed="false"/>
    <col min="5647" max="5890" style="189" width="9.140625" collapsed="false"/>
    <col min="5891" max="5891" customWidth="true" style="189" width="23.140625" collapsed="false"/>
    <col min="5892" max="5897" bestFit="true" customWidth="true" style="189" width="11.28515625" collapsed="false"/>
    <col min="5898" max="5898" customWidth="true" style="189" width="10.7109375" collapsed="false"/>
    <col min="5899" max="5900" customWidth="true" style="189" width="9.85546875" collapsed="false"/>
    <col min="5901" max="5901" customWidth="true" style="189" width="3.28515625" collapsed="false"/>
    <col min="5902" max="5902" customWidth="true" style="189" width="10.5703125" collapsed="false"/>
    <col min="5903" max="6146" style="189" width="9.140625" collapsed="false"/>
    <col min="6147" max="6147" customWidth="true" style="189" width="23.140625" collapsed="false"/>
    <col min="6148" max="6153" bestFit="true" customWidth="true" style="189" width="11.28515625" collapsed="false"/>
    <col min="6154" max="6154" customWidth="true" style="189" width="10.7109375" collapsed="false"/>
    <col min="6155" max="6156" customWidth="true" style="189" width="9.85546875" collapsed="false"/>
    <col min="6157" max="6157" customWidth="true" style="189" width="3.28515625" collapsed="false"/>
    <col min="6158" max="6158" customWidth="true" style="189" width="10.5703125" collapsed="false"/>
    <col min="6159" max="6402" style="189" width="9.140625" collapsed="false"/>
    <col min="6403" max="6403" customWidth="true" style="189" width="23.140625" collapsed="false"/>
    <col min="6404" max="6409" bestFit="true" customWidth="true" style="189" width="11.28515625" collapsed="false"/>
    <col min="6410" max="6410" customWidth="true" style="189" width="10.7109375" collapsed="false"/>
    <col min="6411" max="6412" customWidth="true" style="189" width="9.85546875" collapsed="false"/>
    <col min="6413" max="6413" customWidth="true" style="189" width="3.28515625" collapsed="false"/>
    <col min="6414" max="6414" customWidth="true" style="189" width="10.5703125" collapsed="false"/>
    <col min="6415" max="6658" style="189" width="9.140625" collapsed="false"/>
    <col min="6659" max="6659" customWidth="true" style="189" width="23.140625" collapsed="false"/>
    <col min="6660" max="6665" bestFit="true" customWidth="true" style="189" width="11.28515625" collapsed="false"/>
    <col min="6666" max="6666" customWidth="true" style="189" width="10.7109375" collapsed="false"/>
    <col min="6667" max="6668" customWidth="true" style="189" width="9.85546875" collapsed="false"/>
    <col min="6669" max="6669" customWidth="true" style="189" width="3.28515625" collapsed="false"/>
    <col min="6670" max="6670" customWidth="true" style="189" width="10.5703125" collapsed="false"/>
    <col min="6671" max="6914" style="189" width="9.140625" collapsed="false"/>
    <col min="6915" max="6915" customWidth="true" style="189" width="23.140625" collapsed="false"/>
    <col min="6916" max="6921" bestFit="true" customWidth="true" style="189" width="11.28515625" collapsed="false"/>
    <col min="6922" max="6922" customWidth="true" style="189" width="10.7109375" collapsed="false"/>
    <col min="6923" max="6924" customWidth="true" style="189" width="9.85546875" collapsed="false"/>
    <col min="6925" max="6925" customWidth="true" style="189" width="3.28515625" collapsed="false"/>
    <col min="6926" max="6926" customWidth="true" style="189" width="10.5703125" collapsed="false"/>
    <col min="6927" max="7170" style="189" width="9.140625" collapsed="false"/>
    <col min="7171" max="7171" customWidth="true" style="189" width="23.140625" collapsed="false"/>
    <col min="7172" max="7177" bestFit="true" customWidth="true" style="189" width="11.28515625" collapsed="false"/>
    <col min="7178" max="7178" customWidth="true" style="189" width="10.7109375" collapsed="false"/>
    <col min="7179" max="7180" customWidth="true" style="189" width="9.85546875" collapsed="false"/>
    <col min="7181" max="7181" customWidth="true" style="189" width="3.28515625" collapsed="false"/>
    <col min="7182" max="7182" customWidth="true" style="189" width="10.5703125" collapsed="false"/>
    <col min="7183" max="7426" style="189" width="9.140625" collapsed="false"/>
    <col min="7427" max="7427" customWidth="true" style="189" width="23.140625" collapsed="false"/>
    <col min="7428" max="7433" bestFit="true" customWidth="true" style="189" width="11.28515625" collapsed="false"/>
    <col min="7434" max="7434" customWidth="true" style="189" width="10.7109375" collapsed="false"/>
    <col min="7435" max="7436" customWidth="true" style="189" width="9.85546875" collapsed="false"/>
    <col min="7437" max="7437" customWidth="true" style="189" width="3.28515625" collapsed="false"/>
    <col min="7438" max="7438" customWidth="true" style="189" width="10.5703125" collapsed="false"/>
    <col min="7439" max="7682" style="189" width="9.140625" collapsed="false"/>
    <col min="7683" max="7683" customWidth="true" style="189" width="23.140625" collapsed="false"/>
    <col min="7684" max="7689" bestFit="true" customWidth="true" style="189" width="11.28515625" collapsed="false"/>
    <col min="7690" max="7690" customWidth="true" style="189" width="10.7109375" collapsed="false"/>
    <col min="7691" max="7692" customWidth="true" style="189" width="9.85546875" collapsed="false"/>
    <col min="7693" max="7693" customWidth="true" style="189" width="3.28515625" collapsed="false"/>
    <col min="7694" max="7694" customWidth="true" style="189" width="10.5703125" collapsed="false"/>
    <col min="7695" max="7938" style="189" width="9.140625" collapsed="false"/>
    <col min="7939" max="7939" customWidth="true" style="189" width="23.140625" collapsed="false"/>
    <col min="7940" max="7945" bestFit="true" customWidth="true" style="189" width="11.28515625" collapsed="false"/>
    <col min="7946" max="7946" customWidth="true" style="189" width="10.7109375" collapsed="false"/>
    <col min="7947" max="7948" customWidth="true" style="189" width="9.85546875" collapsed="false"/>
    <col min="7949" max="7949" customWidth="true" style="189" width="3.28515625" collapsed="false"/>
    <col min="7950" max="7950" customWidth="true" style="189" width="10.5703125" collapsed="false"/>
    <col min="7951" max="8194" style="189" width="9.140625" collapsed="false"/>
    <col min="8195" max="8195" customWidth="true" style="189" width="23.140625" collapsed="false"/>
    <col min="8196" max="8201" bestFit="true" customWidth="true" style="189" width="11.28515625" collapsed="false"/>
    <col min="8202" max="8202" customWidth="true" style="189" width="10.7109375" collapsed="false"/>
    <col min="8203" max="8204" customWidth="true" style="189" width="9.85546875" collapsed="false"/>
    <col min="8205" max="8205" customWidth="true" style="189" width="3.28515625" collapsed="false"/>
    <col min="8206" max="8206" customWidth="true" style="189" width="10.5703125" collapsed="false"/>
    <col min="8207" max="8450" style="189" width="9.140625" collapsed="false"/>
    <col min="8451" max="8451" customWidth="true" style="189" width="23.140625" collapsed="false"/>
    <col min="8452" max="8457" bestFit="true" customWidth="true" style="189" width="11.28515625" collapsed="false"/>
    <col min="8458" max="8458" customWidth="true" style="189" width="10.7109375" collapsed="false"/>
    <col min="8459" max="8460" customWidth="true" style="189" width="9.85546875" collapsed="false"/>
    <col min="8461" max="8461" customWidth="true" style="189" width="3.28515625" collapsed="false"/>
    <col min="8462" max="8462" customWidth="true" style="189" width="10.5703125" collapsed="false"/>
    <col min="8463" max="8706" style="189" width="9.140625" collapsed="false"/>
    <col min="8707" max="8707" customWidth="true" style="189" width="23.140625" collapsed="false"/>
    <col min="8708" max="8713" bestFit="true" customWidth="true" style="189" width="11.28515625" collapsed="false"/>
    <col min="8714" max="8714" customWidth="true" style="189" width="10.7109375" collapsed="false"/>
    <col min="8715" max="8716" customWidth="true" style="189" width="9.85546875" collapsed="false"/>
    <col min="8717" max="8717" customWidth="true" style="189" width="3.28515625" collapsed="false"/>
    <col min="8718" max="8718" customWidth="true" style="189" width="10.5703125" collapsed="false"/>
    <col min="8719" max="8962" style="189" width="9.140625" collapsed="false"/>
    <col min="8963" max="8963" customWidth="true" style="189" width="23.140625" collapsed="false"/>
    <col min="8964" max="8969" bestFit="true" customWidth="true" style="189" width="11.28515625" collapsed="false"/>
    <col min="8970" max="8970" customWidth="true" style="189" width="10.7109375" collapsed="false"/>
    <col min="8971" max="8972" customWidth="true" style="189" width="9.85546875" collapsed="false"/>
    <col min="8973" max="8973" customWidth="true" style="189" width="3.28515625" collapsed="false"/>
    <col min="8974" max="8974" customWidth="true" style="189" width="10.5703125" collapsed="false"/>
    <col min="8975" max="9218" style="189" width="9.140625" collapsed="false"/>
    <col min="9219" max="9219" customWidth="true" style="189" width="23.140625" collapsed="false"/>
    <col min="9220" max="9225" bestFit="true" customWidth="true" style="189" width="11.28515625" collapsed="false"/>
    <col min="9226" max="9226" customWidth="true" style="189" width="10.7109375" collapsed="false"/>
    <col min="9227" max="9228" customWidth="true" style="189" width="9.85546875" collapsed="false"/>
    <col min="9229" max="9229" customWidth="true" style="189" width="3.28515625" collapsed="false"/>
    <col min="9230" max="9230" customWidth="true" style="189" width="10.5703125" collapsed="false"/>
    <col min="9231" max="9474" style="189" width="9.140625" collapsed="false"/>
    <col min="9475" max="9475" customWidth="true" style="189" width="23.140625" collapsed="false"/>
    <col min="9476" max="9481" bestFit="true" customWidth="true" style="189" width="11.28515625" collapsed="false"/>
    <col min="9482" max="9482" customWidth="true" style="189" width="10.7109375" collapsed="false"/>
    <col min="9483" max="9484" customWidth="true" style="189" width="9.85546875" collapsed="false"/>
    <col min="9485" max="9485" customWidth="true" style="189" width="3.28515625" collapsed="false"/>
    <col min="9486" max="9486" customWidth="true" style="189" width="10.5703125" collapsed="false"/>
    <col min="9487" max="9730" style="189" width="9.140625" collapsed="false"/>
    <col min="9731" max="9731" customWidth="true" style="189" width="23.140625" collapsed="false"/>
    <col min="9732" max="9737" bestFit="true" customWidth="true" style="189" width="11.28515625" collapsed="false"/>
    <col min="9738" max="9738" customWidth="true" style="189" width="10.7109375" collapsed="false"/>
    <col min="9739" max="9740" customWidth="true" style="189" width="9.85546875" collapsed="false"/>
    <col min="9741" max="9741" customWidth="true" style="189" width="3.28515625" collapsed="false"/>
    <col min="9742" max="9742" customWidth="true" style="189" width="10.5703125" collapsed="false"/>
    <col min="9743" max="9986" style="189" width="9.140625" collapsed="false"/>
    <col min="9987" max="9987" customWidth="true" style="189" width="23.140625" collapsed="false"/>
    <col min="9988" max="9993" bestFit="true" customWidth="true" style="189" width="11.28515625" collapsed="false"/>
    <col min="9994" max="9994" customWidth="true" style="189" width="10.7109375" collapsed="false"/>
    <col min="9995" max="9996" customWidth="true" style="189" width="9.85546875" collapsed="false"/>
    <col min="9997" max="9997" customWidth="true" style="189" width="3.28515625" collapsed="false"/>
    <col min="9998" max="9998" customWidth="true" style="189" width="10.5703125" collapsed="false"/>
    <col min="9999" max="10242" style="189" width="9.140625" collapsed="false"/>
    <col min="10243" max="10243" customWidth="true" style="189" width="23.140625" collapsed="false"/>
    <col min="10244" max="10249" bestFit="true" customWidth="true" style="189" width="11.28515625" collapsed="false"/>
    <col min="10250" max="10250" customWidth="true" style="189" width="10.7109375" collapsed="false"/>
    <col min="10251" max="10252" customWidth="true" style="189" width="9.85546875" collapsed="false"/>
    <col min="10253" max="10253" customWidth="true" style="189" width="3.28515625" collapsed="false"/>
    <col min="10254" max="10254" customWidth="true" style="189" width="10.5703125" collapsed="false"/>
    <col min="10255" max="10498" style="189" width="9.140625" collapsed="false"/>
    <col min="10499" max="10499" customWidth="true" style="189" width="23.140625" collapsed="false"/>
    <col min="10500" max="10505" bestFit="true" customWidth="true" style="189" width="11.28515625" collapsed="false"/>
    <col min="10506" max="10506" customWidth="true" style="189" width="10.7109375" collapsed="false"/>
    <col min="10507" max="10508" customWidth="true" style="189" width="9.85546875" collapsed="false"/>
    <col min="10509" max="10509" customWidth="true" style="189" width="3.28515625" collapsed="false"/>
    <col min="10510" max="10510" customWidth="true" style="189" width="10.5703125" collapsed="false"/>
    <col min="10511" max="10754" style="189" width="9.140625" collapsed="false"/>
    <col min="10755" max="10755" customWidth="true" style="189" width="23.140625" collapsed="false"/>
    <col min="10756" max="10761" bestFit="true" customWidth="true" style="189" width="11.28515625" collapsed="false"/>
    <col min="10762" max="10762" customWidth="true" style="189" width="10.7109375" collapsed="false"/>
    <col min="10763" max="10764" customWidth="true" style="189" width="9.85546875" collapsed="false"/>
    <col min="10765" max="10765" customWidth="true" style="189" width="3.28515625" collapsed="false"/>
    <col min="10766" max="10766" customWidth="true" style="189" width="10.5703125" collapsed="false"/>
    <col min="10767" max="11010" style="189" width="9.140625" collapsed="false"/>
    <col min="11011" max="11011" customWidth="true" style="189" width="23.140625" collapsed="false"/>
    <col min="11012" max="11017" bestFit="true" customWidth="true" style="189" width="11.28515625" collapsed="false"/>
    <col min="11018" max="11018" customWidth="true" style="189" width="10.7109375" collapsed="false"/>
    <col min="11019" max="11020" customWidth="true" style="189" width="9.85546875" collapsed="false"/>
    <col min="11021" max="11021" customWidth="true" style="189" width="3.28515625" collapsed="false"/>
    <col min="11022" max="11022" customWidth="true" style="189" width="10.5703125" collapsed="false"/>
    <col min="11023" max="11266" style="189" width="9.140625" collapsed="false"/>
    <col min="11267" max="11267" customWidth="true" style="189" width="23.140625" collapsed="false"/>
    <col min="11268" max="11273" bestFit="true" customWidth="true" style="189" width="11.28515625" collapsed="false"/>
    <col min="11274" max="11274" customWidth="true" style="189" width="10.7109375" collapsed="false"/>
    <col min="11275" max="11276" customWidth="true" style="189" width="9.85546875" collapsed="false"/>
    <col min="11277" max="11277" customWidth="true" style="189" width="3.28515625" collapsed="false"/>
    <col min="11278" max="11278" customWidth="true" style="189" width="10.5703125" collapsed="false"/>
    <col min="11279" max="11522" style="189" width="9.140625" collapsed="false"/>
    <col min="11523" max="11523" customWidth="true" style="189" width="23.140625" collapsed="false"/>
    <col min="11524" max="11529" bestFit="true" customWidth="true" style="189" width="11.28515625" collapsed="false"/>
    <col min="11530" max="11530" customWidth="true" style="189" width="10.7109375" collapsed="false"/>
    <col min="11531" max="11532" customWidth="true" style="189" width="9.85546875" collapsed="false"/>
    <col min="11533" max="11533" customWidth="true" style="189" width="3.28515625" collapsed="false"/>
    <col min="11534" max="11534" customWidth="true" style="189" width="10.5703125" collapsed="false"/>
    <col min="11535" max="11778" style="189" width="9.140625" collapsed="false"/>
    <col min="11779" max="11779" customWidth="true" style="189" width="23.140625" collapsed="false"/>
    <col min="11780" max="11785" bestFit="true" customWidth="true" style="189" width="11.28515625" collapsed="false"/>
    <col min="11786" max="11786" customWidth="true" style="189" width="10.7109375" collapsed="false"/>
    <col min="11787" max="11788" customWidth="true" style="189" width="9.85546875" collapsed="false"/>
    <col min="11789" max="11789" customWidth="true" style="189" width="3.28515625" collapsed="false"/>
    <col min="11790" max="11790" customWidth="true" style="189" width="10.5703125" collapsed="false"/>
    <col min="11791" max="12034" style="189" width="9.140625" collapsed="false"/>
    <col min="12035" max="12035" customWidth="true" style="189" width="23.140625" collapsed="false"/>
    <col min="12036" max="12041" bestFit="true" customWidth="true" style="189" width="11.28515625" collapsed="false"/>
    <col min="12042" max="12042" customWidth="true" style="189" width="10.7109375" collapsed="false"/>
    <col min="12043" max="12044" customWidth="true" style="189" width="9.85546875" collapsed="false"/>
    <col min="12045" max="12045" customWidth="true" style="189" width="3.28515625" collapsed="false"/>
    <col min="12046" max="12046" customWidth="true" style="189" width="10.5703125" collapsed="false"/>
    <col min="12047" max="12290" style="189" width="9.140625" collapsed="false"/>
    <col min="12291" max="12291" customWidth="true" style="189" width="23.140625" collapsed="false"/>
    <col min="12292" max="12297" bestFit="true" customWidth="true" style="189" width="11.28515625" collapsed="false"/>
    <col min="12298" max="12298" customWidth="true" style="189" width="10.7109375" collapsed="false"/>
    <col min="12299" max="12300" customWidth="true" style="189" width="9.85546875" collapsed="false"/>
    <col min="12301" max="12301" customWidth="true" style="189" width="3.28515625" collapsed="false"/>
    <col min="12302" max="12302" customWidth="true" style="189" width="10.5703125" collapsed="false"/>
    <col min="12303" max="12546" style="189" width="9.140625" collapsed="false"/>
    <col min="12547" max="12547" customWidth="true" style="189" width="23.140625" collapsed="false"/>
    <col min="12548" max="12553" bestFit="true" customWidth="true" style="189" width="11.28515625" collapsed="false"/>
    <col min="12554" max="12554" customWidth="true" style="189" width="10.7109375" collapsed="false"/>
    <col min="12555" max="12556" customWidth="true" style="189" width="9.85546875" collapsed="false"/>
    <col min="12557" max="12557" customWidth="true" style="189" width="3.28515625" collapsed="false"/>
    <col min="12558" max="12558" customWidth="true" style="189" width="10.5703125" collapsed="false"/>
    <col min="12559" max="12802" style="189" width="9.140625" collapsed="false"/>
    <col min="12803" max="12803" customWidth="true" style="189" width="23.140625" collapsed="false"/>
    <col min="12804" max="12809" bestFit="true" customWidth="true" style="189" width="11.28515625" collapsed="false"/>
    <col min="12810" max="12810" customWidth="true" style="189" width="10.7109375" collapsed="false"/>
    <col min="12811" max="12812" customWidth="true" style="189" width="9.85546875" collapsed="false"/>
    <col min="12813" max="12813" customWidth="true" style="189" width="3.28515625" collapsed="false"/>
    <col min="12814" max="12814" customWidth="true" style="189" width="10.5703125" collapsed="false"/>
    <col min="12815" max="13058" style="189" width="9.140625" collapsed="false"/>
    <col min="13059" max="13059" customWidth="true" style="189" width="23.140625" collapsed="false"/>
    <col min="13060" max="13065" bestFit="true" customWidth="true" style="189" width="11.28515625" collapsed="false"/>
    <col min="13066" max="13066" customWidth="true" style="189" width="10.7109375" collapsed="false"/>
    <col min="13067" max="13068" customWidth="true" style="189" width="9.85546875" collapsed="false"/>
    <col min="13069" max="13069" customWidth="true" style="189" width="3.28515625" collapsed="false"/>
    <col min="13070" max="13070" customWidth="true" style="189" width="10.5703125" collapsed="false"/>
    <col min="13071" max="13314" style="189" width="9.140625" collapsed="false"/>
    <col min="13315" max="13315" customWidth="true" style="189" width="23.140625" collapsed="false"/>
    <col min="13316" max="13321" bestFit="true" customWidth="true" style="189" width="11.28515625" collapsed="false"/>
    <col min="13322" max="13322" customWidth="true" style="189" width="10.7109375" collapsed="false"/>
    <col min="13323" max="13324" customWidth="true" style="189" width="9.85546875" collapsed="false"/>
    <col min="13325" max="13325" customWidth="true" style="189" width="3.28515625" collapsed="false"/>
    <col min="13326" max="13326" customWidth="true" style="189" width="10.5703125" collapsed="false"/>
    <col min="13327" max="13570" style="189" width="9.140625" collapsed="false"/>
    <col min="13571" max="13571" customWidth="true" style="189" width="23.140625" collapsed="false"/>
    <col min="13572" max="13577" bestFit="true" customWidth="true" style="189" width="11.28515625" collapsed="false"/>
    <col min="13578" max="13578" customWidth="true" style="189" width="10.7109375" collapsed="false"/>
    <col min="13579" max="13580" customWidth="true" style="189" width="9.85546875" collapsed="false"/>
    <col min="13581" max="13581" customWidth="true" style="189" width="3.28515625" collapsed="false"/>
    <col min="13582" max="13582" customWidth="true" style="189" width="10.5703125" collapsed="false"/>
    <col min="13583" max="13826" style="189" width="9.140625" collapsed="false"/>
    <col min="13827" max="13827" customWidth="true" style="189" width="23.140625" collapsed="false"/>
    <col min="13828" max="13833" bestFit="true" customWidth="true" style="189" width="11.28515625" collapsed="false"/>
    <col min="13834" max="13834" customWidth="true" style="189" width="10.7109375" collapsed="false"/>
    <col min="13835" max="13836" customWidth="true" style="189" width="9.85546875" collapsed="false"/>
    <col min="13837" max="13837" customWidth="true" style="189" width="3.28515625" collapsed="false"/>
    <col min="13838" max="13838" customWidth="true" style="189" width="10.5703125" collapsed="false"/>
    <col min="13839" max="14082" style="189" width="9.140625" collapsed="false"/>
    <col min="14083" max="14083" customWidth="true" style="189" width="23.140625" collapsed="false"/>
    <col min="14084" max="14089" bestFit="true" customWidth="true" style="189" width="11.28515625" collapsed="false"/>
    <col min="14090" max="14090" customWidth="true" style="189" width="10.7109375" collapsed="false"/>
    <col min="14091" max="14092" customWidth="true" style="189" width="9.85546875" collapsed="false"/>
    <col min="14093" max="14093" customWidth="true" style="189" width="3.28515625" collapsed="false"/>
    <col min="14094" max="14094" customWidth="true" style="189" width="10.5703125" collapsed="false"/>
    <col min="14095" max="14338" style="189" width="9.140625" collapsed="false"/>
    <col min="14339" max="14339" customWidth="true" style="189" width="23.140625" collapsed="false"/>
    <col min="14340" max="14345" bestFit="true" customWidth="true" style="189" width="11.28515625" collapsed="false"/>
    <col min="14346" max="14346" customWidth="true" style="189" width="10.7109375" collapsed="false"/>
    <col min="14347" max="14348" customWidth="true" style="189" width="9.85546875" collapsed="false"/>
    <col min="14349" max="14349" customWidth="true" style="189" width="3.28515625" collapsed="false"/>
    <col min="14350" max="14350" customWidth="true" style="189" width="10.5703125" collapsed="false"/>
    <col min="14351" max="14594" style="189" width="9.140625" collapsed="false"/>
    <col min="14595" max="14595" customWidth="true" style="189" width="23.140625" collapsed="false"/>
    <col min="14596" max="14601" bestFit="true" customWidth="true" style="189" width="11.28515625" collapsed="false"/>
    <col min="14602" max="14602" customWidth="true" style="189" width="10.7109375" collapsed="false"/>
    <col min="14603" max="14604" customWidth="true" style="189" width="9.85546875" collapsed="false"/>
    <col min="14605" max="14605" customWidth="true" style="189" width="3.28515625" collapsed="false"/>
    <col min="14606" max="14606" customWidth="true" style="189" width="10.5703125" collapsed="false"/>
    <col min="14607" max="14850" style="189" width="9.140625" collapsed="false"/>
    <col min="14851" max="14851" customWidth="true" style="189" width="23.140625" collapsed="false"/>
    <col min="14852" max="14857" bestFit="true" customWidth="true" style="189" width="11.28515625" collapsed="false"/>
    <col min="14858" max="14858" customWidth="true" style="189" width="10.7109375" collapsed="false"/>
    <col min="14859" max="14860" customWidth="true" style="189" width="9.85546875" collapsed="false"/>
    <col min="14861" max="14861" customWidth="true" style="189" width="3.28515625" collapsed="false"/>
    <col min="14862" max="14862" customWidth="true" style="189" width="10.5703125" collapsed="false"/>
    <col min="14863" max="15106" style="189" width="9.140625" collapsed="false"/>
    <col min="15107" max="15107" customWidth="true" style="189" width="23.140625" collapsed="false"/>
    <col min="15108" max="15113" bestFit="true" customWidth="true" style="189" width="11.28515625" collapsed="false"/>
    <col min="15114" max="15114" customWidth="true" style="189" width="10.7109375" collapsed="false"/>
    <col min="15115" max="15116" customWidth="true" style="189" width="9.85546875" collapsed="false"/>
    <col min="15117" max="15117" customWidth="true" style="189" width="3.28515625" collapsed="false"/>
    <col min="15118" max="15118" customWidth="true" style="189" width="10.5703125" collapsed="false"/>
    <col min="15119" max="15362" style="189" width="9.140625" collapsed="false"/>
    <col min="15363" max="15363" customWidth="true" style="189" width="23.140625" collapsed="false"/>
    <col min="15364" max="15369" bestFit="true" customWidth="true" style="189" width="11.28515625" collapsed="false"/>
    <col min="15370" max="15370" customWidth="true" style="189" width="10.7109375" collapsed="false"/>
    <col min="15371" max="15372" customWidth="true" style="189" width="9.85546875" collapsed="false"/>
    <col min="15373" max="15373" customWidth="true" style="189" width="3.28515625" collapsed="false"/>
    <col min="15374" max="15374" customWidth="true" style="189" width="10.5703125" collapsed="false"/>
    <col min="15375" max="15618" style="189" width="9.140625" collapsed="false"/>
    <col min="15619" max="15619" customWidth="true" style="189" width="23.140625" collapsed="false"/>
    <col min="15620" max="15625" bestFit="true" customWidth="true" style="189" width="11.28515625" collapsed="false"/>
    <col min="15626" max="15626" customWidth="true" style="189" width="10.7109375" collapsed="false"/>
    <col min="15627" max="15628" customWidth="true" style="189" width="9.85546875" collapsed="false"/>
    <col min="15629" max="15629" customWidth="true" style="189" width="3.28515625" collapsed="false"/>
    <col min="15630" max="15630" customWidth="true" style="189" width="10.5703125" collapsed="false"/>
    <col min="15631" max="15874" style="189" width="9.140625" collapsed="false"/>
    <col min="15875" max="15875" customWidth="true" style="189" width="23.140625" collapsed="false"/>
    <col min="15876" max="15881" bestFit="true" customWidth="true" style="189" width="11.28515625" collapsed="false"/>
    <col min="15882" max="15882" customWidth="true" style="189" width="10.7109375" collapsed="false"/>
    <col min="15883" max="15884" customWidth="true" style="189" width="9.85546875" collapsed="false"/>
    <col min="15885" max="15885" customWidth="true" style="189" width="3.28515625" collapsed="false"/>
    <col min="15886" max="15886" customWidth="true" style="189" width="10.5703125" collapsed="false"/>
    <col min="15887" max="16130" style="189" width="9.140625" collapsed="false"/>
    <col min="16131" max="16131" customWidth="true" style="189" width="23.140625" collapsed="false"/>
    <col min="16132" max="16137" bestFit="true" customWidth="true" style="189" width="11.28515625" collapsed="false"/>
    <col min="16138" max="16138" customWidth="true" style="189" width="10.7109375" collapsed="false"/>
    <col min="16139" max="16140" customWidth="true" style="189" width="9.85546875" collapsed="false"/>
    <col min="16141" max="16141" customWidth="true" style="189" width="3.28515625" collapsed="false"/>
    <col min="16142" max="16142" customWidth="true" style="189" width="10.5703125" collapsed="false"/>
    <col min="16143" max="16384" style="189" width="9.140625" collapsed="false"/>
  </cols>
  <sheetData>
    <row r="1" spans="1:15" x14ac:dyDescent="0.2">
      <c r="A1" s="95" t="s">
        <v>267</v>
      </c>
      <c r="B1" s="175"/>
      <c r="C1" s="175"/>
      <c r="D1" s="175"/>
      <c r="E1" s="175"/>
      <c r="F1" s="175"/>
      <c r="G1" s="175"/>
      <c r="H1" s="175"/>
      <c r="I1" s="175"/>
      <c r="J1" s="188"/>
      <c r="K1" s="188"/>
      <c r="L1" s="188"/>
    </row>
    <row r="2" spans="1:15" x14ac:dyDescent="0.2">
      <c r="A2" s="274" t="s">
        <v>282</v>
      </c>
      <c r="B2" s="175"/>
      <c r="C2" s="175"/>
      <c r="D2" s="175"/>
      <c r="E2" s="175"/>
      <c r="F2" s="175"/>
      <c r="G2" s="175"/>
      <c r="H2" s="175"/>
      <c r="I2" s="175"/>
      <c r="J2" s="188"/>
      <c r="K2" s="188"/>
      <c r="L2" s="188"/>
    </row>
    <row r="3" spans="1:15" x14ac:dyDescent="0.2">
      <c r="A3" s="274"/>
      <c r="B3" s="175"/>
      <c r="C3" s="175"/>
      <c r="D3" s="175"/>
      <c r="E3" s="175"/>
      <c r="F3" s="175"/>
      <c r="G3" s="175"/>
      <c r="H3" s="175"/>
      <c r="I3" s="175"/>
      <c r="J3" s="188"/>
      <c r="K3" s="188"/>
      <c r="L3" s="188"/>
    </row>
    <row r="4" spans="1:15" ht="43.5" customHeight="1" x14ac:dyDescent="0.2">
      <c r="A4" s="175"/>
      <c r="B4" s="412">
        <v>2018</v>
      </c>
      <c r="C4" s="413"/>
      <c r="D4" s="413"/>
      <c r="E4" s="414"/>
      <c r="F4" s="412">
        <v>2019</v>
      </c>
      <c r="G4" s="413"/>
      <c r="H4" s="413"/>
      <c r="I4" s="414"/>
      <c r="J4" s="412">
        <v>2020</v>
      </c>
      <c r="K4" s="413"/>
      <c r="L4" s="414"/>
      <c r="N4" s="412" t="s">
        <v>195</v>
      </c>
      <c r="O4" s="414"/>
    </row>
    <row r="5" spans="1:15" x14ac:dyDescent="0.2">
      <c r="A5" s="190"/>
      <c r="B5" s="191">
        <v>42094</v>
      </c>
      <c r="C5" s="191">
        <v>42185</v>
      </c>
      <c r="D5" s="191">
        <v>42277</v>
      </c>
      <c r="E5" s="191">
        <v>42369</v>
      </c>
      <c r="F5" s="191">
        <v>42094</v>
      </c>
      <c r="G5" s="191">
        <v>42185</v>
      </c>
      <c r="H5" s="191">
        <v>42277</v>
      </c>
      <c r="I5" s="191">
        <v>42369</v>
      </c>
      <c r="J5" s="191">
        <v>42460</v>
      </c>
      <c r="K5" s="191">
        <v>42551</v>
      </c>
      <c r="L5" s="191">
        <v>42643</v>
      </c>
      <c r="N5" s="347" t="s">
        <v>53</v>
      </c>
      <c r="O5" s="192" t="s">
        <v>70</v>
      </c>
    </row>
    <row r="6" spans="1:15" x14ac:dyDescent="0.2">
      <c r="A6" s="193" t="s">
        <v>62</v>
      </c>
      <c r="B6" s="69">
        <v>3350</v>
      </c>
      <c r="C6" s="69">
        <v>3480</v>
      </c>
      <c r="D6" s="69">
        <v>3315</v>
      </c>
      <c r="E6" s="69">
        <v>3380</v>
      </c>
      <c r="F6" s="69">
        <v>3415</v>
      </c>
      <c r="G6" s="69">
        <v>3465</v>
      </c>
      <c r="H6" s="69">
        <v>3575</v>
      </c>
      <c r="I6" s="69">
        <v>3505</v>
      </c>
      <c r="J6" s="69">
        <v>3570</v>
      </c>
      <c r="K6" s="69">
        <v>3950</v>
      </c>
      <c r="L6" s="69">
        <v>4000</v>
      </c>
      <c r="N6" s="221">
        <f>L6-H6</f>
        <v>425</v>
      </c>
      <c r="O6" s="194">
        <f>N6/H6</f>
        <v>0.11888111888111888</v>
      </c>
    </row>
    <row r="7" spans="1:15" x14ac:dyDescent="0.2">
      <c r="A7" s="195" t="s">
        <v>2</v>
      </c>
      <c r="B7" s="75">
        <v>55</v>
      </c>
      <c r="C7" s="75">
        <v>60</v>
      </c>
      <c r="D7" s="75">
        <v>65</v>
      </c>
      <c r="E7" s="75">
        <v>60</v>
      </c>
      <c r="F7" s="75">
        <v>65</v>
      </c>
      <c r="G7" s="75">
        <v>45</v>
      </c>
      <c r="H7" s="75">
        <v>35</v>
      </c>
      <c r="I7" s="75">
        <v>50</v>
      </c>
      <c r="J7" s="75">
        <v>40</v>
      </c>
      <c r="K7" s="75">
        <v>45</v>
      </c>
      <c r="L7" s="75">
        <v>45</v>
      </c>
      <c r="N7" s="225">
        <f t="shared" ref="N7:N38" si="0">L7-H7</f>
        <v>10</v>
      </c>
      <c r="O7" s="121">
        <f t="shared" ref="O7:O38" si="1">N7/H7</f>
        <v>0.2857142857142857</v>
      </c>
    </row>
    <row r="8" spans="1:15" x14ac:dyDescent="0.2">
      <c r="A8" s="195" t="s">
        <v>3</v>
      </c>
      <c r="B8" s="75">
        <v>90</v>
      </c>
      <c r="C8" s="75">
        <v>90</v>
      </c>
      <c r="D8" s="75">
        <v>85</v>
      </c>
      <c r="E8" s="75">
        <v>80</v>
      </c>
      <c r="F8" s="75">
        <v>75</v>
      </c>
      <c r="G8" s="75">
        <v>60</v>
      </c>
      <c r="H8" s="75">
        <v>60</v>
      </c>
      <c r="I8" s="75">
        <v>50</v>
      </c>
      <c r="J8" s="75">
        <v>55</v>
      </c>
      <c r="K8" s="75">
        <v>45</v>
      </c>
      <c r="L8" s="75">
        <v>45</v>
      </c>
      <c r="N8" s="225">
        <f>L8-H8</f>
        <v>-15</v>
      </c>
      <c r="O8" s="121">
        <f t="shared" si="1"/>
        <v>-0.25</v>
      </c>
    </row>
    <row r="9" spans="1:15" x14ac:dyDescent="0.2">
      <c r="A9" s="195" t="s">
        <v>4</v>
      </c>
      <c r="B9" s="75">
        <v>10</v>
      </c>
      <c r="C9" s="75">
        <v>10</v>
      </c>
      <c r="D9" s="75">
        <v>5</v>
      </c>
      <c r="E9" s="75">
        <v>5</v>
      </c>
      <c r="F9" s="75">
        <v>5</v>
      </c>
      <c r="G9" s="75">
        <v>10</v>
      </c>
      <c r="H9" s="75">
        <v>10</v>
      </c>
      <c r="I9" s="75">
        <v>5</v>
      </c>
      <c r="J9" s="75">
        <v>5</v>
      </c>
      <c r="K9" s="75">
        <v>5</v>
      </c>
      <c r="L9" s="75">
        <v>5</v>
      </c>
      <c r="N9" s="225">
        <f t="shared" si="0"/>
        <v>-5</v>
      </c>
      <c r="O9" s="121">
        <f>N9/H9</f>
        <v>-0.5</v>
      </c>
    </row>
    <row r="10" spans="1:15" x14ac:dyDescent="0.2">
      <c r="A10" s="195" t="s">
        <v>5</v>
      </c>
      <c r="B10" s="75">
        <v>35</v>
      </c>
      <c r="C10" s="75">
        <v>35</v>
      </c>
      <c r="D10" s="75">
        <v>30</v>
      </c>
      <c r="E10" s="75">
        <v>30</v>
      </c>
      <c r="F10" s="75">
        <v>30</v>
      </c>
      <c r="G10" s="75">
        <v>30</v>
      </c>
      <c r="H10" s="75">
        <v>35</v>
      </c>
      <c r="I10" s="75">
        <v>25</v>
      </c>
      <c r="J10" s="75">
        <v>25</v>
      </c>
      <c r="K10" s="75">
        <v>30</v>
      </c>
      <c r="L10" s="75">
        <v>35</v>
      </c>
      <c r="N10" s="225">
        <f t="shared" si="0"/>
        <v>0</v>
      </c>
      <c r="O10" s="121">
        <f t="shared" si="1"/>
        <v>0</v>
      </c>
    </row>
    <row r="11" spans="1:15" x14ac:dyDescent="0.2">
      <c r="A11" s="195" t="s">
        <v>6</v>
      </c>
      <c r="B11" s="75">
        <v>25</v>
      </c>
      <c r="C11" s="75">
        <v>25</v>
      </c>
      <c r="D11" s="75">
        <v>20</v>
      </c>
      <c r="E11" s="75">
        <v>15</v>
      </c>
      <c r="F11" s="75">
        <v>20</v>
      </c>
      <c r="G11" s="75">
        <v>15</v>
      </c>
      <c r="H11" s="75">
        <v>15</v>
      </c>
      <c r="I11" s="75">
        <v>20</v>
      </c>
      <c r="J11" s="75">
        <v>15</v>
      </c>
      <c r="K11" s="75">
        <v>15</v>
      </c>
      <c r="L11" s="75">
        <v>20</v>
      </c>
      <c r="N11" s="225">
        <f t="shared" si="0"/>
        <v>5</v>
      </c>
      <c r="O11" s="121">
        <f t="shared" si="1"/>
        <v>0.33333333333333331</v>
      </c>
    </row>
    <row r="12" spans="1:15" x14ac:dyDescent="0.2">
      <c r="A12" s="195" t="s">
        <v>7</v>
      </c>
      <c r="B12" s="75">
        <v>25</v>
      </c>
      <c r="C12" s="75">
        <v>30</v>
      </c>
      <c r="D12" s="75">
        <v>25</v>
      </c>
      <c r="E12" s="75">
        <v>30</v>
      </c>
      <c r="F12" s="75">
        <v>35</v>
      </c>
      <c r="G12" s="75">
        <v>25</v>
      </c>
      <c r="H12" s="75">
        <v>35</v>
      </c>
      <c r="I12" s="75">
        <v>30</v>
      </c>
      <c r="J12" s="75">
        <v>40</v>
      </c>
      <c r="K12" s="75">
        <v>50</v>
      </c>
      <c r="L12" s="75">
        <v>35</v>
      </c>
      <c r="N12" s="225">
        <f t="shared" si="0"/>
        <v>0</v>
      </c>
      <c r="O12" s="121">
        <f t="shared" si="1"/>
        <v>0</v>
      </c>
    </row>
    <row r="13" spans="1:15" x14ac:dyDescent="0.2">
      <c r="A13" s="195" t="s">
        <v>8</v>
      </c>
      <c r="B13" s="75">
        <v>65</v>
      </c>
      <c r="C13" s="75">
        <v>65</v>
      </c>
      <c r="D13" s="75">
        <v>70</v>
      </c>
      <c r="E13" s="75">
        <v>70</v>
      </c>
      <c r="F13" s="75">
        <v>65</v>
      </c>
      <c r="G13" s="75">
        <v>75</v>
      </c>
      <c r="H13" s="75">
        <v>75</v>
      </c>
      <c r="I13" s="75">
        <v>65</v>
      </c>
      <c r="J13" s="75">
        <v>65</v>
      </c>
      <c r="K13" s="75">
        <v>100</v>
      </c>
      <c r="L13" s="75">
        <v>110</v>
      </c>
      <c r="N13" s="225">
        <f t="shared" si="0"/>
        <v>35</v>
      </c>
      <c r="O13" s="121">
        <f t="shared" si="1"/>
        <v>0.46666666666666667</v>
      </c>
    </row>
    <row r="14" spans="1:15" x14ac:dyDescent="0.2">
      <c r="A14" s="195" t="s">
        <v>9</v>
      </c>
      <c r="B14" s="75">
        <v>15</v>
      </c>
      <c r="C14" s="75">
        <v>20</v>
      </c>
      <c r="D14" s="75">
        <v>15</v>
      </c>
      <c r="E14" s="75">
        <v>10</v>
      </c>
      <c r="F14" s="75">
        <v>15</v>
      </c>
      <c r="G14" s="75">
        <v>20</v>
      </c>
      <c r="H14" s="75">
        <v>15</v>
      </c>
      <c r="I14" s="75">
        <v>15</v>
      </c>
      <c r="J14" s="75">
        <v>20</v>
      </c>
      <c r="K14" s="75">
        <v>20</v>
      </c>
      <c r="L14" s="75">
        <v>20</v>
      </c>
      <c r="N14" s="225">
        <f t="shared" si="0"/>
        <v>5</v>
      </c>
      <c r="O14" s="121">
        <f t="shared" si="1"/>
        <v>0.33333333333333331</v>
      </c>
    </row>
    <row r="15" spans="1:15" x14ac:dyDescent="0.2">
      <c r="A15" s="195" t="s">
        <v>10</v>
      </c>
      <c r="B15" s="75">
        <v>70</v>
      </c>
      <c r="C15" s="75">
        <v>65</v>
      </c>
      <c r="D15" s="75">
        <v>60</v>
      </c>
      <c r="E15" s="75">
        <v>65</v>
      </c>
      <c r="F15" s="75">
        <v>50</v>
      </c>
      <c r="G15" s="75">
        <v>55</v>
      </c>
      <c r="H15" s="75">
        <v>45</v>
      </c>
      <c r="I15" s="75">
        <v>50</v>
      </c>
      <c r="J15" s="75">
        <v>50</v>
      </c>
      <c r="K15" s="75">
        <v>50</v>
      </c>
      <c r="L15" s="75">
        <v>60</v>
      </c>
      <c r="N15" s="225">
        <f t="shared" si="0"/>
        <v>15</v>
      </c>
      <c r="O15" s="121">
        <f t="shared" si="1"/>
        <v>0.33333333333333331</v>
      </c>
    </row>
    <row r="16" spans="1:15" x14ac:dyDescent="0.2">
      <c r="A16" s="195" t="s">
        <v>11</v>
      </c>
      <c r="B16" s="75">
        <v>150</v>
      </c>
      <c r="C16" s="75">
        <v>140</v>
      </c>
      <c r="D16" s="75">
        <v>145</v>
      </c>
      <c r="E16" s="75">
        <v>135</v>
      </c>
      <c r="F16" s="75">
        <v>125</v>
      </c>
      <c r="G16" s="75">
        <v>125</v>
      </c>
      <c r="H16" s="75">
        <v>120</v>
      </c>
      <c r="I16" s="75">
        <v>100</v>
      </c>
      <c r="J16" s="75">
        <v>120</v>
      </c>
      <c r="K16" s="75">
        <v>105</v>
      </c>
      <c r="L16" s="75">
        <v>100</v>
      </c>
      <c r="N16" s="225">
        <f t="shared" si="0"/>
        <v>-20</v>
      </c>
      <c r="O16" s="121">
        <f t="shared" si="1"/>
        <v>-0.16666666666666666</v>
      </c>
    </row>
    <row r="17" spans="1:15" x14ac:dyDescent="0.2">
      <c r="A17" s="195" t="s">
        <v>12</v>
      </c>
      <c r="B17" s="75">
        <v>15</v>
      </c>
      <c r="C17" s="75">
        <v>15</v>
      </c>
      <c r="D17" s="75">
        <v>10</v>
      </c>
      <c r="E17" s="75">
        <v>15</v>
      </c>
      <c r="F17" s="75">
        <v>20</v>
      </c>
      <c r="G17" s="75">
        <v>15</v>
      </c>
      <c r="H17" s="75">
        <v>15</v>
      </c>
      <c r="I17" s="75">
        <v>15</v>
      </c>
      <c r="J17" s="75">
        <v>15</v>
      </c>
      <c r="K17" s="75">
        <v>15</v>
      </c>
      <c r="L17" s="75">
        <v>10</v>
      </c>
      <c r="N17" s="225">
        <f t="shared" si="0"/>
        <v>-5</v>
      </c>
      <c r="O17" s="121">
        <f t="shared" si="1"/>
        <v>-0.33333333333333331</v>
      </c>
    </row>
    <row r="18" spans="1:15" x14ac:dyDescent="0.2">
      <c r="A18" s="195" t="s">
        <v>13</v>
      </c>
      <c r="B18" s="75">
        <v>530</v>
      </c>
      <c r="C18" s="75">
        <v>565</v>
      </c>
      <c r="D18" s="75">
        <v>475</v>
      </c>
      <c r="E18" s="75">
        <v>590</v>
      </c>
      <c r="F18" s="75">
        <v>605</v>
      </c>
      <c r="G18" s="75">
        <v>685</v>
      </c>
      <c r="H18" s="75">
        <v>760</v>
      </c>
      <c r="I18" s="75">
        <v>785</v>
      </c>
      <c r="J18" s="75">
        <v>840</v>
      </c>
      <c r="K18" s="75">
        <v>930</v>
      </c>
      <c r="L18" s="75">
        <v>920</v>
      </c>
      <c r="N18" s="225">
        <f t="shared" si="0"/>
        <v>160</v>
      </c>
      <c r="O18" s="121">
        <f>N18/H18</f>
        <v>0.21052631578947367</v>
      </c>
    </row>
    <row r="19" spans="1:15" x14ac:dyDescent="0.2">
      <c r="A19" s="195" t="s">
        <v>14</v>
      </c>
      <c r="B19" s="75">
        <v>15</v>
      </c>
      <c r="C19" s="75">
        <v>20</v>
      </c>
      <c r="D19" s="75">
        <v>15</v>
      </c>
      <c r="E19" s="75">
        <v>10</v>
      </c>
      <c r="F19" s="75">
        <v>10</v>
      </c>
      <c r="G19" s="75">
        <v>15</v>
      </c>
      <c r="H19" s="75">
        <v>15</v>
      </c>
      <c r="I19" s="75">
        <v>10</v>
      </c>
      <c r="J19" s="75">
        <v>15</v>
      </c>
      <c r="K19" s="75">
        <v>15</v>
      </c>
      <c r="L19" s="75">
        <v>15</v>
      </c>
      <c r="N19" s="225">
        <f t="shared" si="0"/>
        <v>0</v>
      </c>
      <c r="O19" s="121">
        <f t="shared" si="1"/>
        <v>0</v>
      </c>
    </row>
    <row r="20" spans="1:15" x14ac:dyDescent="0.2">
      <c r="A20" s="195" t="s">
        <v>15</v>
      </c>
      <c r="B20" s="75">
        <v>60</v>
      </c>
      <c r="C20" s="75">
        <v>65</v>
      </c>
      <c r="D20" s="75">
        <v>50</v>
      </c>
      <c r="E20" s="75">
        <v>60</v>
      </c>
      <c r="F20" s="75">
        <v>50</v>
      </c>
      <c r="G20" s="75">
        <v>65</v>
      </c>
      <c r="H20" s="75">
        <v>80</v>
      </c>
      <c r="I20" s="75">
        <v>90</v>
      </c>
      <c r="J20" s="75">
        <v>80</v>
      </c>
      <c r="K20" s="75">
        <v>95</v>
      </c>
      <c r="L20" s="75">
        <v>105</v>
      </c>
      <c r="N20" s="225">
        <f t="shared" si="0"/>
        <v>25</v>
      </c>
      <c r="O20" s="121">
        <f t="shared" si="1"/>
        <v>0.3125</v>
      </c>
    </row>
    <row r="21" spans="1:15" x14ac:dyDescent="0.2">
      <c r="A21" s="195" t="s">
        <v>16</v>
      </c>
      <c r="B21" s="75">
        <v>175</v>
      </c>
      <c r="C21" s="75">
        <v>165</v>
      </c>
      <c r="D21" s="75">
        <v>170</v>
      </c>
      <c r="E21" s="75">
        <v>140</v>
      </c>
      <c r="F21" s="75">
        <v>150</v>
      </c>
      <c r="G21" s="75">
        <v>140</v>
      </c>
      <c r="H21" s="75">
        <v>135</v>
      </c>
      <c r="I21" s="75">
        <v>145</v>
      </c>
      <c r="J21" s="75">
        <v>125</v>
      </c>
      <c r="K21" s="75">
        <v>170</v>
      </c>
      <c r="L21" s="75">
        <v>170</v>
      </c>
      <c r="N21" s="225">
        <f t="shared" si="0"/>
        <v>35</v>
      </c>
      <c r="O21" s="121">
        <f t="shared" si="1"/>
        <v>0.25925925925925924</v>
      </c>
    </row>
    <row r="22" spans="1:15" x14ac:dyDescent="0.2">
      <c r="A22" s="195" t="s">
        <v>17</v>
      </c>
      <c r="B22" s="75">
        <v>810</v>
      </c>
      <c r="C22" s="75">
        <v>845</v>
      </c>
      <c r="D22" s="75">
        <v>840</v>
      </c>
      <c r="E22" s="75">
        <v>855</v>
      </c>
      <c r="F22" s="75">
        <v>875</v>
      </c>
      <c r="G22" s="75">
        <v>910</v>
      </c>
      <c r="H22" s="75">
        <v>920</v>
      </c>
      <c r="I22" s="75">
        <v>940</v>
      </c>
      <c r="J22" s="75">
        <v>985</v>
      </c>
      <c r="K22" s="75">
        <v>1075</v>
      </c>
      <c r="L22" s="75">
        <v>1090</v>
      </c>
      <c r="N22" s="225">
        <f t="shared" si="0"/>
        <v>170</v>
      </c>
      <c r="O22" s="121">
        <f t="shared" si="1"/>
        <v>0.18478260869565216</v>
      </c>
    </row>
    <row r="23" spans="1:15" x14ac:dyDescent="0.2">
      <c r="A23" s="195" t="s">
        <v>18</v>
      </c>
      <c r="B23" s="75">
        <v>115</v>
      </c>
      <c r="C23" s="75">
        <v>160</v>
      </c>
      <c r="D23" s="75">
        <v>135</v>
      </c>
      <c r="E23" s="75">
        <v>135</v>
      </c>
      <c r="F23" s="75">
        <v>130</v>
      </c>
      <c r="G23" s="75">
        <v>145</v>
      </c>
      <c r="H23" s="75">
        <v>155</v>
      </c>
      <c r="I23" s="75">
        <v>135</v>
      </c>
      <c r="J23" s="75">
        <v>120</v>
      </c>
      <c r="K23" s="75">
        <v>120</v>
      </c>
      <c r="L23" s="75">
        <v>125</v>
      </c>
      <c r="N23" s="225">
        <f t="shared" si="0"/>
        <v>-30</v>
      </c>
      <c r="O23" s="121">
        <f t="shared" si="1"/>
        <v>-0.19354838709677419</v>
      </c>
    </row>
    <row r="24" spans="1:15" x14ac:dyDescent="0.2">
      <c r="A24" s="195" t="s">
        <v>19</v>
      </c>
      <c r="B24" s="75">
        <v>5</v>
      </c>
      <c r="C24" s="75">
        <v>5</v>
      </c>
      <c r="D24" s="75">
        <v>5</v>
      </c>
      <c r="E24" s="75">
        <v>5</v>
      </c>
      <c r="F24" s="75">
        <v>5</v>
      </c>
      <c r="G24" s="75">
        <v>5</v>
      </c>
      <c r="H24" s="75">
        <v>5</v>
      </c>
      <c r="I24" s="75">
        <v>5</v>
      </c>
      <c r="J24" s="75">
        <v>0</v>
      </c>
      <c r="K24" s="75">
        <v>5</v>
      </c>
      <c r="L24" s="75">
        <v>5</v>
      </c>
      <c r="N24" s="225">
        <f t="shared" si="0"/>
        <v>0</v>
      </c>
      <c r="O24" s="121">
        <f t="shared" si="1"/>
        <v>0</v>
      </c>
    </row>
    <row r="25" spans="1:15" x14ac:dyDescent="0.2">
      <c r="A25" s="195" t="s">
        <v>20</v>
      </c>
      <c r="B25" s="75">
        <v>205</v>
      </c>
      <c r="C25" s="75">
        <v>200</v>
      </c>
      <c r="D25" s="75">
        <v>205</v>
      </c>
      <c r="E25" s="75">
        <v>200</v>
      </c>
      <c r="F25" s="75">
        <v>200</v>
      </c>
      <c r="G25" s="75">
        <v>200</v>
      </c>
      <c r="H25" s="75">
        <v>205</v>
      </c>
      <c r="I25" s="75">
        <v>195</v>
      </c>
      <c r="J25" s="75">
        <v>195</v>
      </c>
      <c r="K25" s="75">
        <v>205</v>
      </c>
      <c r="L25" s="75">
        <v>200</v>
      </c>
      <c r="N25" s="225">
        <f t="shared" si="0"/>
        <v>-5</v>
      </c>
      <c r="O25" s="121">
        <f t="shared" si="1"/>
        <v>-2.4390243902439025E-2</v>
      </c>
    </row>
    <row r="26" spans="1:15" x14ac:dyDescent="0.2">
      <c r="A26" s="195" t="s">
        <v>21</v>
      </c>
      <c r="B26" s="75">
        <v>35</v>
      </c>
      <c r="C26" s="75">
        <v>40</v>
      </c>
      <c r="D26" s="75">
        <v>40</v>
      </c>
      <c r="E26" s="75">
        <v>40</v>
      </c>
      <c r="F26" s="75">
        <v>35</v>
      </c>
      <c r="G26" s="75">
        <v>20</v>
      </c>
      <c r="H26" s="75">
        <v>25</v>
      </c>
      <c r="I26" s="75">
        <v>10</v>
      </c>
      <c r="J26" s="75">
        <v>15</v>
      </c>
      <c r="K26" s="75">
        <v>30</v>
      </c>
      <c r="L26" s="75">
        <v>30</v>
      </c>
      <c r="N26" s="225">
        <f t="shared" si="0"/>
        <v>5</v>
      </c>
      <c r="O26" s="121">
        <f t="shared" si="1"/>
        <v>0.2</v>
      </c>
    </row>
    <row r="27" spans="1:15" x14ac:dyDescent="0.2">
      <c r="A27" s="195" t="s">
        <v>22</v>
      </c>
      <c r="B27" s="75">
        <v>30</v>
      </c>
      <c r="C27" s="75">
        <v>25</v>
      </c>
      <c r="D27" s="75">
        <v>20</v>
      </c>
      <c r="E27" s="75">
        <v>20</v>
      </c>
      <c r="F27" s="75">
        <v>20</v>
      </c>
      <c r="G27" s="75">
        <v>35</v>
      </c>
      <c r="H27" s="75">
        <v>35</v>
      </c>
      <c r="I27" s="75">
        <v>35</v>
      </c>
      <c r="J27" s="75">
        <v>25</v>
      </c>
      <c r="K27" s="75">
        <v>35</v>
      </c>
      <c r="L27" s="75">
        <v>30</v>
      </c>
      <c r="N27" s="225">
        <f t="shared" si="0"/>
        <v>-5</v>
      </c>
      <c r="O27" s="121">
        <f t="shared" si="1"/>
        <v>-0.14285714285714285</v>
      </c>
    </row>
    <row r="28" spans="1:15" x14ac:dyDescent="0.2">
      <c r="A28" s="195" t="s">
        <v>23</v>
      </c>
      <c r="B28" s="75">
        <v>145</v>
      </c>
      <c r="C28" s="75">
        <v>130</v>
      </c>
      <c r="D28" s="75">
        <v>130</v>
      </c>
      <c r="E28" s="75">
        <v>115</v>
      </c>
      <c r="F28" s="75">
        <v>135</v>
      </c>
      <c r="G28" s="75">
        <v>135</v>
      </c>
      <c r="H28" s="75">
        <v>120</v>
      </c>
      <c r="I28" s="75">
        <v>110</v>
      </c>
      <c r="J28" s="75">
        <v>105</v>
      </c>
      <c r="K28" s="75">
        <v>135</v>
      </c>
      <c r="L28" s="75">
        <v>130</v>
      </c>
      <c r="N28" s="225">
        <f t="shared" si="0"/>
        <v>10</v>
      </c>
      <c r="O28" s="121">
        <f t="shared" si="1"/>
        <v>8.3333333333333329E-2</v>
      </c>
    </row>
    <row r="29" spans="1:15" x14ac:dyDescent="0.2">
      <c r="A29" s="195" t="s">
        <v>24</v>
      </c>
      <c r="B29" s="75">
        <v>0</v>
      </c>
      <c r="C29" s="75">
        <v>5</v>
      </c>
      <c r="D29" s="75">
        <v>5</v>
      </c>
      <c r="E29" s="75">
        <v>0</v>
      </c>
      <c r="F29" s="75">
        <v>0</v>
      </c>
      <c r="G29" s="75">
        <v>5</v>
      </c>
      <c r="H29" s="75">
        <v>5</v>
      </c>
      <c r="I29" s="75">
        <v>5</v>
      </c>
      <c r="J29" s="75">
        <v>5</v>
      </c>
      <c r="K29" s="75">
        <v>10</v>
      </c>
      <c r="L29" s="75">
        <v>5</v>
      </c>
      <c r="N29" s="225">
        <f t="shared" si="0"/>
        <v>0</v>
      </c>
      <c r="O29" s="121">
        <f t="shared" si="1"/>
        <v>0</v>
      </c>
    </row>
    <row r="30" spans="1:15" x14ac:dyDescent="0.2">
      <c r="A30" s="195" t="s">
        <v>25</v>
      </c>
      <c r="B30" s="75">
        <v>20</v>
      </c>
      <c r="C30" s="75">
        <v>15</v>
      </c>
      <c r="D30" s="75">
        <v>15</v>
      </c>
      <c r="E30" s="75">
        <v>20</v>
      </c>
      <c r="F30" s="75">
        <v>15</v>
      </c>
      <c r="G30" s="75">
        <v>15</v>
      </c>
      <c r="H30" s="75">
        <v>15</v>
      </c>
      <c r="I30" s="75">
        <v>10</v>
      </c>
      <c r="J30" s="75">
        <v>5</v>
      </c>
      <c r="K30" s="75">
        <v>5</v>
      </c>
      <c r="L30" s="75">
        <v>5</v>
      </c>
      <c r="N30" s="225">
        <f t="shared" si="0"/>
        <v>-10</v>
      </c>
      <c r="O30" s="121">
        <f t="shared" si="1"/>
        <v>-0.66666666666666663</v>
      </c>
    </row>
    <row r="31" spans="1:15" x14ac:dyDescent="0.2">
      <c r="A31" s="195" t="s">
        <v>26</v>
      </c>
      <c r="B31" s="75">
        <v>30</v>
      </c>
      <c r="C31" s="75">
        <v>30</v>
      </c>
      <c r="D31" s="75">
        <v>30</v>
      </c>
      <c r="E31" s="75">
        <v>25</v>
      </c>
      <c r="F31" s="75">
        <v>20</v>
      </c>
      <c r="G31" s="75">
        <v>30</v>
      </c>
      <c r="H31" s="75">
        <v>30</v>
      </c>
      <c r="I31" s="75">
        <v>25</v>
      </c>
      <c r="J31" s="75">
        <v>25</v>
      </c>
      <c r="K31" s="75">
        <v>35</v>
      </c>
      <c r="L31" s="75">
        <v>40</v>
      </c>
      <c r="N31" s="225">
        <f t="shared" si="0"/>
        <v>10</v>
      </c>
      <c r="O31" s="121">
        <f t="shared" si="1"/>
        <v>0.33333333333333331</v>
      </c>
    </row>
    <row r="32" spans="1:15" x14ac:dyDescent="0.2">
      <c r="A32" s="195" t="s">
        <v>27</v>
      </c>
      <c r="B32" s="75">
        <v>20</v>
      </c>
      <c r="C32" s="75">
        <v>20</v>
      </c>
      <c r="D32" s="75">
        <v>15</v>
      </c>
      <c r="E32" s="75">
        <v>20</v>
      </c>
      <c r="F32" s="75">
        <v>25</v>
      </c>
      <c r="G32" s="75">
        <v>25</v>
      </c>
      <c r="H32" s="75">
        <v>30</v>
      </c>
      <c r="I32" s="75">
        <v>20</v>
      </c>
      <c r="J32" s="75">
        <v>20</v>
      </c>
      <c r="K32" s="75">
        <v>25</v>
      </c>
      <c r="L32" s="75">
        <v>30</v>
      </c>
      <c r="N32" s="225">
        <f t="shared" si="0"/>
        <v>0</v>
      </c>
      <c r="O32" s="121">
        <f t="shared" si="1"/>
        <v>0</v>
      </c>
    </row>
    <row r="33" spans="1:23" x14ac:dyDescent="0.2">
      <c r="A33" s="195" t="s">
        <v>28</v>
      </c>
      <c r="B33" s="75">
        <v>10</v>
      </c>
      <c r="C33" s="75">
        <v>5</v>
      </c>
      <c r="D33" s="75">
        <v>5</v>
      </c>
      <c r="E33" s="75">
        <v>5</v>
      </c>
      <c r="F33" s="75">
        <v>5</v>
      </c>
      <c r="G33" s="75">
        <v>5</v>
      </c>
      <c r="H33" s="75">
        <v>10</v>
      </c>
      <c r="I33" s="75">
        <v>10</v>
      </c>
      <c r="J33" s="75">
        <v>15</v>
      </c>
      <c r="K33" s="75">
        <v>15</v>
      </c>
      <c r="L33" s="75">
        <v>15</v>
      </c>
      <c r="N33" s="225">
        <f t="shared" si="0"/>
        <v>5</v>
      </c>
      <c r="O33" s="121">
        <f t="shared" si="1"/>
        <v>0.5</v>
      </c>
    </row>
    <row r="34" spans="1:23" x14ac:dyDescent="0.2">
      <c r="A34" s="195" t="s">
        <v>29</v>
      </c>
      <c r="B34" s="75">
        <v>35</v>
      </c>
      <c r="C34" s="75">
        <v>40</v>
      </c>
      <c r="D34" s="75">
        <v>55</v>
      </c>
      <c r="E34" s="75">
        <v>40</v>
      </c>
      <c r="F34" s="75">
        <v>45</v>
      </c>
      <c r="G34" s="75">
        <v>40</v>
      </c>
      <c r="H34" s="75">
        <v>35</v>
      </c>
      <c r="I34" s="75">
        <v>35</v>
      </c>
      <c r="J34" s="75">
        <v>35</v>
      </c>
      <c r="K34" s="75">
        <v>35</v>
      </c>
      <c r="L34" s="75">
        <v>50</v>
      </c>
      <c r="N34" s="225">
        <f>L34-H34</f>
        <v>15</v>
      </c>
      <c r="O34" s="121">
        <f t="shared" si="1"/>
        <v>0.42857142857142855</v>
      </c>
    </row>
    <row r="35" spans="1:23" x14ac:dyDescent="0.2">
      <c r="A35" s="195" t="s">
        <v>30</v>
      </c>
      <c r="B35" s="75">
        <v>250</v>
      </c>
      <c r="C35" s="75">
        <v>270</v>
      </c>
      <c r="D35" s="75">
        <v>260</v>
      </c>
      <c r="E35" s="75">
        <v>250</v>
      </c>
      <c r="F35" s="75">
        <v>250</v>
      </c>
      <c r="G35" s="75">
        <v>235</v>
      </c>
      <c r="H35" s="75">
        <v>240</v>
      </c>
      <c r="I35" s="75">
        <v>240</v>
      </c>
      <c r="J35" s="75">
        <v>240</v>
      </c>
      <c r="K35" s="75">
        <v>255</v>
      </c>
      <c r="L35" s="75">
        <v>245</v>
      </c>
      <c r="N35" s="225">
        <f t="shared" si="0"/>
        <v>5</v>
      </c>
      <c r="O35" s="121">
        <f t="shared" si="1"/>
        <v>2.0833333333333332E-2</v>
      </c>
    </row>
    <row r="36" spans="1:23" x14ac:dyDescent="0.2">
      <c r="A36" s="195" t="s">
        <v>31</v>
      </c>
      <c r="B36" s="75">
        <v>55</v>
      </c>
      <c r="C36" s="75">
        <v>50</v>
      </c>
      <c r="D36" s="75">
        <v>50</v>
      </c>
      <c r="E36" s="75">
        <v>65</v>
      </c>
      <c r="F36" s="75">
        <v>55</v>
      </c>
      <c r="G36" s="75">
        <v>45</v>
      </c>
      <c r="H36" s="75">
        <v>55</v>
      </c>
      <c r="I36" s="75">
        <v>50</v>
      </c>
      <c r="J36" s="75">
        <v>65</v>
      </c>
      <c r="K36" s="75">
        <v>80</v>
      </c>
      <c r="L36" s="75">
        <v>90</v>
      </c>
      <c r="N36" s="225">
        <f t="shared" si="0"/>
        <v>35</v>
      </c>
      <c r="O36" s="121">
        <f t="shared" si="1"/>
        <v>0.63636363636363635</v>
      </c>
    </row>
    <row r="37" spans="1:23" x14ac:dyDescent="0.2">
      <c r="A37" s="195" t="s">
        <v>32</v>
      </c>
      <c r="B37" s="75">
        <v>30</v>
      </c>
      <c r="C37" s="75">
        <v>35</v>
      </c>
      <c r="D37" s="75">
        <v>55</v>
      </c>
      <c r="E37" s="75">
        <v>55</v>
      </c>
      <c r="F37" s="75">
        <v>55</v>
      </c>
      <c r="G37" s="75">
        <v>50</v>
      </c>
      <c r="H37" s="75">
        <v>40</v>
      </c>
      <c r="I37" s="75">
        <v>30</v>
      </c>
      <c r="J37" s="75">
        <v>40</v>
      </c>
      <c r="K37" s="75">
        <v>50</v>
      </c>
      <c r="L37" s="75">
        <v>55</v>
      </c>
      <c r="N37" s="225">
        <f t="shared" si="0"/>
        <v>15</v>
      </c>
      <c r="O37" s="121">
        <f t="shared" si="1"/>
        <v>0.375</v>
      </c>
    </row>
    <row r="38" spans="1:23" x14ac:dyDescent="0.2">
      <c r="A38" s="197" t="s">
        <v>33</v>
      </c>
      <c r="B38" s="80">
        <v>220</v>
      </c>
      <c r="C38" s="80">
        <v>235</v>
      </c>
      <c r="D38" s="80">
        <v>205</v>
      </c>
      <c r="E38" s="80">
        <v>215</v>
      </c>
      <c r="F38" s="80">
        <v>210</v>
      </c>
      <c r="G38" s="80">
        <v>200</v>
      </c>
      <c r="H38" s="80">
        <v>190</v>
      </c>
      <c r="I38" s="80">
        <v>185</v>
      </c>
      <c r="J38" s="80">
        <v>165</v>
      </c>
      <c r="K38" s="80">
        <v>155</v>
      </c>
      <c r="L38" s="80">
        <v>165</v>
      </c>
      <c r="N38" s="231">
        <f t="shared" si="0"/>
        <v>-25</v>
      </c>
      <c r="O38" s="123">
        <f t="shared" si="1"/>
        <v>-0.13157894736842105</v>
      </c>
    </row>
    <row r="39" spans="1:23" x14ac:dyDescent="0.2">
      <c r="A39" s="350"/>
      <c r="B39" s="84"/>
      <c r="C39" s="84"/>
      <c r="D39" s="84"/>
      <c r="E39" s="84"/>
      <c r="F39" s="84"/>
      <c r="G39" s="84"/>
      <c r="H39" s="84"/>
      <c r="I39" s="84"/>
      <c r="J39" s="84"/>
      <c r="K39" s="84"/>
      <c r="L39" s="84"/>
      <c r="N39" s="351"/>
      <c r="O39" s="352"/>
    </row>
    <row r="40" spans="1:23" x14ac:dyDescent="0.2">
      <c r="A40" s="153" t="s">
        <v>86</v>
      </c>
      <c r="K40" s="199"/>
      <c r="L40" s="200"/>
    </row>
    <row r="41" spans="1:23" x14ac:dyDescent="0.2">
      <c r="A41" s="153"/>
      <c r="K41" s="199"/>
      <c r="L41" s="200"/>
    </row>
    <row r="42" spans="1:23" ht="15" customHeight="1" x14ac:dyDescent="0.2">
      <c r="A42" s="335" t="s">
        <v>268</v>
      </c>
      <c r="B42" s="334"/>
      <c r="C42" s="334"/>
      <c r="D42" s="334"/>
      <c r="E42" s="334"/>
      <c r="F42" s="334"/>
      <c r="G42" s="334"/>
      <c r="H42" s="334"/>
      <c r="I42" s="334"/>
      <c r="J42" s="334"/>
      <c r="K42" s="334"/>
      <c r="L42" s="334"/>
      <c r="M42" s="122"/>
      <c r="N42" s="122"/>
      <c r="O42" s="122"/>
      <c r="P42" s="122"/>
      <c r="Q42" s="122"/>
      <c r="R42" s="122"/>
      <c r="S42" s="122"/>
      <c r="T42" s="122"/>
      <c r="U42" s="122"/>
      <c r="V42" s="122"/>
      <c r="W42" s="122"/>
    </row>
    <row r="44" spans="1:23" x14ac:dyDescent="0.2">
      <c r="A44" s="175"/>
      <c r="B44" s="412">
        <v>2018</v>
      </c>
      <c r="C44" s="413"/>
      <c r="D44" s="413"/>
      <c r="E44" s="414"/>
      <c r="F44" s="412">
        <v>2019</v>
      </c>
      <c r="G44" s="413"/>
      <c r="H44" s="413"/>
      <c r="I44" s="414"/>
      <c r="J44" s="412">
        <v>2020</v>
      </c>
      <c r="K44" s="413"/>
      <c r="L44" s="414"/>
    </row>
    <row r="45" spans="1:23" x14ac:dyDescent="0.2">
      <c r="A45" s="190"/>
      <c r="B45" s="191">
        <v>42094</v>
      </c>
      <c r="C45" s="191">
        <v>42185</v>
      </c>
      <c r="D45" s="191">
        <v>42277</v>
      </c>
      <c r="E45" s="191">
        <v>42369</v>
      </c>
      <c r="F45" s="191">
        <v>42094</v>
      </c>
      <c r="G45" s="191">
        <v>42185</v>
      </c>
      <c r="H45" s="191">
        <v>42277</v>
      </c>
      <c r="I45" s="191">
        <v>42369</v>
      </c>
      <c r="J45" s="191">
        <v>42460</v>
      </c>
      <c r="K45" s="191">
        <v>42551</v>
      </c>
      <c r="L45" s="191">
        <v>42643</v>
      </c>
    </row>
    <row r="46" spans="1:23" x14ac:dyDescent="0.2">
      <c r="A46" s="193" t="s">
        <v>62</v>
      </c>
      <c r="B46" s="113">
        <f>B6/B$6</f>
        <v>1</v>
      </c>
      <c r="C46" s="113">
        <f t="shared" ref="C46:L46" si="2">C6/C$6</f>
        <v>1</v>
      </c>
      <c r="D46" s="113">
        <f t="shared" si="2"/>
        <v>1</v>
      </c>
      <c r="E46" s="113">
        <f t="shared" si="2"/>
        <v>1</v>
      </c>
      <c r="F46" s="113">
        <f t="shared" si="2"/>
        <v>1</v>
      </c>
      <c r="G46" s="113">
        <f t="shared" si="2"/>
        <v>1</v>
      </c>
      <c r="H46" s="113">
        <f t="shared" si="2"/>
        <v>1</v>
      </c>
      <c r="I46" s="113">
        <f t="shared" si="2"/>
        <v>1</v>
      </c>
      <c r="J46" s="113">
        <f t="shared" si="2"/>
        <v>1</v>
      </c>
      <c r="K46" s="113">
        <f t="shared" si="2"/>
        <v>1</v>
      </c>
      <c r="L46" s="113">
        <f t="shared" si="2"/>
        <v>1</v>
      </c>
    </row>
    <row r="47" spans="1:23" x14ac:dyDescent="0.2">
      <c r="A47" s="195" t="s">
        <v>2</v>
      </c>
      <c r="B47" s="116">
        <f t="shared" ref="B47:L62" si="3">B7/B$6</f>
        <v>1.6417910447761194E-2</v>
      </c>
      <c r="C47" s="116">
        <f t="shared" si="3"/>
        <v>1.7241379310344827E-2</v>
      </c>
      <c r="D47" s="116">
        <f t="shared" si="3"/>
        <v>1.9607843137254902E-2</v>
      </c>
      <c r="E47" s="116">
        <f t="shared" si="3"/>
        <v>1.7751479289940829E-2</v>
      </c>
      <c r="F47" s="116">
        <f t="shared" si="3"/>
        <v>1.9033674963396779E-2</v>
      </c>
      <c r="G47" s="116">
        <f t="shared" si="3"/>
        <v>1.2987012987012988E-2</v>
      </c>
      <c r="H47" s="116">
        <f t="shared" si="3"/>
        <v>9.7902097902097911E-3</v>
      </c>
      <c r="I47" s="116">
        <f t="shared" si="3"/>
        <v>1.4265335235378032E-2</v>
      </c>
      <c r="J47" s="116">
        <f t="shared" si="3"/>
        <v>1.1204481792717087E-2</v>
      </c>
      <c r="K47" s="116">
        <f t="shared" si="3"/>
        <v>1.1392405063291139E-2</v>
      </c>
      <c r="L47" s="116">
        <f t="shared" si="3"/>
        <v>1.125E-2</v>
      </c>
    </row>
    <row r="48" spans="1:23" x14ac:dyDescent="0.2">
      <c r="A48" s="195" t="s">
        <v>3</v>
      </c>
      <c r="B48" s="116">
        <f t="shared" si="3"/>
        <v>2.6865671641791045E-2</v>
      </c>
      <c r="C48" s="116">
        <f t="shared" si="3"/>
        <v>2.5862068965517241E-2</v>
      </c>
      <c r="D48" s="116">
        <f t="shared" si="3"/>
        <v>2.564102564102564E-2</v>
      </c>
      <c r="E48" s="116">
        <f t="shared" si="3"/>
        <v>2.3668639053254437E-2</v>
      </c>
      <c r="F48" s="116">
        <f t="shared" si="3"/>
        <v>2.1961932650073207E-2</v>
      </c>
      <c r="G48" s="116">
        <f t="shared" si="3"/>
        <v>1.7316017316017316E-2</v>
      </c>
      <c r="H48" s="116">
        <f t="shared" si="3"/>
        <v>1.6783216783216783E-2</v>
      </c>
      <c r="I48" s="116">
        <f t="shared" si="3"/>
        <v>1.4265335235378032E-2</v>
      </c>
      <c r="J48" s="116">
        <f t="shared" si="3"/>
        <v>1.5406162464985995E-2</v>
      </c>
      <c r="K48" s="116">
        <f t="shared" si="3"/>
        <v>1.1392405063291139E-2</v>
      </c>
      <c r="L48" s="116">
        <f t="shared" si="3"/>
        <v>1.125E-2</v>
      </c>
    </row>
    <row r="49" spans="1:12" x14ac:dyDescent="0.2">
      <c r="A49" s="195" t="s">
        <v>4</v>
      </c>
      <c r="B49" s="116">
        <f t="shared" si="3"/>
        <v>2.9850746268656717E-3</v>
      </c>
      <c r="C49" s="116">
        <f t="shared" si="3"/>
        <v>2.8735632183908046E-3</v>
      </c>
      <c r="D49" s="116">
        <f t="shared" si="3"/>
        <v>1.5082956259426848E-3</v>
      </c>
      <c r="E49" s="116">
        <f t="shared" si="3"/>
        <v>1.4792899408284023E-3</v>
      </c>
      <c r="F49" s="116">
        <f t="shared" si="3"/>
        <v>1.4641288433382138E-3</v>
      </c>
      <c r="G49" s="116">
        <f t="shared" si="3"/>
        <v>2.886002886002886E-3</v>
      </c>
      <c r="H49" s="116">
        <f t="shared" si="3"/>
        <v>2.7972027972027972E-3</v>
      </c>
      <c r="I49" s="116">
        <f t="shared" si="3"/>
        <v>1.4265335235378032E-3</v>
      </c>
      <c r="J49" s="116">
        <f t="shared" si="3"/>
        <v>1.4005602240896359E-3</v>
      </c>
      <c r="K49" s="116">
        <f t="shared" si="3"/>
        <v>1.2658227848101266E-3</v>
      </c>
      <c r="L49" s="116">
        <f t="shared" si="3"/>
        <v>1.25E-3</v>
      </c>
    </row>
    <row r="50" spans="1:12" x14ac:dyDescent="0.2">
      <c r="A50" s="195" t="s">
        <v>5</v>
      </c>
      <c r="B50" s="116">
        <f t="shared" si="3"/>
        <v>1.0447761194029851E-2</v>
      </c>
      <c r="C50" s="116">
        <f t="shared" si="3"/>
        <v>1.0057471264367816E-2</v>
      </c>
      <c r="D50" s="116">
        <f t="shared" si="3"/>
        <v>9.0497737556561094E-3</v>
      </c>
      <c r="E50" s="116">
        <f t="shared" si="3"/>
        <v>8.8757396449704144E-3</v>
      </c>
      <c r="F50" s="116">
        <f t="shared" si="3"/>
        <v>8.7847730600292828E-3</v>
      </c>
      <c r="G50" s="116">
        <f t="shared" si="3"/>
        <v>8.658008658008658E-3</v>
      </c>
      <c r="H50" s="116">
        <f t="shared" si="3"/>
        <v>9.7902097902097911E-3</v>
      </c>
      <c r="I50" s="116">
        <f t="shared" si="3"/>
        <v>7.1326676176890159E-3</v>
      </c>
      <c r="J50" s="116">
        <f t="shared" si="3"/>
        <v>7.0028011204481795E-3</v>
      </c>
      <c r="K50" s="116">
        <f t="shared" si="3"/>
        <v>7.5949367088607592E-3</v>
      </c>
      <c r="L50" s="116">
        <f t="shared" si="3"/>
        <v>8.7500000000000008E-3</v>
      </c>
    </row>
    <row r="51" spans="1:12" x14ac:dyDescent="0.2">
      <c r="A51" s="195" t="s">
        <v>6</v>
      </c>
      <c r="B51" s="116">
        <f t="shared" si="3"/>
        <v>7.462686567164179E-3</v>
      </c>
      <c r="C51" s="116">
        <f t="shared" si="3"/>
        <v>7.1839080459770114E-3</v>
      </c>
      <c r="D51" s="116">
        <f t="shared" si="3"/>
        <v>6.0331825037707393E-3</v>
      </c>
      <c r="E51" s="116">
        <f t="shared" si="3"/>
        <v>4.4378698224852072E-3</v>
      </c>
      <c r="F51" s="116">
        <f t="shared" si="3"/>
        <v>5.8565153733528552E-3</v>
      </c>
      <c r="G51" s="116">
        <f t="shared" si="3"/>
        <v>4.329004329004329E-3</v>
      </c>
      <c r="H51" s="116">
        <f t="shared" si="3"/>
        <v>4.1958041958041958E-3</v>
      </c>
      <c r="I51" s="116">
        <f t="shared" si="3"/>
        <v>5.7061340941512127E-3</v>
      </c>
      <c r="J51" s="116">
        <f t="shared" si="3"/>
        <v>4.2016806722689074E-3</v>
      </c>
      <c r="K51" s="116">
        <f t="shared" si="3"/>
        <v>3.7974683544303796E-3</v>
      </c>
      <c r="L51" s="116">
        <f t="shared" si="3"/>
        <v>5.0000000000000001E-3</v>
      </c>
    </row>
    <row r="52" spans="1:12" x14ac:dyDescent="0.2">
      <c r="A52" s="195" t="s">
        <v>7</v>
      </c>
      <c r="B52" s="116">
        <f t="shared" si="3"/>
        <v>7.462686567164179E-3</v>
      </c>
      <c r="C52" s="116">
        <f t="shared" si="3"/>
        <v>8.6206896551724137E-3</v>
      </c>
      <c r="D52" s="116">
        <f t="shared" si="3"/>
        <v>7.5414781297134239E-3</v>
      </c>
      <c r="E52" s="116">
        <f t="shared" si="3"/>
        <v>8.8757396449704144E-3</v>
      </c>
      <c r="F52" s="116">
        <f t="shared" si="3"/>
        <v>1.0248901903367497E-2</v>
      </c>
      <c r="G52" s="116">
        <f t="shared" si="3"/>
        <v>7.215007215007215E-3</v>
      </c>
      <c r="H52" s="116">
        <f t="shared" si="3"/>
        <v>9.7902097902097911E-3</v>
      </c>
      <c r="I52" s="116">
        <f t="shared" si="3"/>
        <v>8.5592011412268191E-3</v>
      </c>
      <c r="J52" s="116">
        <f t="shared" si="3"/>
        <v>1.1204481792717087E-2</v>
      </c>
      <c r="K52" s="116">
        <f t="shared" si="3"/>
        <v>1.2658227848101266E-2</v>
      </c>
      <c r="L52" s="116">
        <f t="shared" si="3"/>
        <v>8.7500000000000008E-3</v>
      </c>
    </row>
    <row r="53" spans="1:12" x14ac:dyDescent="0.2">
      <c r="A53" s="195" t="s">
        <v>8</v>
      </c>
      <c r="B53" s="116">
        <f t="shared" si="3"/>
        <v>1.9402985074626865E-2</v>
      </c>
      <c r="C53" s="116">
        <f t="shared" si="3"/>
        <v>1.8678160919540231E-2</v>
      </c>
      <c r="D53" s="116">
        <f t="shared" si="3"/>
        <v>2.1116138763197588E-2</v>
      </c>
      <c r="E53" s="116">
        <f t="shared" si="3"/>
        <v>2.0710059171597635E-2</v>
      </c>
      <c r="F53" s="116">
        <f t="shared" si="3"/>
        <v>1.9033674963396779E-2</v>
      </c>
      <c r="G53" s="116">
        <f t="shared" si="3"/>
        <v>2.1645021645021644E-2</v>
      </c>
      <c r="H53" s="116">
        <f t="shared" si="3"/>
        <v>2.097902097902098E-2</v>
      </c>
      <c r="I53" s="116">
        <f t="shared" si="3"/>
        <v>1.8544935805991442E-2</v>
      </c>
      <c r="J53" s="116">
        <f t="shared" si="3"/>
        <v>1.8207282913165267E-2</v>
      </c>
      <c r="K53" s="116">
        <f t="shared" si="3"/>
        <v>2.5316455696202531E-2</v>
      </c>
      <c r="L53" s="116">
        <f t="shared" si="3"/>
        <v>2.75E-2</v>
      </c>
    </row>
    <row r="54" spans="1:12" x14ac:dyDescent="0.2">
      <c r="A54" s="195" t="s">
        <v>9</v>
      </c>
      <c r="B54" s="116">
        <f t="shared" si="3"/>
        <v>4.4776119402985077E-3</v>
      </c>
      <c r="C54" s="116">
        <f t="shared" si="3"/>
        <v>5.7471264367816091E-3</v>
      </c>
      <c r="D54" s="116">
        <f t="shared" si="3"/>
        <v>4.5248868778280547E-3</v>
      </c>
      <c r="E54" s="116">
        <f t="shared" si="3"/>
        <v>2.9585798816568047E-3</v>
      </c>
      <c r="F54" s="116">
        <f t="shared" si="3"/>
        <v>4.3923865300146414E-3</v>
      </c>
      <c r="G54" s="116">
        <f t="shared" si="3"/>
        <v>5.772005772005772E-3</v>
      </c>
      <c r="H54" s="116">
        <f t="shared" si="3"/>
        <v>4.1958041958041958E-3</v>
      </c>
      <c r="I54" s="116">
        <f t="shared" si="3"/>
        <v>4.2796005706134095E-3</v>
      </c>
      <c r="J54" s="116">
        <f t="shared" si="3"/>
        <v>5.6022408963585435E-3</v>
      </c>
      <c r="K54" s="116">
        <f t="shared" si="3"/>
        <v>5.0632911392405064E-3</v>
      </c>
      <c r="L54" s="116">
        <f t="shared" si="3"/>
        <v>5.0000000000000001E-3</v>
      </c>
    </row>
    <row r="55" spans="1:12" x14ac:dyDescent="0.2">
      <c r="A55" s="195" t="s">
        <v>10</v>
      </c>
      <c r="B55" s="116">
        <f t="shared" si="3"/>
        <v>2.0895522388059702E-2</v>
      </c>
      <c r="C55" s="116">
        <f t="shared" si="3"/>
        <v>1.8678160919540231E-2</v>
      </c>
      <c r="D55" s="116">
        <f t="shared" si="3"/>
        <v>1.8099547511312219E-2</v>
      </c>
      <c r="E55" s="116">
        <f t="shared" si="3"/>
        <v>1.9230769230769232E-2</v>
      </c>
      <c r="F55" s="116">
        <f t="shared" si="3"/>
        <v>1.4641288433382138E-2</v>
      </c>
      <c r="G55" s="116">
        <f t="shared" si="3"/>
        <v>1.5873015873015872E-2</v>
      </c>
      <c r="H55" s="116">
        <f t="shared" si="3"/>
        <v>1.2587412587412588E-2</v>
      </c>
      <c r="I55" s="116">
        <f t="shared" si="3"/>
        <v>1.4265335235378032E-2</v>
      </c>
      <c r="J55" s="116">
        <f t="shared" si="3"/>
        <v>1.4005602240896359E-2</v>
      </c>
      <c r="K55" s="116">
        <f t="shared" si="3"/>
        <v>1.2658227848101266E-2</v>
      </c>
      <c r="L55" s="116">
        <f t="shared" si="3"/>
        <v>1.4999999999999999E-2</v>
      </c>
    </row>
    <row r="56" spans="1:12" x14ac:dyDescent="0.2">
      <c r="A56" s="195" t="s">
        <v>11</v>
      </c>
      <c r="B56" s="116">
        <f t="shared" si="3"/>
        <v>4.4776119402985072E-2</v>
      </c>
      <c r="C56" s="116">
        <f t="shared" si="3"/>
        <v>4.0229885057471264E-2</v>
      </c>
      <c r="D56" s="116">
        <f t="shared" si="3"/>
        <v>4.3740573152337855E-2</v>
      </c>
      <c r="E56" s="116">
        <f t="shared" si="3"/>
        <v>3.9940828402366867E-2</v>
      </c>
      <c r="F56" s="116">
        <f t="shared" si="3"/>
        <v>3.6603221083455345E-2</v>
      </c>
      <c r="G56" s="116">
        <f t="shared" si="3"/>
        <v>3.6075036075036072E-2</v>
      </c>
      <c r="H56" s="116">
        <f t="shared" si="3"/>
        <v>3.3566433566433566E-2</v>
      </c>
      <c r="I56" s="116">
        <f t="shared" si="3"/>
        <v>2.8530670470756064E-2</v>
      </c>
      <c r="J56" s="116">
        <f t="shared" si="3"/>
        <v>3.3613445378151259E-2</v>
      </c>
      <c r="K56" s="116">
        <f t="shared" si="3"/>
        <v>2.6582278481012658E-2</v>
      </c>
      <c r="L56" s="116">
        <f t="shared" si="3"/>
        <v>2.5000000000000001E-2</v>
      </c>
    </row>
    <row r="57" spans="1:12" x14ac:dyDescent="0.2">
      <c r="A57" s="195" t="s">
        <v>12</v>
      </c>
      <c r="B57" s="116">
        <f t="shared" si="3"/>
        <v>4.4776119402985077E-3</v>
      </c>
      <c r="C57" s="116">
        <f t="shared" si="3"/>
        <v>4.3103448275862068E-3</v>
      </c>
      <c r="D57" s="116">
        <f t="shared" si="3"/>
        <v>3.0165912518853697E-3</v>
      </c>
      <c r="E57" s="116">
        <f t="shared" si="3"/>
        <v>4.4378698224852072E-3</v>
      </c>
      <c r="F57" s="116">
        <f t="shared" si="3"/>
        <v>5.8565153733528552E-3</v>
      </c>
      <c r="G57" s="116">
        <f t="shared" si="3"/>
        <v>4.329004329004329E-3</v>
      </c>
      <c r="H57" s="116">
        <f t="shared" si="3"/>
        <v>4.1958041958041958E-3</v>
      </c>
      <c r="I57" s="116">
        <f t="shared" si="3"/>
        <v>4.2796005706134095E-3</v>
      </c>
      <c r="J57" s="116">
        <f t="shared" si="3"/>
        <v>4.2016806722689074E-3</v>
      </c>
      <c r="K57" s="116">
        <f t="shared" si="3"/>
        <v>3.7974683544303796E-3</v>
      </c>
      <c r="L57" s="116">
        <f t="shared" si="3"/>
        <v>2.5000000000000001E-3</v>
      </c>
    </row>
    <row r="58" spans="1:12" x14ac:dyDescent="0.2">
      <c r="A58" s="195" t="s">
        <v>13</v>
      </c>
      <c r="B58" s="116">
        <f t="shared" si="3"/>
        <v>0.15820895522388059</v>
      </c>
      <c r="C58" s="116">
        <f t="shared" si="3"/>
        <v>0.16235632183908047</v>
      </c>
      <c r="D58" s="116">
        <f t="shared" si="3"/>
        <v>0.14328808446455504</v>
      </c>
      <c r="E58" s="116">
        <f t="shared" si="3"/>
        <v>0.17455621301775148</v>
      </c>
      <c r="F58" s="116">
        <f t="shared" si="3"/>
        <v>0.17715959004392387</v>
      </c>
      <c r="G58" s="116">
        <f t="shared" si="3"/>
        <v>0.1976911976911977</v>
      </c>
      <c r="H58" s="116">
        <f t="shared" si="3"/>
        <v>0.21258741258741259</v>
      </c>
      <c r="I58" s="116">
        <f t="shared" si="3"/>
        <v>0.2239657631954351</v>
      </c>
      <c r="J58" s="116">
        <f t="shared" si="3"/>
        <v>0.23529411764705882</v>
      </c>
      <c r="K58" s="116">
        <f t="shared" si="3"/>
        <v>0.23544303797468355</v>
      </c>
      <c r="L58" s="116">
        <f t="shared" si="3"/>
        <v>0.23</v>
      </c>
    </row>
    <row r="59" spans="1:12" x14ac:dyDescent="0.2">
      <c r="A59" s="195" t="s">
        <v>14</v>
      </c>
      <c r="B59" s="116">
        <f t="shared" si="3"/>
        <v>4.4776119402985077E-3</v>
      </c>
      <c r="C59" s="116">
        <f t="shared" si="3"/>
        <v>5.7471264367816091E-3</v>
      </c>
      <c r="D59" s="116">
        <f t="shared" si="3"/>
        <v>4.5248868778280547E-3</v>
      </c>
      <c r="E59" s="116">
        <f t="shared" si="3"/>
        <v>2.9585798816568047E-3</v>
      </c>
      <c r="F59" s="116">
        <f t="shared" si="3"/>
        <v>2.9282576866764276E-3</v>
      </c>
      <c r="G59" s="116">
        <f t="shared" si="3"/>
        <v>4.329004329004329E-3</v>
      </c>
      <c r="H59" s="116">
        <f t="shared" si="3"/>
        <v>4.1958041958041958E-3</v>
      </c>
      <c r="I59" s="116">
        <f t="shared" si="3"/>
        <v>2.8530670470756064E-3</v>
      </c>
      <c r="J59" s="116">
        <f t="shared" si="3"/>
        <v>4.2016806722689074E-3</v>
      </c>
      <c r="K59" s="116">
        <f t="shared" si="3"/>
        <v>3.7974683544303796E-3</v>
      </c>
      <c r="L59" s="116">
        <f t="shared" si="3"/>
        <v>3.7499999999999999E-3</v>
      </c>
    </row>
    <row r="60" spans="1:12" x14ac:dyDescent="0.2">
      <c r="A60" s="195" t="s">
        <v>15</v>
      </c>
      <c r="B60" s="116">
        <f t="shared" si="3"/>
        <v>1.7910447761194031E-2</v>
      </c>
      <c r="C60" s="116">
        <f t="shared" si="3"/>
        <v>1.8678160919540231E-2</v>
      </c>
      <c r="D60" s="116">
        <f t="shared" si="3"/>
        <v>1.5082956259426848E-2</v>
      </c>
      <c r="E60" s="116">
        <f t="shared" si="3"/>
        <v>1.7751479289940829E-2</v>
      </c>
      <c r="F60" s="116">
        <f t="shared" si="3"/>
        <v>1.4641288433382138E-2</v>
      </c>
      <c r="G60" s="116">
        <f t="shared" si="3"/>
        <v>1.875901875901876E-2</v>
      </c>
      <c r="H60" s="116">
        <f t="shared" si="3"/>
        <v>2.2377622377622378E-2</v>
      </c>
      <c r="I60" s="116">
        <f t="shared" si="3"/>
        <v>2.5677603423680456E-2</v>
      </c>
      <c r="J60" s="116">
        <f t="shared" si="3"/>
        <v>2.2408963585434174E-2</v>
      </c>
      <c r="K60" s="116">
        <f t="shared" si="3"/>
        <v>2.4050632911392405E-2</v>
      </c>
      <c r="L60" s="116">
        <f t="shared" si="3"/>
        <v>2.6249999999999999E-2</v>
      </c>
    </row>
    <row r="61" spans="1:12" x14ac:dyDescent="0.2">
      <c r="A61" s="195" t="s">
        <v>16</v>
      </c>
      <c r="B61" s="116">
        <f t="shared" si="3"/>
        <v>5.2238805970149252E-2</v>
      </c>
      <c r="C61" s="116">
        <f t="shared" si="3"/>
        <v>4.7413793103448273E-2</v>
      </c>
      <c r="D61" s="116">
        <f t="shared" si="3"/>
        <v>5.128205128205128E-2</v>
      </c>
      <c r="E61" s="116">
        <f t="shared" si="3"/>
        <v>4.142011834319527E-2</v>
      </c>
      <c r="F61" s="116">
        <f t="shared" si="3"/>
        <v>4.3923865300146414E-2</v>
      </c>
      <c r="G61" s="116">
        <f t="shared" si="3"/>
        <v>4.0404040404040407E-2</v>
      </c>
      <c r="H61" s="116">
        <f t="shared" si="3"/>
        <v>3.7762237762237763E-2</v>
      </c>
      <c r="I61" s="116">
        <f t="shared" si="3"/>
        <v>4.136947218259629E-2</v>
      </c>
      <c r="J61" s="116">
        <f t="shared" si="3"/>
        <v>3.5014005602240897E-2</v>
      </c>
      <c r="K61" s="116">
        <f t="shared" si="3"/>
        <v>4.3037974683544304E-2</v>
      </c>
      <c r="L61" s="116">
        <f t="shared" si="3"/>
        <v>4.2500000000000003E-2</v>
      </c>
    </row>
    <row r="62" spans="1:12" x14ac:dyDescent="0.2">
      <c r="A62" s="195" t="s">
        <v>17</v>
      </c>
      <c r="B62" s="116">
        <f t="shared" si="3"/>
        <v>0.2417910447761194</v>
      </c>
      <c r="C62" s="116">
        <f t="shared" si="3"/>
        <v>0.24281609195402298</v>
      </c>
      <c r="D62" s="116">
        <f t="shared" si="3"/>
        <v>0.25339366515837103</v>
      </c>
      <c r="E62" s="116">
        <f t="shared" si="3"/>
        <v>0.25295857988165682</v>
      </c>
      <c r="F62" s="116">
        <f t="shared" si="3"/>
        <v>0.25622254758418739</v>
      </c>
      <c r="G62" s="116">
        <f t="shared" si="3"/>
        <v>0.26262626262626265</v>
      </c>
      <c r="H62" s="116">
        <f t="shared" si="3"/>
        <v>0.25734265734265732</v>
      </c>
      <c r="I62" s="116">
        <f t="shared" si="3"/>
        <v>0.26818830242510699</v>
      </c>
      <c r="J62" s="116">
        <f t="shared" si="3"/>
        <v>0.27591036414565828</v>
      </c>
      <c r="K62" s="116">
        <f t="shared" si="3"/>
        <v>0.27215189873417722</v>
      </c>
      <c r="L62" s="116">
        <f>L22/L$6</f>
        <v>0.27250000000000002</v>
      </c>
    </row>
    <row r="63" spans="1:12" x14ac:dyDescent="0.2">
      <c r="A63" s="195" t="s">
        <v>18</v>
      </c>
      <c r="B63" s="116">
        <f t="shared" ref="B63:L78" si="4">B23/B$6</f>
        <v>3.4328358208955224E-2</v>
      </c>
      <c r="C63" s="116">
        <f t="shared" si="4"/>
        <v>4.5977011494252873E-2</v>
      </c>
      <c r="D63" s="116">
        <f t="shared" si="4"/>
        <v>4.072398190045249E-2</v>
      </c>
      <c r="E63" s="116">
        <f t="shared" si="4"/>
        <v>3.9940828402366867E-2</v>
      </c>
      <c r="F63" s="116">
        <f t="shared" si="4"/>
        <v>3.8067349926793559E-2</v>
      </c>
      <c r="G63" s="116">
        <f t="shared" si="4"/>
        <v>4.1847041847041848E-2</v>
      </c>
      <c r="H63" s="116">
        <f t="shared" si="4"/>
        <v>4.3356643356643354E-2</v>
      </c>
      <c r="I63" s="116">
        <f t="shared" si="4"/>
        <v>3.8516405135520682E-2</v>
      </c>
      <c r="J63" s="116">
        <f t="shared" si="4"/>
        <v>3.3613445378151259E-2</v>
      </c>
      <c r="K63" s="116">
        <f t="shared" si="4"/>
        <v>3.0379746835443037E-2</v>
      </c>
      <c r="L63" s="116">
        <f t="shared" si="4"/>
        <v>3.125E-2</v>
      </c>
    </row>
    <row r="64" spans="1:12" x14ac:dyDescent="0.2">
      <c r="A64" s="195" t="s">
        <v>19</v>
      </c>
      <c r="B64" s="116">
        <f t="shared" si="4"/>
        <v>1.4925373134328358E-3</v>
      </c>
      <c r="C64" s="116">
        <f t="shared" si="4"/>
        <v>1.4367816091954023E-3</v>
      </c>
      <c r="D64" s="116">
        <f t="shared" si="4"/>
        <v>1.5082956259426848E-3</v>
      </c>
      <c r="E64" s="116">
        <f t="shared" si="4"/>
        <v>1.4792899408284023E-3</v>
      </c>
      <c r="F64" s="116">
        <f t="shared" si="4"/>
        <v>1.4641288433382138E-3</v>
      </c>
      <c r="G64" s="116">
        <f t="shared" si="4"/>
        <v>1.443001443001443E-3</v>
      </c>
      <c r="H64" s="116">
        <f t="shared" si="4"/>
        <v>1.3986013986013986E-3</v>
      </c>
      <c r="I64" s="116">
        <f t="shared" si="4"/>
        <v>1.4265335235378032E-3</v>
      </c>
      <c r="J64" s="116">
        <f t="shared" si="4"/>
        <v>0</v>
      </c>
      <c r="K64" s="116">
        <f t="shared" si="4"/>
        <v>1.2658227848101266E-3</v>
      </c>
      <c r="L64" s="116">
        <f t="shared" si="4"/>
        <v>1.25E-3</v>
      </c>
    </row>
    <row r="65" spans="1:12" x14ac:dyDescent="0.2">
      <c r="A65" s="195" t="s">
        <v>20</v>
      </c>
      <c r="B65" s="116">
        <f t="shared" si="4"/>
        <v>6.1194029850746269E-2</v>
      </c>
      <c r="C65" s="116">
        <f t="shared" si="4"/>
        <v>5.7471264367816091E-2</v>
      </c>
      <c r="D65" s="116">
        <f t="shared" si="4"/>
        <v>6.1840120663650078E-2</v>
      </c>
      <c r="E65" s="116">
        <f t="shared" si="4"/>
        <v>5.9171597633136092E-2</v>
      </c>
      <c r="F65" s="116">
        <f t="shared" si="4"/>
        <v>5.8565153733528552E-2</v>
      </c>
      <c r="G65" s="116">
        <f t="shared" si="4"/>
        <v>5.772005772005772E-2</v>
      </c>
      <c r="H65" s="116">
        <f t="shared" si="4"/>
        <v>5.7342657342657345E-2</v>
      </c>
      <c r="I65" s="116">
        <f t="shared" si="4"/>
        <v>5.5634807417974323E-2</v>
      </c>
      <c r="J65" s="116">
        <f t="shared" si="4"/>
        <v>5.4621848739495799E-2</v>
      </c>
      <c r="K65" s="116">
        <f t="shared" si="4"/>
        <v>5.1898734177215189E-2</v>
      </c>
      <c r="L65" s="116">
        <f t="shared" si="4"/>
        <v>0.05</v>
      </c>
    </row>
    <row r="66" spans="1:12" x14ac:dyDescent="0.2">
      <c r="A66" s="195" t="s">
        <v>21</v>
      </c>
      <c r="B66" s="116">
        <f t="shared" si="4"/>
        <v>1.0447761194029851E-2</v>
      </c>
      <c r="C66" s="116">
        <f t="shared" si="4"/>
        <v>1.1494252873563218E-2</v>
      </c>
      <c r="D66" s="116">
        <f t="shared" si="4"/>
        <v>1.2066365007541479E-2</v>
      </c>
      <c r="E66" s="116">
        <f t="shared" si="4"/>
        <v>1.1834319526627219E-2</v>
      </c>
      <c r="F66" s="116">
        <f t="shared" si="4"/>
        <v>1.0248901903367497E-2</v>
      </c>
      <c r="G66" s="116">
        <f t="shared" si="4"/>
        <v>5.772005772005772E-3</v>
      </c>
      <c r="H66" s="116">
        <f t="shared" si="4"/>
        <v>6.993006993006993E-3</v>
      </c>
      <c r="I66" s="116">
        <f t="shared" si="4"/>
        <v>2.8530670470756064E-3</v>
      </c>
      <c r="J66" s="116">
        <f t="shared" si="4"/>
        <v>4.2016806722689074E-3</v>
      </c>
      <c r="K66" s="116">
        <f t="shared" si="4"/>
        <v>7.5949367088607592E-3</v>
      </c>
      <c r="L66" s="116">
        <f t="shared" si="4"/>
        <v>7.4999999999999997E-3</v>
      </c>
    </row>
    <row r="67" spans="1:12" x14ac:dyDescent="0.2">
      <c r="A67" s="195" t="s">
        <v>22</v>
      </c>
      <c r="B67" s="116">
        <f t="shared" si="4"/>
        <v>8.9552238805970154E-3</v>
      </c>
      <c r="C67" s="116">
        <f t="shared" si="4"/>
        <v>7.1839080459770114E-3</v>
      </c>
      <c r="D67" s="116">
        <f t="shared" si="4"/>
        <v>6.0331825037707393E-3</v>
      </c>
      <c r="E67" s="116">
        <f t="shared" si="4"/>
        <v>5.9171597633136093E-3</v>
      </c>
      <c r="F67" s="116">
        <f t="shared" si="4"/>
        <v>5.8565153733528552E-3</v>
      </c>
      <c r="G67" s="116">
        <f t="shared" si="4"/>
        <v>1.0101010101010102E-2</v>
      </c>
      <c r="H67" s="116">
        <f t="shared" si="4"/>
        <v>9.7902097902097911E-3</v>
      </c>
      <c r="I67" s="116">
        <f t="shared" si="4"/>
        <v>9.9857346647646214E-3</v>
      </c>
      <c r="J67" s="116">
        <f t="shared" si="4"/>
        <v>7.0028011204481795E-3</v>
      </c>
      <c r="K67" s="116">
        <f t="shared" si="4"/>
        <v>8.8607594936708865E-3</v>
      </c>
      <c r="L67" s="116">
        <f t="shared" si="4"/>
        <v>7.4999999999999997E-3</v>
      </c>
    </row>
    <row r="68" spans="1:12" x14ac:dyDescent="0.2">
      <c r="A68" s="195" t="s">
        <v>23</v>
      </c>
      <c r="B68" s="116">
        <f t="shared" si="4"/>
        <v>4.3283582089552242E-2</v>
      </c>
      <c r="C68" s="116">
        <f t="shared" si="4"/>
        <v>3.7356321839080463E-2</v>
      </c>
      <c r="D68" s="116">
        <f t="shared" si="4"/>
        <v>3.9215686274509803E-2</v>
      </c>
      <c r="E68" s="116">
        <f t="shared" si="4"/>
        <v>3.4023668639053255E-2</v>
      </c>
      <c r="F68" s="116">
        <f t="shared" si="4"/>
        <v>3.9531478770131773E-2</v>
      </c>
      <c r="G68" s="116">
        <f t="shared" si="4"/>
        <v>3.896103896103896E-2</v>
      </c>
      <c r="H68" s="116">
        <f t="shared" si="4"/>
        <v>3.3566433566433566E-2</v>
      </c>
      <c r="I68" s="116">
        <f t="shared" si="4"/>
        <v>3.1383737517831668E-2</v>
      </c>
      <c r="J68" s="116">
        <f t="shared" si="4"/>
        <v>2.9411764705882353E-2</v>
      </c>
      <c r="K68" s="116">
        <f t="shared" si="4"/>
        <v>3.4177215189873419E-2</v>
      </c>
      <c r="L68" s="116">
        <f t="shared" si="4"/>
        <v>3.2500000000000001E-2</v>
      </c>
    </row>
    <row r="69" spans="1:12" x14ac:dyDescent="0.2">
      <c r="A69" s="195" t="s">
        <v>24</v>
      </c>
      <c r="B69" s="116">
        <f t="shared" si="4"/>
        <v>0</v>
      </c>
      <c r="C69" s="116">
        <f t="shared" si="4"/>
        <v>1.4367816091954023E-3</v>
      </c>
      <c r="D69" s="116">
        <f t="shared" si="4"/>
        <v>1.5082956259426848E-3</v>
      </c>
      <c r="E69" s="116">
        <f t="shared" si="4"/>
        <v>0</v>
      </c>
      <c r="F69" s="116">
        <f t="shared" si="4"/>
        <v>0</v>
      </c>
      <c r="G69" s="116">
        <f t="shared" si="4"/>
        <v>1.443001443001443E-3</v>
      </c>
      <c r="H69" s="116">
        <f t="shared" si="4"/>
        <v>1.3986013986013986E-3</v>
      </c>
      <c r="I69" s="116">
        <f t="shared" si="4"/>
        <v>1.4265335235378032E-3</v>
      </c>
      <c r="J69" s="116">
        <f t="shared" si="4"/>
        <v>1.4005602240896359E-3</v>
      </c>
      <c r="K69" s="116">
        <f t="shared" si="4"/>
        <v>2.5316455696202532E-3</v>
      </c>
      <c r="L69" s="116">
        <f t="shared" si="4"/>
        <v>1.25E-3</v>
      </c>
    </row>
    <row r="70" spans="1:12" x14ac:dyDescent="0.2">
      <c r="A70" s="195" t="s">
        <v>25</v>
      </c>
      <c r="B70" s="116">
        <f t="shared" si="4"/>
        <v>5.9701492537313433E-3</v>
      </c>
      <c r="C70" s="116">
        <f t="shared" si="4"/>
        <v>4.3103448275862068E-3</v>
      </c>
      <c r="D70" s="116">
        <f t="shared" si="4"/>
        <v>4.5248868778280547E-3</v>
      </c>
      <c r="E70" s="116">
        <f t="shared" si="4"/>
        <v>5.9171597633136093E-3</v>
      </c>
      <c r="F70" s="116">
        <f t="shared" si="4"/>
        <v>4.3923865300146414E-3</v>
      </c>
      <c r="G70" s="116">
        <f t="shared" si="4"/>
        <v>4.329004329004329E-3</v>
      </c>
      <c r="H70" s="116">
        <f t="shared" si="4"/>
        <v>4.1958041958041958E-3</v>
      </c>
      <c r="I70" s="116">
        <f t="shared" si="4"/>
        <v>2.8530670470756064E-3</v>
      </c>
      <c r="J70" s="116">
        <f t="shared" si="4"/>
        <v>1.4005602240896359E-3</v>
      </c>
      <c r="K70" s="116">
        <f t="shared" si="4"/>
        <v>1.2658227848101266E-3</v>
      </c>
      <c r="L70" s="116">
        <f t="shared" si="4"/>
        <v>1.25E-3</v>
      </c>
    </row>
    <row r="71" spans="1:12" x14ac:dyDescent="0.2">
      <c r="A71" s="195" t="s">
        <v>26</v>
      </c>
      <c r="B71" s="116">
        <f t="shared" si="4"/>
        <v>8.9552238805970154E-3</v>
      </c>
      <c r="C71" s="116">
        <f t="shared" si="4"/>
        <v>8.6206896551724137E-3</v>
      </c>
      <c r="D71" s="116">
        <f t="shared" si="4"/>
        <v>9.0497737556561094E-3</v>
      </c>
      <c r="E71" s="116">
        <f t="shared" si="4"/>
        <v>7.3964497041420114E-3</v>
      </c>
      <c r="F71" s="116">
        <f t="shared" si="4"/>
        <v>5.8565153733528552E-3</v>
      </c>
      <c r="G71" s="116">
        <f t="shared" si="4"/>
        <v>8.658008658008658E-3</v>
      </c>
      <c r="H71" s="116">
        <f t="shared" si="4"/>
        <v>8.3916083916083916E-3</v>
      </c>
      <c r="I71" s="116">
        <f t="shared" si="4"/>
        <v>7.1326676176890159E-3</v>
      </c>
      <c r="J71" s="116">
        <f t="shared" si="4"/>
        <v>7.0028011204481795E-3</v>
      </c>
      <c r="K71" s="116">
        <f t="shared" si="4"/>
        <v>8.8607594936708865E-3</v>
      </c>
      <c r="L71" s="116">
        <f t="shared" si="4"/>
        <v>0.01</v>
      </c>
    </row>
    <row r="72" spans="1:12" x14ac:dyDescent="0.2">
      <c r="A72" s="195" t="s">
        <v>27</v>
      </c>
      <c r="B72" s="116">
        <f t="shared" si="4"/>
        <v>5.9701492537313433E-3</v>
      </c>
      <c r="C72" s="116">
        <f t="shared" si="4"/>
        <v>5.7471264367816091E-3</v>
      </c>
      <c r="D72" s="116">
        <f t="shared" si="4"/>
        <v>4.5248868778280547E-3</v>
      </c>
      <c r="E72" s="116">
        <f t="shared" si="4"/>
        <v>5.9171597633136093E-3</v>
      </c>
      <c r="F72" s="116">
        <f t="shared" si="4"/>
        <v>7.320644216691069E-3</v>
      </c>
      <c r="G72" s="116">
        <f t="shared" si="4"/>
        <v>7.215007215007215E-3</v>
      </c>
      <c r="H72" s="116">
        <f t="shared" si="4"/>
        <v>8.3916083916083916E-3</v>
      </c>
      <c r="I72" s="116">
        <f t="shared" si="4"/>
        <v>5.7061340941512127E-3</v>
      </c>
      <c r="J72" s="116">
        <f t="shared" si="4"/>
        <v>5.6022408963585435E-3</v>
      </c>
      <c r="K72" s="116">
        <f t="shared" si="4"/>
        <v>6.3291139240506328E-3</v>
      </c>
      <c r="L72" s="116">
        <f t="shared" si="4"/>
        <v>7.4999999999999997E-3</v>
      </c>
    </row>
    <row r="73" spans="1:12" x14ac:dyDescent="0.2">
      <c r="A73" s="195" t="s">
        <v>28</v>
      </c>
      <c r="B73" s="116">
        <f t="shared" si="4"/>
        <v>2.9850746268656717E-3</v>
      </c>
      <c r="C73" s="116">
        <f t="shared" si="4"/>
        <v>1.4367816091954023E-3</v>
      </c>
      <c r="D73" s="116">
        <f t="shared" si="4"/>
        <v>1.5082956259426848E-3</v>
      </c>
      <c r="E73" s="116">
        <f t="shared" si="4"/>
        <v>1.4792899408284023E-3</v>
      </c>
      <c r="F73" s="116">
        <f t="shared" si="4"/>
        <v>1.4641288433382138E-3</v>
      </c>
      <c r="G73" s="116">
        <f t="shared" si="4"/>
        <v>1.443001443001443E-3</v>
      </c>
      <c r="H73" s="116">
        <f t="shared" si="4"/>
        <v>2.7972027972027972E-3</v>
      </c>
      <c r="I73" s="116">
        <f t="shared" si="4"/>
        <v>2.8530670470756064E-3</v>
      </c>
      <c r="J73" s="116">
        <f t="shared" si="4"/>
        <v>4.2016806722689074E-3</v>
      </c>
      <c r="K73" s="116">
        <f t="shared" si="4"/>
        <v>3.7974683544303796E-3</v>
      </c>
      <c r="L73" s="116">
        <f t="shared" si="4"/>
        <v>3.7499999999999999E-3</v>
      </c>
    </row>
    <row r="74" spans="1:12" x14ac:dyDescent="0.2">
      <c r="A74" s="195" t="s">
        <v>29</v>
      </c>
      <c r="B74" s="116">
        <f t="shared" si="4"/>
        <v>1.0447761194029851E-2</v>
      </c>
      <c r="C74" s="116">
        <f t="shared" si="4"/>
        <v>1.1494252873563218E-2</v>
      </c>
      <c r="D74" s="116">
        <f t="shared" si="4"/>
        <v>1.6591251885369532E-2</v>
      </c>
      <c r="E74" s="116">
        <f t="shared" si="4"/>
        <v>1.1834319526627219E-2</v>
      </c>
      <c r="F74" s="116">
        <f t="shared" si="4"/>
        <v>1.3177159590043924E-2</v>
      </c>
      <c r="G74" s="116">
        <f t="shared" si="4"/>
        <v>1.1544011544011544E-2</v>
      </c>
      <c r="H74" s="116">
        <f t="shared" si="4"/>
        <v>9.7902097902097911E-3</v>
      </c>
      <c r="I74" s="116">
        <f t="shared" si="4"/>
        <v>9.9857346647646214E-3</v>
      </c>
      <c r="J74" s="116">
        <f t="shared" si="4"/>
        <v>9.8039215686274508E-3</v>
      </c>
      <c r="K74" s="116">
        <f t="shared" si="4"/>
        <v>8.8607594936708865E-3</v>
      </c>
      <c r="L74" s="116">
        <f t="shared" si="4"/>
        <v>1.2500000000000001E-2</v>
      </c>
    </row>
    <row r="75" spans="1:12" x14ac:dyDescent="0.2">
      <c r="A75" s="195" t="s">
        <v>30</v>
      </c>
      <c r="B75" s="116">
        <f t="shared" si="4"/>
        <v>7.4626865671641784E-2</v>
      </c>
      <c r="C75" s="116">
        <f t="shared" si="4"/>
        <v>7.7586206896551727E-2</v>
      </c>
      <c r="D75" s="116">
        <f t="shared" si="4"/>
        <v>7.8431372549019607E-2</v>
      </c>
      <c r="E75" s="116">
        <f t="shared" si="4"/>
        <v>7.3964497041420121E-2</v>
      </c>
      <c r="F75" s="116">
        <f t="shared" si="4"/>
        <v>7.320644216691069E-2</v>
      </c>
      <c r="G75" s="116">
        <f t="shared" si="4"/>
        <v>6.7821067821067824E-2</v>
      </c>
      <c r="H75" s="116">
        <f t="shared" si="4"/>
        <v>6.7132867132867133E-2</v>
      </c>
      <c r="I75" s="116">
        <f t="shared" si="4"/>
        <v>6.8473609129814553E-2</v>
      </c>
      <c r="J75" s="116">
        <f t="shared" si="4"/>
        <v>6.7226890756302518E-2</v>
      </c>
      <c r="K75" s="116">
        <f t="shared" si="4"/>
        <v>6.4556962025316453E-2</v>
      </c>
      <c r="L75" s="116">
        <f t="shared" si="4"/>
        <v>6.1249999999999999E-2</v>
      </c>
    </row>
    <row r="76" spans="1:12" x14ac:dyDescent="0.2">
      <c r="A76" s="195" t="s">
        <v>31</v>
      </c>
      <c r="B76" s="116">
        <f t="shared" si="4"/>
        <v>1.6417910447761194E-2</v>
      </c>
      <c r="C76" s="116">
        <f t="shared" si="4"/>
        <v>1.4367816091954023E-2</v>
      </c>
      <c r="D76" s="116">
        <f t="shared" si="4"/>
        <v>1.5082956259426848E-2</v>
      </c>
      <c r="E76" s="116">
        <f t="shared" si="4"/>
        <v>1.9230769230769232E-2</v>
      </c>
      <c r="F76" s="116">
        <f t="shared" si="4"/>
        <v>1.6105417276720352E-2</v>
      </c>
      <c r="G76" s="116">
        <f t="shared" si="4"/>
        <v>1.2987012987012988E-2</v>
      </c>
      <c r="H76" s="116">
        <f t="shared" si="4"/>
        <v>1.5384615384615385E-2</v>
      </c>
      <c r="I76" s="116">
        <f t="shared" si="4"/>
        <v>1.4265335235378032E-2</v>
      </c>
      <c r="J76" s="116">
        <f t="shared" si="4"/>
        <v>1.8207282913165267E-2</v>
      </c>
      <c r="K76" s="116">
        <f t="shared" si="4"/>
        <v>2.0253164556962026E-2</v>
      </c>
      <c r="L76" s="116">
        <f t="shared" si="4"/>
        <v>2.2499999999999999E-2</v>
      </c>
    </row>
    <row r="77" spans="1:12" x14ac:dyDescent="0.2">
      <c r="A77" s="195" t="s">
        <v>32</v>
      </c>
      <c r="B77" s="116">
        <f t="shared" si="4"/>
        <v>8.9552238805970154E-3</v>
      </c>
      <c r="C77" s="116">
        <f t="shared" si="4"/>
        <v>1.0057471264367816E-2</v>
      </c>
      <c r="D77" s="116">
        <f t="shared" si="4"/>
        <v>1.6591251885369532E-2</v>
      </c>
      <c r="E77" s="116">
        <f t="shared" si="4"/>
        <v>1.6272189349112426E-2</v>
      </c>
      <c r="F77" s="116">
        <f t="shared" si="4"/>
        <v>1.6105417276720352E-2</v>
      </c>
      <c r="G77" s="116">
        <f t="shared" si="4"/>
        <v>1.443001443001443E-2</v>
      </c>
      <c r="H77" s="116">
        <f t="shared" si="4"/>
        <v>1.1188811188811189E-2</v>
      </c>
      <c r="I77" s="116">
        <f t="shared" si="4"/>
        <v>8.5592011412268191E-3</v>
      </c>
      <c r="J77" s="116">
        <f t="shared" si="4"/>
        <v>1.1204481792717087E-2</v>
      </c>
      <c r="K77" s="116">
        <f t="shared" si="4"/>
        <v>1.2658227848101266E-2</v>
      </c>
      <c r="L77" s="116">
        <f t="shared" si="4"/>
        <v>1.375E-2</v>
      </c>
    </row>
    <row r="78" spans="1:12" x14ac:dyDescent="0.2">
      <c r="A78" s="197" t="s">
        <v>33</v>
      </c>
      <c r="B78" s="117">
        <f t="shared" si="4"/>
        <v>6.5671641791044774E-2</v>
      </c>
      <c r="C78" s="117">
        <f t="shared" si="4"/>
        <v>6.7528735632183909E-2</v>
      </c>
      <c r="D78" s="117">
        <f t="shared" si="4"/>
        <v>6.1840120663650078E-2</v>
      </c>
      <c r="E78" s="117">
        <f t="shared" si="4"/>
        <v>6.3609467455621307E-2</v>
      </c>
      <c r="F78" s="117">
        <f t="shared" si="4"/>
        <v>6.149341142020498E-2</v>
      </c>
      <c r="G78" s="117">
        <f t="shared" si="4"/>
        <v>5.772005772005772E-2</v>
      </c>
      <c r="H78" s="117">
        <f t="shared" si="4"/>
        <v>5.3146853146853149E-2</v>
      </c>
      <c r="I78" s="117">
        <f t="shared" si="4"/>
        <v>5.2781740370898715E-2</v>
      </c>
      <c r="J78" s="117">
        <f t="shared" si="4"/>
        <v>4.6218487394957986E-2</v>
      </c>
      <c r="K78" s="117">
        <f t="shared" si="4"/>
        <v>3.9240506329113925E-2</v>
      </c>
      <c r="L78" s="117">
        <f t="shared" si="4"/>
        <v>4.1250000000000002E-2</v>
      </c>
    </row>
  </sheetData>
  <mergeCells count="7">
    <mergeCell ref="N4:O4"/>
    <mergeCell ref="B44:E44"/>
    <mergeCell ref="F44:I44"/>
    <mergeCell ref="J44:L44"/>
    <mergeCell ref="B4:E4"/>
    <mergeCell ref="F4:I4"/>
    <mergeCell ref="J4:L4"/>
  </mergeCells>
  <hyperlinks>
    <hyperlink ref="A2" location="Contents!A1" display="Back to contents"/>
  </hyperlinks>
  <pageMargins left="0.7" right="0.7" top="0.75" bottom="0.75" header="0.3" footer="0.3"/>
  <pageSetup paperSize="9" orientation="portrait" horizontalDpi="90" verticalDpi="9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W77"/>
  <sheetViews>
    <sheetView showGridLines="0" workbookViewId="0">
      <selection activeCell="A5" sqref="A5:XFD37"/>
    </sheetView>
  </sheetViews>
  <sheetFormatPr defaultRowHeight="12.75" x14ac:dyDescent="0.2"/>
  <cols>
    <col min="1" max="1" customWidth="true" style="189" width="23.140625" collapsed="false"/>
    <col min="2" max="5" customWidth="true" style="189" width="11.0" collapsed="false"/>
    <col min="6" max="9" bestFit="true" customWidth="true" style="189" width="11.28515625" collapsed="false"/>
    <col min="10" max="10" customWidth="true" style="189" width="10.7109375" collapsed="false"/>
    <col min="11" max="12" customWidth="true" style="189" width="9.85546875" collapsed="false"/>
    <col min="13" max="13" customWidth="true" style="189" width="3.28515625" collapsed="false"/>
    <col min="14" max="14" customWidth="true" style="189" width="9.140625" collapsed="false"/>
    <col min="15" max="258" style="189" width="9.140625" collapsed="false"/>
    <col min="259" max="259" customWidth="true" style="189" width="23.140625" collapsed="false"/>
    <col min="260" max="265" bestFit="true" customWidth="true" style="189" width="11.28515625" collapsed="false"/>
    <col min="266" max="266" customWidth="true" style="189" width="10.7109375" collapsed="false"/>
    <col min="267" max="268" customWidth="true" style="189" width="9.85546875" collapsed="false"/>
    <col min="269" max="269" customWidth="true" style="189" width="3.28515625" collapsed="false"/>
    <col min="270" max="270" customWidth="true" style="189" width="10.5703125" collapsed="false"/>
    <col min="271" max="514" style="189" width="9.140625" collapsed="false"/>
    <col min="515" max="515" customWidth="true" style="189" width="23.140625" collapsed="false"/>
    <col min="516" max="521" bestFit="true" customWidth="true" style="189" width="11.28515625" collapsed="false"/>
    <col min="522" max="522" customWidth="true" style="189" width="10.7109375" collapsed="false"/>
    <col min="523" max="524" customWidth="true" style="189" width="9.85546875" collapsed="false"/>
    <col min="525" max="525" customWidth="true" style="189" width="3.28515625" collapsed="false"/>
    <col min="526" max="526" customWidth="true" style="189" width="10.5703125" collapsed="false"/>
    <col min="527" max="770" style="189" width="9.140625" collapsed="false"/>
    <col min="771" max="771" customWidth="true" style="189" width="23.140625" collapsed="false"/>
    <col min="772" max="777" bestFit="true" customWidth="true" style="189" width="11.28515625" collapsed="false"/>
    <col min="778" max="778" customWidth="true" style="189" width="10.7109375" collapsed="false"/>
    <col min="779" max="780" customWidth="true" style="189" width="9.85546875" collapsed="false"/>
    <col min="781" max="781" customWidth="true" style="189" width="3.28515625" collapsed="false"/>
    <col min="782" max="782" customWidth="true" style="189" width="10.5703125" collapsed="false"/>
    <col min="783" max="1026" style="189" width="9.140625" collapsed="false"/>
    <col min="1027" max="1027" customWidth="true" style="189" width="23.140625" collapsed="false"/>
    <col min="1028" max="1033" bestFit="true" customWidth="true" style="189" width="11.28515625" collapsed="false"/>
    <col min="1034" max="1034" customWidth="true" style="189" width="10.7109375" collapsed="false"/>
    <col min="1035" max="1036" customWidth="true" style="189" width="9.85546875" collapsed="false"/>
    <col min="1037" max="1037" customWidth="true" style="189" width="3.28515625" collapsed="false"/>
    <col min="1038" max="1038" customWidth="true" style="189" width="10.5703125" collapsed="false"/>
    <col min="1039" max="1282" style="189" width="9.140625" collapsed="false"/>
    <col min="1283" max="1283" customWidth="true" style="189" width="23.140625" collapsed="false"/>
    <col min="1284" max="1289" bestFit="true" customWidth="true" style="189" width="11.28515625" collapsed="false"/>
    <col min="1290" max="1290" customWidth="true" style="189" width="10.7109375" collapsed="false"/>
    <col min="1291" max="1292" customWidth="true" style="189" width="9.85546875" collapsed="false"/>
    <col min="1293" max="1293" customWidth="true" style="189" width="3.28515625" collapsed="false"/>
    <col min="1294" max="1294" customWidth="true" style="189" width="10.5703125" collapsed="false"/>
    <col min="1295" max="1538" style="189" width="9.140625" collapsed="false"/>
    <col min="1539" max="1539" customWidth="true" style="189" width="23.140625" collapsed="false"/>
    <col min="1540" max="1545" bestFit="true" customWidth="true" style="189" width="11.28515625" collapsed="false"/>
    <col min="1546" max="1546" customWidth="true" style="189" width="10.7109375" collapsed="false"/>
    <col min="1547" max="1548" customWidth="true" style="189" width="9.85546875" collapsed="false"/>
    <col min="1549" max="1549" customWidth="true" style="189" width="3.28515625" collapsed="false"/>
    <col min="1550" max="1550" customWidth="true" style="189" width="10.5703125" collapsed="false"/>
    <col min="1551" max="1794" style="189" width="9.140625" collapsed="false"/>
    <col min="1795" max="1795" customWidth="true" style="189" width="23.140625" collapsed="false"/>
    <col min="1796" max="1801" bestFit="true" customWidth="true" style="189" width="11.28515625" collapsed="false"/>
    <col min="1802" max="1802" customWidth="true" style="189" width="10.7109375" collapsed="false"/>
    <col min="1803" max="1804" customWidth="true" style="189" width="9.85546875" collapsed="false"/>
    <col min="1805" max="1805" customWidth="true" style="189" width="3.28515625" collapsed="false"/>
    <col min="1806" max="1806" customWidth="true" style="189" width="10.5703125" collapsed="false"/>
    <col min="1807" max="2050" style="189" width="9.140625" collapsed="false"/>
    <col min="2051" max="2051" customWidth="true" style="189" width="23.140625" collapsed="false"/>
    <col min="2052" max="2057" bestFit="true" customWidth="true" style="189" width="11.28515625" collapsed="false"/>
    <col min="2058" max="2058" customWidth="true" style="189" width="10.7109375" collapsed="false"/>
    <col min="2059" max="2060" customWidth="true" style="189" width="9.85546875" collapsed="false"/>
    <col min="2061" max="2061" customWidth="true" style="189" width="3.28515625" collapsed="false"/>
    <col min="2062" max="2062" customWidth="true" style="189" width="10.5703125" collapsed="false"/>
    <col min="2063" max="2306" style="189" width="9.140625" collapsed="false"/>
    <col min="2307" max="2307" customWidth="true" style="189" width="23.140625" collapsed="false"/>
    <col min="2308" max="2313" bestFit="true" customWidth="true" style="189" width="11.28515625" collapsed="false"/>
    <col min="2314" max="2314" customWidth="true" style="189" width="10.7109375" collapsed="false"/>
    <col min="2315" max="2316" customWidth="true" style="189" width="9.85546875" collapsed="false"/>
    <col min="2317" max="2317" customWidth="true" style="189" width="3.28515625" collapsed="false"/>
    <col min="2318" max="2318" customWidth="true" style="189" width="10.5703125" collapsed="false"/>
    <col min="2319" max="2562" style="189" width="9.140625" collapsed="false"/>
    <col min="2563" max="2563" customWidth="true" style="189" width="23.140625" collapsed="false"/>
    <col min="2564" max="2569" bestFit="true" customWidth="true" style="189" width="11.28515625" collapsed="false"/>
    <col min="2570" max="2570" customWidth="true" style="189" width="10.7109375" collapsed="false"/>
    <col min="2571" max="2572" customWidth="true" style="189" width="9.85546875" collapsed="false"/>
    <col min="2573" max="2573" customWidth="true" style="189" width="3.28515625" collapsed="false"/>
    <col min="2574" max="2574" customWidth="true" style="189" width="10.5703125" collapsed="false"/>
    <col min="2575" max="2818" style="189" width="9.140625" collapsed="false"/>
    <col min="2819" max="2819" customWidth="true" style="189" width="23.140625" collapsed="false"/>
    <col min="2820" max="2825" bestFit="true" customWidth="true" style="189" width="11.28515625" collapsed="false"/>
    <col min="2826" max="2826" customWidth="true" style="189" width="10.7109375" collapsed="false"/>
    <col min="2827" max="2828" customWidth="true" style="189" width="9.85546875" collapsed="false"/>
    <col min="2829" max="2829" customWidth="true" style="189" width="3.28515625" collapsed="false"/>
    <col min="2830" max="2830" customWidth="true" style="189" width="10.5703125" collapsed="false"/>
    <col min="2831" max="3074" style="189" width="9.140625" collapsed="false"/>
    <col min="3075" max="3075" customWidth="true" style="189" width="23.140625" collapsed="false"/>
    <col min="3076" max="3081" bestFit="true" customWidth="true" style="189" width="11.28515625" collapsed="false"/>
    <col min="3082" max="3082" customWidth="true" style="189" width="10.7109375" collapsed="false"/>
    <col min="3083" max="3084" customWidth="true" style="189" width="9.85546875" collapsed="false"/>
    <col min="3085" max="3085" customWidth="true" style="189" width="3.28515625" collapsed="false"/>
    <col min="3086" max="3086" customWidth="true" style="189" width="10.5703125" collapsed="false"/>
    <col min="3087" max="3330" style="189" width="9.140625" collapsed="false"/>
    <col min="3331" max="3331" customWidth="true" style="189" width="23.140625" collapsed="false"/>
    <col min="3332" max="3337" bestFit="true" customWidth="true" style="189" width="11.28515625" collapsed="false"/>
    <col min="3338" max="3338" customWidth="true" style="189" width="10.7109375" collapsed="false"/>
    <col min="3339" max="3340" customWidth="true" style="189" width="9.85546875" collapsed="false"/>
    <col min="3341" max="3341" customWidth="true" style="189" width="3.28515625" collapsed="false"/>
    <col min="3342" max="3342" customWidth="true" style="189" width="10.5703125" collapsed="false"/>
    <col min="3343" max="3586" style="189" width="9.140625" collapsed="false"/>
    <col min="3587" max="3587" customWidth="true" style="189" width="23.140625" collapsed="false"/>
    <col min="3588" max="3593" bestFit="true" customWidth="true" style="189" width="11.28515625" collapsed="false"/>
    <col min="3594" max="3594" customWidth="true" style="189" width="10.7109375" collapsed="false"/>
    <col min="3595" max="3596" customWidth="true" style="189" width="9.85546875" collapsed="false"/>
    <col min="3597" max="3597" customWidth="true" style="189" width="3.28515625" collapsed="false"/>
    <col min="3598" max="3598" customWidth="true" style="189" width="10.5703125" collapsed="false"/>
    <col min="3599" max="3842" style="189" width="9.140625" collapsed="false"/>
    <col min="3843" max="3843" customWidth="true" style="189" width="23.140625" collapsed="false"/>
    <col min="3844" max="3849" bestFit="true" customWidth="true" style="189" width="11.28515625" collapsed="false"/>
    <col min="3850" max="3850" customWidth="true" style="189" width="10.7109375" collapsed="false"/>
    <col min="3851" max="3852" customWidth="true" style="189" width="9.85546875" collapsed="false"/>
    <col min="3853" max="3853" customWidth="true" style="189" width="3.28515625" collapsed="false"/>
    <col min="3854" max="3854" customWidth="true" style="189" width="10.5703125" collapsed="false"/>
    <col min="3855" max="4098" style="189" width="9.140625" collapsed="false"/>
    <col min="4099" max="4099" customWidth="true" style="189" width="23.140625" collapsed="false"/>
    <col min="4100" max="4105" bestFit="true" customWidth="true" style="189" width="11.28515625" collapsed="false"/>
    <col min="4106" max="4106" customWidth="true" style="189" width="10.7109375" collapsed="false"/>
    <col min="4107" max="4108" customWidth="true" style="189" width="9.85546875" collapsed="false"/>
    <col min="4109" max="4109" customWidth="true" style="189" width="3.28515625" collapsed="false"/>
    <col min="4110" max="4110" customWidth="true" style="189" width="10.5703125" collapsed="false"/>
    <col min="4111" max="4354" style="189" width="9.140625" collapsed="false"/>
    <col min="4355" max="4355" customWidth="true" style="189" width="23.140625" collapsed="false"/>
    <col min="4356" max="4361" bestFit="true" customWidth="true" style="189" width="11.28515625" collapsed="false"/>
    <col min="4362" max="4362" customWidth="true" style="189" width="10.7109375" collapsed="false"/>
    <col min="4363" max="4364" customWidth="true" style="189" width="9.85546875" collapsed="false"/>
    <col min="4365" max="4365" customWidth="true" style="189" width="3.28515625" collapsed="false"/>
    <col min="4366" max="4366" customWidth="true" style="189" width="10.5703125" collapsed="false"/>
    <col min="4367" max="4610" style="189" width="9.140625" collapsed="false"/>
    <col min="4611" max="4611" customWidth="true" style="189" width="23.140625" collapsed="false"/>
    <col min="4612" max="4617" bestFit="true" customWidth="true" style="189" width="11.28515625" collapsed="false"/>
    <col min="4618" max="4618" customWidth="true" style="189" width="10.7109375" collapsed="false"/>
    <col min="4619" max="4620" customWidth="true" style="189" width="9.85546875" collapsed="false"/>
    <col min="4621" max="4621" customWidth="true" style="189" width="3.28515625" collapsed="false"/>
    <col min="4622" max="4622" customWidth="true" style="189" width="10.5703125" collapsed="false"/>
    <col min="4623" max="4866" style="189" width="9.140625" collapsed="false"/>
    <col min="4867" max="4867" customWidth="true" style="189" width="23.140625" collapsed="false"/>
    <col min="4868" max="4873" bestFit="true" customWidth="true" style="189" width="11.28515625" collapsed="false"/>
    <col min="4874" max="4874" customWidth="true" style="189" width="10.7109375" collapsed="false"/>
    <col min="4875" max="4876" customWidth="true" style="189" width="9.85546875" collapsed="false"/>
    <col min="4877" max="4877" customWidth="true" style="189" width="3.28515625" collapsed="false"/>
    <col min="4878" max="4878" customWidth="true" style="189" width="10.5703125" collapsed="false"/>
    <col min="4879" max="5122" style="189" width="9.140625" collapsed="false"/>
    <col min="5123" max="5123" customWidth="true" style="189" width="23.140625" collapsed="false"/>
    <col min="5124" max="5129" bestFit="true" customWidth="true" style="189" width="11.28515625" collapsed="false"/>
    <col min="5130" max="5130" customWidth="true" style="189" width="10.7109375" collapsed="false"/>
    <col min="5131" max="5132" customWidth="true" style="189" width="9.85546875" collapsed="false"/>
    <col min="5133" max="5133" customWidth="true" style="189" width="3.28515625" collapsed="false"/>
    <col min="5134" max="5134" customWidth="true" style="189" width="10.5703125" collapsed="false"/>
    <col min="5135" max="5378" style="189" width="9.140625" collapsed="false"/>
    <col min="5379" max="5379" customWidth="true" style="189" width="23.140625" collapsed="false"/>
    <col min="5380" max="5385" bestFit="true" customWidth="true" style="189" width="11.28515625" collapsed="false"/>
    <col min="5386" max="5386" customWidth="true" style="189" width="10.7109375" collapsed="false"/>
    <col min="5387" max="5388" customWidth="true" style="189" width="9.85546875" collapsed="false"/>
    <col min="5389" max="5389" customWidth="true" style="189" width="3.28515625" collapsed="false"/>
    <col min="5390" max="5390" customWidth="true" style="189" width="10.5703125" collapsed="false"/>
    <col min="5391" max="5634" style="189" width="9.140625" collapsed="false"/>
    <col min="5635" max="5635" customWidth="true" style="189" width="23.140625" collapsed="false"/>
    <col min="5636" max="5641" bestFit="true" customWidth="true" style="189" width="11.28515625" collapsed="false"/>
    <col min="5642" max="5642" customWidth="true" style="189" width="10.7109375" collapsed="false"/>
    <col min="5643" max="5644" customWidth="true" style="189" width="9.85546875" collapsed="false"/>
    <col min="5645" max="5645" customWidth="true" style="189" width="3.28515625" collapsed="false"/>
    <col min="5646" max="5646" customWidth="true" style="189" width="10.5703125" collapsed="false"/>
    <col min="5647" max="5890" style="189" width="9.140625" collapsed="false"/>
    <col min="5891" max="5891" customWidth="true" style="189" width="23.140625" collapsed="false"/>
    <col min="5892" max="5897" bestFit="true" customWidth="true" style="189" width="11.28515625" collapsed="false"/>
    <col min="5898" max="5898" customWidth="true" style="189" width="10.7109375" collapsed="false"/>
    <col min="5899" max="5900" customWidth="true" style="189" width="9.85546875" collapsed="false"/>
    <col min="5901" max="5901" customWidth="true" style="189" width="3.28515625" collapsed="false"/>
    <col min="5902" max="5902" customWidth="true" style="189" width="10.5703125" collapsed="false"/>
    <col min="5903" max="6146" style="189" width="9.140625" collapsed="false"/>
    <col min="6147" max="6147" customWidth="true" style="189" width="23.140625" collapsed="false"/>
    <col min="6148" max="6153" bestFit="true" customWidth="true" style="189" width="11.28515625" collapsed="false"/>
    <col min="6154" max="6154" customWidth="true" style="189" width="10.7109375" collapsed="false"/>
    <col min="6155" max="6156" customWidth="true" style="189" width="9.85546875" collapsed="false"/>
    <col min="6157" max="6157" customWidth="true" style="189" width="3.28515625" collapsed="false"/>
    <col min="6158" max="6158" customWidth="true" style="189" width="10.5703125" collapsed="false"/>
    <col min="6159" max="6402" style="189" width="9.140625" collapsed="false"/>
    <col min="6403" max="6403" customWidth="true" style="189" width="23.140625" collapsed="false"/>
    <col min="6404" max="6409" bestFit="true" customWidth="true" style="189" width="11.28515625" collapsed="false"/>
    <col min="6410" max="6410" customWidth="true" style="189" width="10.7109375" collapsed="false"/>
    <col min="6411" max="6412" customWidth="true" style="189" width="9.85546875" collapsed="false"/>
    <col min="6413" max="6413" customWidth="true" style="189" width="3.28515625" collapsed="false"/>
    <col min="6414" max="6414" customWidth="true" style="189" width="10.5703125" collapsed="false"/>
    <col min="6415" max="6658" style="189" width="9.140625" collapsed="false"/>
    <col min="6659" max="6659" customWidth="true" style="189" width="23.140625" collapsed="false"/>
    <col min="6660" max="6665" bestFit="true" customWidth="true" style="189" width="11.28515625" collapsed="false"/>
    <col min="6666" max="6666" customWidth="true" style="189" width="10.7109375" collapsed="false"/>
    <col min="6667" max="6668" customWidth="true" style="189" width="9.85546875" collapsed="false"/>
    <col min="6669" max="6669" customWidth="true" style="189" width="3.28515625" collapsed="false"/>
    <col min="6670" max="6670" customWidth="true" style="189" width="10.5703125" collapsed="false"/>
    <col min="6671" max="6914" style="189" width="9.140625" collapsed="false"/>
    <col min="6915" max="6915" customWidth="true" style="189" width="23.140625" collapsed="false"/>
    <col min="6916" max="6921" bestFit="true" customWidth="true" style="189" width="11.28515625" collapsed="false"/>
    <col min="6922" max="6922" customWidth="true" style="189" width="10.7109375" collapsed="false"/>
    <col min="6923" max="6924" customWidth="true" style="189" width="9.85546875" collapsed="false"/>
    <col min="6925" max="6925" customWidth="true" style="189" width="3.28515625" collapsed="false"/>
    <col min="6926" max="6926" customWidth="true" style="189" width="10.5703125" collapsed="false"/>
    <col min="6927" max="7170" style="189" width="9.140625" collapsed="false"/>
    <col min="7171" max="7171" customWidth="true" style="189" width="23.140625" collapsed="false"/>
    <col min="7172" max="7177" bestFit="true" customWidth="true" style="189" width="11.28515625" collapsed="false"/>
    <col min="7178" max="7178" customWidth="true" style="189" width="10.7109375" collapsed="false"/>
    <col min="7179" max="7180" customWidth="true" style="189" width="9.85546875" collapsed="false"/>
    <col min="7181" max="7181" customWidth="true" style="189" width="3.28515625" collapsed="false"/>
    <col min="7182" max="7182" customWidth="true" style="189" width="10.5703125" collapsed="false"/>
    <col min="7183" max="7426" style="189" width="9.140625" collapsed="false"/>
    <col min="7427" max="7427" customWidth="true" style="189" width="23.140625" collapsed="false"/>
    <col min="7428" max="7433" bestFit="true" customWidth="true" style="189" width="11.28515625" collapsed="false"/>
    <col min="7434" max="7434" customWidth="true" style="189" width="10.7109375" collapsed="false"/>
    <col min="7435" max="7436" customWidth="true" style="189" width="9.85546875" collapsed="false"/>
    <col min="7437" max="7437" customWidth="true" style="189" width="3.28515625" collapsed="false"/>
    <col min="7438" max="7438" customWidth="true" style="189" width="10.5703125" collapsed="false"/>
    <col min="7439" max="7682" style="189" width="9.140625" collapsed="false"/>
    <col min="7683" max="7683" customWidth="true" style="189" width="23.140625" collapsed="false"/>
    <col min="7684" max="7689" bestFit="true" customWidth="true" style="189" width="11.28515625" collapsed="false"/>
    <col min="7690" max="7690" customWidth="true" style="189" width="10.7109375" collapsed="false"/>
    <col min="7691" max="7692" customWidth="true" style="189" width="9.85546875" collapsed="false"/>
    <col min="7693" max="7693" customWidth="true" style="189" width="3.28515625" collapsed="false"/>
    <col min="7694" max="7694" customWidth="true" style="189" width="10.5703125" collapsed="false"/>
    <col min="7695" max="7938" style="189" width="9.140625" collapsed="false"/>
    <col min="7939" max="7939" customWidth="true" style="189" width="23.140625" collapsed="false"/>
    <col min="7940" max="7945" bestFit="true" customWidth="true" style="189" width="11.28515625" collapsed="false"/>
    <col min="7946" max="7946" customWidth="true" style="189" width="10.7109375" collapsed="false"/>
    <col min="7947" max="7948" customWidth="true" style="189" width="9.85546875" collapsed="false"/>
    <col min="7949" max="7949" customWidth="true" style="189" width="3.28515625" collapsed="false"/>
    <col min="7950" max="7950" customWidth="true" style="189" width="10.5703125" collapsed="false"/>
    <col min="7951" max="8194" style="189" width="9.140625" collapsed="false"/>
    <col min="8195" max="8195" customWidth="true" style="189" width="23.140625" collapsed="false"/>
    <col min="8196" max="8201" bestFit="true" customWidth="true" style="189" width="11.28515625" collapsed="false"/>
    <col min="8202" max="8202" customWidth="true" style="189" width="10.7109375" collapsed="false"/>
    <col min="8203" max="8204" customWidth="true" style="189" width="9.85546875" collapsed="false"/>
    <col min="8205" max="8205" customWidth="true" style="189" width="3.28515625" collapsed="false"/>
    <col min="8206" max="8206" customWidth="true" style="189" width="10.5703125" collapsed="false"/>
    <col min="8207" max="8450" style="189" width="9.140625" collapsed="false"/>
    <col min="8451" max="8451" customWidth="true" style="189" width="23.140625" collapsed="false"/>
    <col min="8452" max="8457" bestFit="true" customWidth="true" style="189" width="11.28515625" collapsed="false"/>
    <col min="8458" max="8458" customWidth="true" style="189" width="10.7109375" collapsed="false"/>
    <col min="8459" max="8460" customWidth="true" style="189" width="9.85546875" collapsed="false"/>
    <col min="8461" max="8461" customWidth="true" style="189" width="3.28515625" collapsed="false"/>
    <col min="8462" max="8462" customWidth="true" style="189" width="10.5703125" collapsed="false"/>
    <col min="8463" max="8706" style="189" width="9.140625" collapsed="false"/>
    <col min="8707" max="8707" customWidth="true" style="189" width="23.140625" collapsed="false"/>
    <col min="8708" max="8713" bestFit="true" customWidth="true" style="189" width="11.28515625" collapsed="false"/>
    <col min="8714" max="8714" customWidth="true" style="189" width="10.7109375" collapsed="false"/>
    <col min="8715" max="8716" customWidth="true" style="189" width="9.85546875" collapsed="false"/>
    <col min="8717" max="8717" customWidth="true" style="189" width="3.28515625" collapsed="false"/>
    <col min="8718" max="8718" customWidth="true" style="189" width="10.5703125" collapsed="false"/>
    <col min="8719" max="8962" style="189" width="9.140625" collapsed="false"/>
    <col min="8963" max="8963" customWidth="true" style="189" width="23.140625" collapsed="false"/>
    <col min="8964" max="8969" bestFit="true" customWidth="true" style="189" width="11.28515625" collapsed="false"/>
    <col min="8970" max="8970" customWidth="true" style="189" width="10.7109375" collapsed="false"/>
    <col min="8971" max="8972" customWidth="true" style="189" width="9.85546875" collapsed="false"/>
    <col min="8973" max="8973" customWidth="true" style="189" width="3.28515625" collapsed="false"/>
    <col min="8974" max="8974" customWidth="true" style="189" width="10.5703125" collapsed="false"/>
    <col min="8975" max="9218" style="189" width="9.140625" collapsed="false"/>
    <col min="9219" max="9219" customWidth="true" style="189" width="23.140625" collapsed="false"/>
    <col min="9220" max="9225" bestFit="true" customWidth="true" style="189" width="11.28515625" collapsed="false"/>
    <col min="9226" max="9226" customWidth="true" style="189" width="10.7109375" collapsed="false"/>
    <col min="9227" max="9228" customWidth="true" style="189" width="9.85546875" collapsed="false"/>
    <col min="9229" max="9229" customWidth="true" style="189" width="3.28515625" collapsed="false"/>
    <col min="9230" max="9230" customWidth="true" style="189" width="10.5703125" collapsed="false"/>
    <col min="9231" max="9474" style="189" width="9.140625" collapsed="false"/>
    <col min="9475" max="9475" customWidth="true" style="189" width="23.140625" collapsed="false"/>
    <col min="9476" max="9481" bestFit="true" customWidth="true" style="189" width="11.28515625" collapsed="false"/>
    <col min="9482" max="9482" customWidth="true" style="189" width="10.7109375" collapsed="false"/>
    <col min="9483" max="9484" customWidth="true" style="189" width="9.85546875" collapsed="false"/>
    <col min="9485" max="9485" customWidth="true" style="189" width="3.28515625" collapsed="false"/>
    <col min="9486" max="9486" customWidth="true" style="189" width="10.5703125" collapsed="false"/>
    <col min="9487" max="9730" style="189" width="9.140625" collapsed="false"/>
    <col min="9731" max="9731" customWidth="true" style="189" width="23.140625" collapsed="false"/>
    <col min="9732" max="9737" bestFit="true" customWidth="true" style="189" width="11.28515625" collapsed="false"/>
    <col min="9738" max="9738" customWidth="true" style="189" width="10.7109375" collapsed="false"/>
    <col min="9739" max="9740" customWidth="true" style="189" width="9.85546875" collapsed="false"/>
    <col min="9741" max="9741" customWidth="true" style="189" width="3.28515625" collapsed="false"/>
    <col min="9742" max="9742" customWidth="true" style="189" width="10.5703125" collapsed="false"/>
    <col min="9743" max="9986" style="189" width="9.140625" collapsed="false"/>
    <col min="9987" max="9987" customWidth="true" style="189" width="23.140625" collapsed="false"/>
    <col min="9988" max="9993" bestFit="true" customWidth="true" style="189" width="11.28515625" collapsed="false"/>
    <col min="9994" max="9994" customWidth="true" style="189" width="10.7109375" collapsed="false"/>
    <col min="9995" max="9996" customWidth="true" style="189" width="9.85546875" collapsed="false"/>
    <col min="9997" max="9997" customWidth="true" style="189" width="3.28515625" collapsed="false"/>
    <col min="9998" max="9998" customWidth="true" style="189" width="10.5703125" collapsed="false"/>
    <col min="9999" max="10242" style="189" width="9.140625" collapsed="false"/>
    <col min="10243" max="10243" customWidth="true" style="189" width="23.140625" collapsed="false"/>
    <col min="10244" max="10249" bestFit="true" customWidth="true" style="189" width="11.28515625" collapsed="false"/>
    <col min="10250" max="10250" customWidth="true" style="189" width="10.7109375" collapsed="false"/>
    <col min="10251" max="10252" customWidth="true" style="189" width="9.85546875" collapsed="false"/>
    <col min="10253" max="10253" customWidth="true" style="189" width="3.28515625" collapsed="false"/>
    <col min="10254" max="10254" customWidth="true" style="189" width="10.5703125" collapsed="false"/>
    <col min="10255" max="10498" style="189" width="9.140625" collapsed="false"/>
    <col min="10499" max="10499" customWidth="true" style="189" width="23.140625" collapsed="false"/>
    <col min="10500" max="10505" bestFit="true" customWidth="true" style="189" width="11.28515625" collapsed="false"/>
    <col min="10506" max="10506" customWidth="true" style="189" width="10.7109375" collapsed="false"/>
    <col min="10507" max="10508" customWidth="true" style="189" width="9.85546875" collapsed="false"/>
    <col min="10509" max="10509" customWidth="true" style="189" width="3.28515625" collapsed="false"/>
    <col min="10510" max="10510" customWidth="true" style="189" width="10.5703125" collapsed="false"/>
    <col min="10511" max="10754" style="189" width="9.140625" collapsed="false"/>
    <col min="10755" max="10755" customWidth="true" style="189" width="23.140625" collapsed="false"/>
    <col min="10756" max="10761" bestFit="true" customWidth="true" style="189" width="11.28515625" collapsed="false"/>
    <col min="10762" max="10762" customWidth="true" style="189" width="10.7109375" collapsed="false"/>
    <col min="10763" max="10764" customWidth="true" style="189" width="9.85546875" collapsed="false"/>
    <col min="10765" max="10765" customWidth="true" style="189" width="3.28515625" collapsed="false"/>
    <col min="10766" max="10766" customWidth="true" style="189" width="10.5703125" collapsed="false"/>
    <col min="10767" max="11010" style="189" width="9.140625" collapsed="false"/>
    <col min="11011" max="11011" customWidth="true" style="189" width="23.140625" collapsed="false"/>
    <col min="11012" max="11017" bestFit="true" customWidth="true" style="189" width="11.28515625" collapsed="false"/>
    <col min="11018" max="11018" customWidth="true" style="189" width="10.7109375" collapsed="false"/>
    <col min="11019" max="11020" customWidth="true" style="189" width="9.85546875" collapsed="false"/>
    <col min="11021" max="11021" customWidth="true" style="189" width="3.28515625" collapsed="false"/>
    <col min="11022" max="11022" customWidth="true" style="189" width="10.5703125" collapsed="false"/>
    <col min="11023" max="11266" style="189" width="9.140625" collapsed="false"/>
    <col min="11267" max="11267" customWidth="true" style="189" width="23.140625" collapsed="false"/>
    <col min="11268" max="11273" bestFit="true" customWidth="true" style="189" width="11.28515625" collapsed="false"/>
    <col min="11274" max="11274" customWidth="true" style="189" width="10.7109375" collapsed="false"/>
    <col min="11275" max="11276" customWidth="true" style="189" width="9.85546875" collapsed="false"/>
    <col min="11277" max="11277" customWidth="true" style="189" width="3.28515625" collapsed="false"/>
    <col min="11278" max="11278" customWidth="true" style="189" width="10.5703125" collapsed="false"/>
    <col min="11279" max="11522" style="189" width="9.140625" collapsed="false"/>
    <col min="11523" max="11523" customWidth="true" style="189" width="23.140625" collapsed="false"/>
    <col min="11524" max="11529" bestFit="true" customWidth="true" style="189" width="11.28515625" collapsed="false"/>
    <col min="11530" max="11530" customWidth="true" style="189" width="10.7109375" collapsed="false"/>
    <col min="11531" max="11532" customWidth="true" style="189" width="9.85546875" collapsed="false"/>
    <col min="11533" max="11533" customWidth="true" style="189" width="3.28515625" collapsed="false"/>
    <col min="11534" max="11534" customWidth="true" style="189" width="10.5703125" collapsed="false"/>
    <col min="11535" max="11778" style="189" width="9.140625" collapsed="false"/>
    <col min="11779" max="11779" customWidth="true" style="189" width="23.140625" collapsed="false"/>
    <col min="11780" max="11785" bestFit="true" customWidth="true" style="189" width="11.28515625" collapsed="false"/>
    <col min="11786" max="11786" customWidth="true" style="189" width="10.7109375" collapsed="false"/>
    <col min="11787" max="11788" customWidth="true" style="189" width="9.85546875" collapsed="false"/>
    <col min="11789" max="11789" customWidth="true" style="189" width="3.28515625" collapsed="false"/>
    <col min="11790" max="11790" customWidth="true" style="189" width="10.5703125" collapsed="false"/>
    <col min="11791" max="12034" style="189" width="9.140625" collapsed="false"/>
    <col min="12035" max="12035" customWidth="true" style="189" width="23.140625" collapsed="false"/>
    <col min="12036" max="12041" bestFit="true" customWidth="true" style="189" width="11.28515625" collapsed="false"/>
    <col min="12042" max="12042" customWidth="true" style="189" width="10.7109375" collapsed="false"/>
    <col min="12043" max="12044" customWidth="true" style="189" width="9.85546875" collapsed="false"/>
    <col min="12045" max="12045" customWidth="true" style="189" width="3.28515625" collapsed="false"/>
    <col min="12046" max="12046" customWidth="true" style="189" width="10.5703125" collapsed="false"/>
    <col min="12047" max="12290" style="189" width="9.140625" collapsed="false"/>
    <col min="12291" max="12291" customWidth="true" style="189" width="23.140625" collapsed="false"/>
    <col min="12292" max="12297" bestFit="true" customWidth="true" style="189" width="11.28515625" collapsed="false"/>
    <col min="12298" max="12298" customWidth="true" style="189" width="10.7109375" collapsed="false"/>
    <col min="12299" max="12300" customWidth="true" style="189" width="9.85546875" collapsed="false"/>
    <col min="12301" max="12301" customWidth="true" style="189" width="3.28515625" collapsed="false"/>
    <col min="12302" max="12302" customWidth="true" style="189" width="10.5703125" collapsed="false"/>
    <col min="12303" max="12546" style="189" width="9.140625" collapsed="false"/>
    <col min="12547" max="12547" customWidth="true" style="189" width="23.140625" collapsed="false"/>
    <col min="12548" max="12553" bestFit="true" customWidth="true" style="189" width="11.28515625" collapsed="false"/>
    <col min="12554" max="12554" customWidth="true" style="189" width="10.7109375" collapsed="false"/>
    <col min="12555" max="12556" customWidth="true" style="189" width="9.85546875" collapsed="false"/>
    <col min="12557" max="12557" customWidth="true" style="189" width="3.28515625" collapsed="false"/>
    <col min="12558" max="12558" customWidth="true" style="189" width="10.5703125" collapsed="false"/>
    <col min="12559" max="12802" style="189" width="9.140625" collapsed="false"/>
    <col min="12803" max="12803" customWidth="true" style="189" width="23.140625" collapsed="false"/>
    <col min="12804" max="12809" bestFit="true" customWidth="true" style="189" width="11.28515625" collapsed="false"/>
    <col min="12810" max="12810" customWidth="true" style="189" width="10.7109375" collapsed="false"/>
    <col min="12811" max="12812" customWidth="true" style="189" width="9.85546875" collapsed="false"/>
    <col min="12813" max="12813" customWidth="true" style="189" width="3.28515625" collapsed="false"/>
    <col min="12814" max="12814" customWidth="true" style="189" width="10.5703125" collapsed="false"/>
    <col min="12815" max="13058" style="189" width="9.140625" collapsed="false"/>
    <col min="13059" max="13059" customWidth="true" style="189" width="23.140625" collapsed="false"/>
    <col min="13060" max="13065" bestFit="true" customWidth="true" style="189" width="11.28515625" collapsed="false"/>
    <col min="13066" max="13066" customWidth="true" style="189" width="10.7109375" collapsed="false"/>
    <col min="13067" max="13068" customWidth="true" style="189" width="9.85546875" collapsed="false"/>
    <col min="13069" max="13069" customWidth="true" style="189" width="3.28515625" collapsed="false"/>
    <col min="13070" max="13070" customWidth="true" style="189" width="10.5703125" collapsed="false"/>
    <col min="13071" max="13314" style="189" width="9.140625" collapsed="false"/>
    <col min="13315" max="13315" customWidth="true" style="189" width="23.140625" collapsed="false"/>
    <col min="13316" max="13321" bestFit="true" customWidth="true" style="189" width="11.28515625" collapsed="false"/>
    <col min="13322" max="13322" customWidth="true" style="189" width="10.7109375" collapsed="false"/>
    <col min="13323" max="13324" customWidth="true" style="189" width="9.85546875" collapsed="false"/>
    <col min="13325" max="13325" customWidth="true" style="189" width="3.28515625" collapsed="false"/>
    <col min="13326" max="13326" customWidth="true" style="189" width="10.5703125" collapsed="false"/>
    <col min="13327" max="13570" style="189" width="9.140625" collapsed="false"/>
    <col min="13571" max="13571" customWidth="true" style="189" width="23.140625" collapsed="false"/>
    <col min="13572" max="13577" bestFit="true" customWidth="true" style="189" width="11.28515625" collapsed="false"/>
    <col min="13578" max="13578" customWidth="true" style="189" width="10.7109375" collapsed="false"/>
    <col min="13579" max="13580" customWidth="true" style="189" width="9.85546875" collapsed="false"/>
    <col min="13581" max="13581" customWidth="true" style="189" width="3.28515625" collapsed="false"/>
    <col min="13582" max="13582" customWidth="true" style="189" width="10.5703125" collapsed="false"/>
    <col min="13583" max="13826" style="189" width="9.140625" collapsed="false"/>
    <col min="13827" max="13827" customWidth="true" style="189" width="23.140625" collapsed="false"/>
    <col min="13828" max="13833" bestFit="true" customWidth="true" style="189" width="11.28515625" collapsed="false"/>
    <col min="13834" max="13834" customWidth="true" style="189" width="10.7109375" collapsed="false"/>
    <col min="13835" max="13836" customWidth="true" style="189" width="9.85546875" collapsed="false"/>
    <col min="13837" max="13837" customWidth="true" style="189" width="3.28515625" collapsed="false"/>
    <col min="13838" max="13838" customWidth="true" style="189" width="10.5703125" collapsed="false"/>
    <col min="13839" max="14082" style="189" width="9.140625" collapsed="false"/>
    <col min="14083" max="14083" customWidth="true" style="189" width="23.140625" collapsed="false"/>
    <col min="14084" max="14089" bestFit="true" customWidth="true" style="189" width="11.28515625" collapsed="false"/>
    <col min="14090" max="14090" customWidth="true" style="189" width="10.7109375" collapsed="false"/>
    <col min="14091" max="14092" customWidth="true" style="189" width="9.85546875" collapsed="false"/>
    <col min="14093" max="14093" customWidth="true" style="189" width="3.28515625" collapsed="false"/>
    <col min="14094" max="14094" customWidth="true" style="189" width="10.5703125" collapsed="false"/>
    <col min="14095" max="14338" style="189" width="9.140625" collapsed="false"/>
    <col min="14339" max="14339" customWidth="true" style="189" width="23.140625" collapsed="false"/>
    <col min="14340" max="14345" bestFit="true" customWidth="true" style="189" width="11.28515625" collapsed="false"/>
    <col min="14346" max="14346" customWidth="true" style="189" width="10.7109375" collapsed="false"/>
    <col min="14347" max="14348" customWidth="true" style="189" width="9.85546875" collapsed="false"/>
    <col min="14349" max="14349" customWidth="true" style="189" width="3.28515625" collapsed="false"/>
    <col min="14350" max="14350" customWidth="true" style="189" width="10.5703125" collapsed="false"/>
    <col min="14351" max="14594" style="189" width="9.140625" collapsed="false"/>
    <col min="14595" max="14595" customWidth="true" style="189" width="23.140625" collapsed="false"/>
    <col min="14596" max="14601" bestFit="true" customWidth="true" style="189" width="11.28515625" collapsed="false"/>
    <col min="14602" max="14602" customWidth="true" style="189" width="10.7109375" collapsed="false"/>
    <col min="14603" max="14604" customWidth="true" style="189" width="9.85546875" collapsed="false"/>
    <col min="14605" max="14605" customWidth="true" style="189" width="3.28515625" collapsed="false"/>
    <col min="14606" max="14606" customWidth="true" style="189" width="10.5703125" collapsed="false"/>
    <col min="14607" max="14850" style="189" width="9.140625" collapsed="false"/>
    <col min="14851" max="14851" customWidth="true" style="189" width="23.140625" collapsed="false"/>
    <col min="14852" max="14857" bestFit="true" customWidth="true" style="189" width="11.28515625" collapsed="false"/>
    <col min="14858" max="14858" customWidth="true" style="189" width="10.7109375" collapsed="false"/>
    <col min="14859" max="14860" customWidth="true" style="189" width="9.85546875" collapsed="false"/>
    <col min="14861" max="14861" customWidth="true" style="189" width="3.28515625" collapsed="false"/>
    <col min="14862" max="14862" customWidth="true" style="189" width="10.5703125" collapsed="false"/>
    <col min="14863" max="15106" style="189" width="9.140625" collapsed="false"/>
    <col min="15107" max="15107" customWidth="true" style="189" width="23.140625" collapsed="false"/>
    <col min="15108" max="15113" bestFit="true" customWidth="true" style="189" width="11.28515625" collapsed="false"/>
    <col min="15114" max="15114" customWidth="true" style="189" width="10.7109375" collapsed="false"/>
    <col min="15115" max="15116" customWidth="true" style="189" width="9.85546875" collapsed="false"/>
    <col min="15117" max="15117" customWidth="true" style="189" width="3.28515625" collapsed="false"/>
    <col min="15118" max="15118" customWidth="true" style="189" width="10.5703125" collapsed="false"/>
    <col min="15119" max="15362" style="189" width="9.140625" collapsed="false"/>
    <col min="15363" max="15363" customWidth="true" style="189" width="23.140625" collapsed="false"/>
    <col min="15364" max="15369" bestFit="true" customWidth="true" style="189" width="11.28515625" collapsed="false"/>
    <col min="15370" max="15370" customWidth="true" style="189" width="10.7109375" collapsed="false"/>
    <col min="15371" max="15372" customWidth="true" style="189" width="9.85546875" collapsed="false"/>
    <col min="15373" max="15373" customWidth="true" style="189" width="3.28515625" collapsed="false"/>
    <col min="15374" max="15374" customWidth="true" style="189" width="10.5703125" collapsed="false"/>
    <col min="15375" max="15618" style="189" width="9.140625" collapsed="false"/>
    <col min="15619" max="15619" customWidth="true" style="189" width="23.140625" collapsed="false"/>
    <col min="15620" max="15625" bestFit="true" customWidth="true" style="189" width="11.28515625" collapsed="false"/>
    <col min="15626" max="15626" customWidth="true" style="189" width="10.7109375" collapsed="false"/>
    <col min="15627" max="15628" customWidth="true" style="189" width="9.85546875" collapsed="false"/>
    <col min="15629" max="15629" customWidth="true" style="189" width="3.28515625" collapsed="false"/>
    <col min="15630" max="15630" customWidth="true" style="189" width="10.5703125" collapsed="false"/>
    <col min="15631" max="15874" style="189" width="9.140625" collapsed="false"/>
    <col min="15875" max="15875" customWidth="true" style="189" width="23.140625" collapsed="false"/>
    <col min="15876" max="15881" bestFit="true" customWidth="true" style="189" width="11.28515625" collapsed="false"/>
    <col min="15882" max="15882" customWidth="true" style="189" width="10.7109375" collapsed="false"/>
    <col min="15883" max="15884" customWidth="true" style="189" width="9.85546875" collapsed="false"/>
    <col min="15885" max="15885" customWidth="true" style="189" width="3.28515625" collapsed="false"/>
    <col min="15886" max="15886" customWidth="true" style="189" width="10.5703125" collapsed="false"/>
    <col min="15887" max="16130" style="189" width="9.140625" collapsed="false"/>
    <col min="16131" max="16131" customWidth="true" style="189" width="23.140625" collapsed="false"/>
    <col min="16132" max="16137" bestFit="true" customWidth="true" style="189" width="11.28515625" collapsed="false"/>
    <col min="16138" max="16138" customWidth="true" style="189" width="10.7109375" collapsed="false"/>
    <col min="16139" max="16140" customWidth="true" style="189" width="9.85546875" collapsed="false"/>
    <col min="16141" max="16141" customWidth="true" style="189" width="3.28515625" collapsed="false"/>
    <col min="16142" max="16142" customWidth="true" style="189" width="10.5703125" collapsed="false"/>
    <col min="16143" max="16384" style="189" width="9.140625" collapsed="false"/>
  </cols>
  <sheetData>
    <row r="1" spans="1:15" x14ac:dyDescent="0.2">
      <c r="A1" s="95" t="s">
        <v>269</v>
      </c>
      <c r="B1" s="175"/>
      <c r="C1" s="175"/>
      <c r="D1" s="175"/>
      <c r="E1" s="175"/>
      <c r="F1" s="175"/>
      <c r="G1" s="175"/>
      <c r="H1" s="175"/>
      <c r="I1" s="175"/>
      <c r="J1" s="188"/>
      <c r="K1" s="188"/>
      <c r="L1" s="188"/>
    </row>
    <row r="2" spans="1:15" x14ac:dyDescent="0.2">
      <c r="A2" s="274" t="s">
        <v>282</v>
      </c>
      <c r="B2" s="175"/>
      <c r="C2" s="175"/>
      <c r="D2" s="175"/>
      <c r="E2" s="175"/>
      <c r="F2" s="175"/>
      <c r="G2" s="175"/>
      <c r="H2" s="175"/>
      <c r="I2" s="175"/>
      <c r="J2" s="188"/>
      <c r="K2" s="188"/>
      <c r="L2" s="188"/>
    </row>
    <row r="3" spans="1:15" ht="43.5" customHeight="1" x14ac:dyDescent="0.2">
      <c r="A3" s="175"/>
      <c r="B3" s="412">
        <v>2018</v>
      </c>
      <c r="C3" s="413"/>
      <c r="D3" s="413"/>
      <c r="E3" s="414"/>
      <c r="F3" s="412">
        <v>2019</v>
      </c>
      <c r="G3" s="413"/>
      <c r="H3" s="413"/>
      <c r="I3" s="414"/>
      <c r="J3" s="412">
        <v>2020</v>
      </c>
      <c r="K3" s="413"/>
      <c r="L3" s="414"/>
      <c r="N3" s="412" t="s">
        <v>195</v>
      </c>
      <c r="O3" s="414"/>
    </row>
    <row r="4" spans="1:15" x14ac:dyDescent="0.2">
      <c r="A4" s="190"/>
      <c r="B4" s="191">
        <v>42094</v>
      </c>
      <c r="C4" s="191">
        <v>42185</v>
      </c>
      <c r="D4" s="191">
        <v>42277</v>
      </c>
      <c r="E4" s="191">
        <v>42369</v>
      </c>
      <c r="F4" s="191">
        <v>42094</v>
      </c>
      <c r="G4" s="191">
        <v>42185</v>
      </c>
      <c r="H4" s="191">
        <v>42277</v>
      </c>
      <c r="I4" s="191">
        <v>42369</v>
      </c>
      <c r="J4" s="191">
        <v>42460</v>
      </c>
      <c r="K4" s="191">
        <v>42551</v>
      </c>
      <c r="L4" s="191">
        <v>42643</v>
      </c>
      <c r="N4" s="15" t="s">
        <v>53</v>
      </c>
      <c r="O4" s="192" t="s">
        <v>70</v>
      </c>
    </row>
    <row r="5" spans="1:15" ht="12.75" customHeight="1" x14ac:dyDescent="0.2">
      <c r="A5" s="193" t="s">
        <v>62</v>
      </c>
      <c r="B5" s="69">
        <v>6615</v>
      </c>
      <c r="C5" s="69">
        <v>6815</v>
      </c>
      <c r="D5" s="69">
        <v>6825</v>
      </c>
      <c r="E5" s="69">
        <v>6735</v>
      </c>
      <c r="F5" s="69">
        <v>6795</v>
      </c>
      <c r="G5" s="69">
        <v>7025</v>
      </c>
      <c r="H5" s="69">
        <v>7245</v>
      </c>
      <c r="I5" s="69">
        <v>7070</v>
      </c>
      <c r="J5" s="69">
        <v>7280</v>
      </c>
      <c r="K5" s="69">
        <v>7730</v>
      </c>
      <c r="L5" s="69">
        <v>7900</v>
      </c>
      <c r="N5" s="221">
        <f>L5-H5</f>
        <v>655</v>
      </c>
      <c r="O5" s="194">
        <f>N5/H5</f>
        <v>9.0407177363699104E-2</v>
      </c>
    </row>
    <row r="6" spans="1:15" ht="12.75" customHeight="1" x14ac:dyDescent="0.2">
      <c r="A6" s="195" t="s">
        <v>2</v>
      </c>
      <c r="B6" s="75">
        <v>80</v>
      </c>
      <c r="C6" s="75">
        <v>80</v>
      </c>
      <c r="D6" s="75">
        <v>110</v>
      </c>
      <c r="E6" s="75">
        <v>105</v>
      </c>
      <c r="F6" s="75">
        <v>105</v>
      </c>
      <c r="G6" s="75">
        <v>75</v>
      </c>
      <c r="H6" s="75">
        <v>70</v>
      </c>
      <c r="I6" s="75">
        <v>80</v>
      </c>
      <c r="J6" s="75">
        <v>75</v>
      </c>
      <c r="K6" s="75">
        <v>75</v>
      </c>
      <c r="L6" s="75">
        <v>80</v>
      </c>
      <c r="N6" s="225">
        <f t="shared" ref="N6:N37" si="0">L6-H6</f>
        <v>10</v>
      </c>
      <c r="O6" s="121">
        <f t="shared" ref="O6:O37" si="1">N6/H6</f>
        <v>0.14285714285714285</v>
      </c>
    </row>
    <row r="7" spans="1:15" ht="12.75" customHeight="1" x14ac:dyDescent="0.2">
      <c r="A7" s="195" t="s">
        <v>3</v>
      </c>
      <c r="B7" s="75">
        <v>190</v>
      </c>
      <c r="C7" s="75">
        <v>195</v>
      </c>
      <c r="D7" s="75">
        <v>190</v>
      </c>
      <c r="E7" s="75">
        <v>170</v>
      </c>
      <c r="F7" s="75">
        <v>170</v>
      </c>
      <c r="G7" s="75">
        <v>125</v>
      </c>
      <c r="H7" s="75">
        <v>115</v>
      </c>
      <c r="I7" s="75">
        <v>120</v>
      </c>
      <c r="J7" s="75">
        <v>115</v>
      </c>
      <c r="K7" s="75">
        <v>80</v>
      </c>
      <c r="L7" s="75">
        <v>90</v>
      </c>
      <c r="N7" s="225">
        <f t="shared" si="0"/>
        <v>-25</v>
      </c>
      <c r="O7" s="121">
        <f>N7/H7</f>
        <v>-0.21739130434782608</v>
      </c>
    </row>
    <row r="8" spans="1:15" ht="12.75" customHeight="1" x14ac:dyDescent="0.2">
      <c r="A8" s="195" t="s">
        <v>4</v>
      </c>
      <c r="B8" s="75">
        <v>25</v>
      </c>
      <c r="C8" s="75">
        <v>25</v>
      </c>
      <c r="D8" s="75">
        <v>15</v>
      </c>
      <c r="E8" s="75">
        <v>15</v>
      </c>
      <c r="F8" s="75">
        <v>20</v>
      </c>
      <c r="G8" s="75">
        <v>15</v>
      </c>
      <c r="H8" s="75">
        <v>25</v>
      </c>
      <c r="I8" s="75">
        <v>20</v>
      </c>
      <c r="J8" s="75">
        <v>20</v>
      </c>
      <c r="K8" s="75">
        <v>10</v>
      </c>
      <c r="L8" s="75">
        <v>15</v>
      </c>
      <c r="N8" s="225">
        <f t="shared" si="0"/>
        <v>-10</v>
      </c>
      <c r="O8" s="121">
        <f t="shared" si="1"/>
        <v>-0.4</v>
      </c>
    </row>
    <row r="9" spans="1:15" ht="12.75" customHeight="1" x14ac:dyDescent="0.2">
      <c r="A9" s="195" t="s">
        <v>5</v>
      </c>
      <c r="B9" s="75">
        <v>85</v>
      </c>
      <c r="C9" s="75">
        <v>70</v>
      </c>
      <c r="D9" s="75">
        <v>65</v>
      </c>
      <c r="E9" s="75">
        <v>60</v>
      </c>
      <c r="F9" s="75">
        <v>65</v>
      </c>
      <c r="G9" s="75">
        <v>70</v>
      </c>
      <c r="H9" s="75">
        <v>75</v>
      </c>
      <c r="I9" s="75">
        <v>65</v>
      </c>
      <c r="J9" s="75">
        <v>55</v>
      </c>
      <c r="K9" s="75">
        <v>60</v>
      </c>
      <c r="L9" s="75">
        <v>75</v>
      </c>
      <c r="N9" s="225">
        <f t="shared" si="0"/>
        <v>0</v>
      </c>
      <c r="O9" s="121">
        <f t="shared" si="1"/>
        <v>0</v>
      </c>
    </row>
    <row r="10" spans="1:15" ht="12.75" customHeight="1" x14ac:dyDescent="0.2">
      <c r="A10" s="195" t="s">
        <v>6</v>
      </c>
      <c r="B10" s="75">
        <v>50</v>
      </c>
      <c r="C10" s="75">
        <v>50</v>
      </c>
      <c r="D10" s="75">
        <v>40</v>
      </c>
      <c r="E10" s="75">
        <v>25</v>
      </c>
      <c r="F10" s="75">
        <v>35</v>
      </c>
      <c r="G10" s="75">
        <v>25</v>
      </c>
      <c r="H10" s="75">
        <v>30</v>
      </c>
      <c r="I10" s="75">
        <v>30</v>
      </c>
      <c r="J10" s="75">
        <v>30</v>
      </c>
      <c r="K10" s="75">
        <v>35</v>
      </c>
      <c r="L10" s="75">
        <v>40</v>
      </c>
      <c r="N10" s="225">
        <f t="shared" si="0"/>
        <v>10</v>
      </c>
      <c r="O10" s="121">
        <f t="shared" si="1"/>
        <v>0.33333333333333331</v>
      </c>
    </row>
    <row r="11" spans="1:15" ht="12.75" customHeight="1" x14ac:dyDescent="0.2">
      <c r="A11" s="195" t="s">
        <v>7</v>
      </c>
      <c r="B11" s="75">
        <v>40</v>
      </c>
      <c r="C11" s="75">
        <v>55</v>
      </c>
      <c r="D11" s="75">
        <v>45</v>
      </c>
      <c r="E11" s="75">
        <v>55</v>
      </c>
      <c r="F11" s="75">
        <v>75</v>
      </c>
      <c r="G11" s="75">
        <v>60</v>
      </c>
      <c r="H11" s="75">
        <v>70</v>
      </c>
      <c r="I11" s="75">
        <v>70</v>
      </c>
      <c r="J11" s="75">
        <v>90</v>
      </c>
      <c r="K11" s="75">
        <v>105</v>
      </c>
      <c r="L11" s="75">
        <v>75</v>
      </c>
      <c r="N11" s="225">
        <f t="shared" si="0"/>
        <v>5</v>
      </c>
      <c r="O11" s="121">
        <f t="shared" si="1"/>
        <v>7.1428571428571425E-2</v>
      </c>
    </row>
    <row r="12" spans="1:15" ht="12.75" customHeight="1" x14ac:dyDescent="0.2">
      <c r="A12" s="195" t="s">
        <v>8</v>
      </c>
      <c r="B12" s="75">
        <v>175</v>
      </c>
      <c r="C12" s="75">
        <v>170</v>
      </c>
      <c r="D12" s="75">
        <v>185</v>
      </c>
      <c r="E12" s="75">
        <v>180</v>
      </c>
      <c r="F12" s="75">
        <v>170</v>
      </c>
      <c r="G12" s="75">
        <v>190</v>
      </c>
      <c r="H12" s="75">
        <v>195</v>
      </c>
      <c r="I12" s="75">
        <v>180</v>
      </c>
      <c r="J12" s="75">
        <v>185</v>
      </c>
      <c r="K12" s="75">
        <v>215</v>
      </c>
      <c r="L12" s="75">
        <v>235</v>
      </c>
      <c r="N12" s="225">
        <f t="shared" si="0"/>
        <v>40</v>
      </c>
      <c r="O12" s="121">
        <f t="shared" si="1"/>
        <v>0.20512820512820512</v>
      </c>
    </row>
    <row r="13" spans="1:15" ht="12.75" customHeight="1" x14ac:dyDescent="0.2">
      <c r="A13" s="195" t="s">
        <v>9</v>
      </c>
      <c r="B13" s="75">
        <v>25</v>
      </c>
      <c r="C13" s="75">
        <v>35</v>
      </c>
      <c r="D13" s="75">
        <v>35</v>
      </c>
      <c r="E13" s="75">
        <v>25</v>
      </c>
      <c r="F13" s="75">
        <v>40</v>
      </c>
      <c r="G13" s="75">
        <v>40</v>
      </c>
      <c r="H13" s="75">
        <v>30</v>
      </c>
      <c r="I13" s="75">
        <v>25</v>
      </c>
      <c r="J13" s="75">
        <v>30</v>
      </c>
      <c r="K13" s="75">
        <v>35</v>
      </c>
      <c r="L13" s="75">
        <v>40</v>
      </c>
      <c r="N13" s="225">
        <f t="shared" si="0"/>
        <v>10</v>
      </c>
      <c r="O13" s="121">
        <f t="shared" si="1"/>
        <v>0.33333333333333331</v>
      </c>
    </row>
    <row r="14" spans="1:15" ht="12.75" customHeight="1" x14ac:dyDescent="0.2">
      <c r="A14" s="195" t="s">
        <v>10</v>
      </c>
      <c r="B14" s="75">
        <v>130</v>
      </c>
      <c r="C14" s="75">
        <v>125</v>
      </c>
      <c r="D14" s="75">
        <v>120</v>
      </c>
      <c r="E14" s="75">
        <v>130</v>
      </c>
      <c r="F14" s="75">
        <v>100</v>
      </c>
      <c r="G14" s="75">
        <v>105</v>
      </c>
      <c r="H14" s="75">
        <v>95</v>
      </c>
      <c r="I14" s="75">
        <v>95</v>
      </c>
      <c r="J14" s="75">
        <v>90</v>
      </c>
      <c r="K14" s="75">
        <v>85</v>
      </c>
      <c r="L14" s="75">
        <v>105</v>
      </c>
      <c r="N14" s="225">
        <f t="shared" si="0"/>
        <v>10</v>
      </c>
      <c r="O14" s="121">
        <f t="shared" si="1"/>
        <v>0.10526315789473684</v>
      </c>
    </row>
    <row r="15" spans="1:15" ht="12.75" customHeight="1" x14ac:dyDescent="0.2">
      <c r="A15" s="195" t="s">
        <v>11</v>
      </c>
      <c r="B15" s="75">
        <v>230</v>
      </c>
      <c r="C15" s="75">
        <v>235</v>
      </c>
      <c r="D15" s="75">
        <v>240</v>
      </c>
      <c r="E15" s="75">
        <v>215</v>
      </c>
      <c r="F15" s="75">
        <v>195</v>
      </c>
      <c r="G15" s="75">
        <v>195</v>
      </c>
      <c r="H15" s="75">
        <v>210</v>
      </c>
      <c r="I15" s="75">
        <v>180</v>
      </c>
      <c r="J15" s="75">
        <v>195</v>
      </c>
      <c r="K15" s="75">
        <v>180</v>
      </c>
      <c r="L15" s="75">
        <v>175</v>
      </c>
      <c r="N15" s="225">
        <f t="shared" si="0"/>
        <v>-35</v>
      </c>
      <c r="O15" s="121">
        <f t="shared" si="1"/>
        <v>-0.16666666666666666</v>
      </c>
    </row>
    <row r="16" spans="1:15" ht="12.75" customHeight="1" x14ac:dyDescent="0.2">
      <c r="A16" s="195" t="s">
        <v>12</v>
      </c>
      <c r="B16" s="75">
        <v>25</v>
      </c>
      <c r="C16" s="75">
        <v>30</v>
      </c>
      <c r="D16" s="75">
        <v>20</v>
      </c>
      <c r="E16" s="75">
        <v>35</v>
      </c>
      <c r="F16" s="75">
        <v>40</v>
      </c>
      <c r="G16" s="75">
        <v>25</v>
      </c>
      <c r="H16" s="75">
        <v>30</v>
      </c>
      <c r="I16" s="75">
        <v>30</v>
      </c>
      <c r="J16" s="75">
        <v>25</v>
      </c>
      <c r="K16" s="75">
        <v>25</v>
      </c>
      <c r="L16" s="75">
        <v>15</v>
      </c>
      <c r="N16" s="225">
        <f t="shared" si="0"/>
        <v>-15</v>
      </c>
      <c r="O16" s="121">
        <f t="shared" si="1"/>
        <v>-0.5</v>
      </c>
    </row>
    <row r="17" spans="1:15" ht="12.75" customHeight="1" x14ac:dyDescent="0.2">
      <c r="A17" s="195" t="s">
        <v>13</v>
      </c>
      <c r="B17" s="75">
        <v>1095</v>
      </c>
      <c r="C17" s="75">
        <v>1140</v>
      </c>
      <c r="D17" s="75">
        <v>1190</v>
      </c>
      <c r="E17" s="75">
        <v>1210</v>
      </c>
      <c r="F17" s="75">
        <v>1260</v>
      </c>
      <c r="G17" s="75">
        <v>1360</v>
      </c>
      <c r="H17" s="75">
        <v>1505</v>
      </c>
      <c r="I17" s="75">
        <v>1545</v>
      </c>
      <c r="J17" s="75">
        <v>1620</v>
      </c>
      <c r="K17" s="75">
        <v>1770</v>
      </c>
      <c r="L17" s="75">
        <v>1750</v>
      </c>
      <c r="N17" s="225">
        <f t="shared" si="0"/>
        <v>245</v>
      </c>
      <c r="O17" s="121">
        <f>N17/H17</f>
        <v>0.16279069767441862</v>
      </c>
    </row>
    <row r="18" spans="1:15" ht="12.75" customHeight="1" x14ac:dyDescent="0.2">
      <c r="A18" s="195" t="s">
        <v>14</v>
      </c>
      <c r="B18" s="75">
        <v>20</v>
      </c>
      <c r="C18" s="75">
        <v>30</v>
      </c>
      <c r="D18" s="75">
        <v>25</v>
      </c>
      <c r="E18" s="75">
        <v>20</v>
      </c>
      <c r="F18" s="75">
        <v>20</v>
      </c>
      <c r="G18" s="75">
        <v>25</v>
      </c>
      <c r="H18" s="75">
        <v>30</v>
      </c>
      <c r="I18" s="75">
        <v>20</v>
      </c>
      <c r="J18" s="75">
        <v>25</v>
      </c>
      <c r="K18" s="75">
        <v>25</v>
      </c>
      <c r="L18" s="75">
        <v>25</v>
      </c>
      <c r="N18" s="225">
        <f t="shared" si="0"/>
        <v>-5</v>
      </c>
      <c r="O18" s="121">
        <f t="shared" si="1"/>
        <v>-0.16666666666666666</v>
      </c>
    </row>
    <row r="19" spans="1:15" ht="12.75" customHeight="1" x14ac:dyDescent="0.2">
      <c r="A19" s="195" t="s">
        <v>15</v>
      </c>
      <c r="B19" s="75">
        <v>160</v>
      </c>
      <c r="C19" s="75">
        <v>120</v>
      </c>
      <c r="D19" s="75">
        <v>105</v>
      </c>
      <c r="E19" s="75">
        <v>110</v>
      </c>
      <c r="F19" s="75">
        <v>100</v>
      </c>
      <c r="G19" s="75">
        <v>125</v>
      </c>
      <c r="H19" s="75">
        <v>155</v>
      </c>
      <c r="I19" s="75">
        <v>170</v>
      </c>
      <c r="J19" s="75">
        <v>150</v>
      </c>
      <c r="K19" s="75">
        <v>175</v>
      </c>
      <c r="L19" s="75">
        <v>170</v>
      </c>
      <c r="N19" s="225">
        <f t="shared" si="0"/>
        <v>15</v>
      </c>
      <c r="O19" s="121">
        <f t="shared" si="1"/>
        <v>9.6774193548387094E-2</v>
      </c>
    </row>
    <row r="20" spans="1:15" ht="12.75" customHeight="1" x14ac:dyDescent="0.2">
      <c r="A20" s="195" t="s">
        <v>16</v>
      </c>
      <c r="B20" s="75">
        <v>335</v>
      </c>
      <c r="C20" s="75">
        <v>310</v>
      </c>
      <c r="D20" s="75">
        <v>350</v>
      </c>
      <c r="E20" s="75">
        <v>295</v>
      </c>
      <c r="F20" s="75">
        <v>315</v>
      </c>
      <c r="G20" s="75">
        <v>305</v>
      </c>
      <c r="H20" s="75">
        <v>300</v>
      </c>
      <c r="I20" s="75">
        <v>285</v>
      </c>
      <c r="J20" s="75">
        <v>270</v>
      </c>
      <c r="K20" s="75">
        <v>315</v>
      </c>
      <c r="L20" s="75">
        <v>295</v>
      </c>
      <c r="N20" s="225">
        <f t="shared" si="0"/>
        <v>-5</v>
      </c>
      <c r="O20" s="121">
        <f t="shared" si="1"/>
        <v>-1.6666666666666666E-2</v>
      </c>
    </row>
    <row r="21" spans="1:15" ht="12.75" customHeight="1" x14ac:dyDescent="0.2">
      <c r="A21" s="195" t="s">
        <v>17</v>
      </c>
      <c r="B21" s="75">
        <v>1790</v>
      </c>
      <c r="C21" s="75">
        <v>1855</v>
      </c>
      <c r="D21" s="75">
        <v>1895</v>
      </c>
      <c r="E21" s="75">
        <v>1955</v>
      </c>
      <c r="F21" s="75">
        <v>1950</v>
      </c>
      <c r="G21" s="75">
        <v>2140</v>
      </c>
      <c r="H21" s="75">
        <v>2215</v>
      </c>
      <c r="I21" s="75">
        <v>2220</v>
      </c>
      <c r="J21" s="75">
        <v>2385</v>
      </c>
      <c r="K21" s="75">
        <v>2500</v>
      </c>
      <c r="L21" s="75">
        <v>2560</v>
      </c>
      <c r="N21" s="225">
        <f t="shared" si="0"/>
        <v>345</v>
      </c>
      <c r="O21" s="121">
        <f t="shared" si="1"/>
        <v>0.15575620767494355</v>
      </c>
    </row>
    <row r="22" spans="1:15" ht="12.75" customHeight="1" x14ac:dyDescent="0.2">
      <c r="A22" s="195" t="s">
        <v>18</v>
      </c>
      <c r="B22" s="75">
        <v>195</v>
      </c>
      <c r="C22" s="75">
        <v>255</v>
      </c>
      <c r="D22" s="75">
        <v>230</v>
      </c>
      <c r="E22" s="75">
        <v>230</v>
      </c>
      <c r="F22" s="75">
        <v>220</v>
      </c>
      <c r="G22" s="75">
        <v>260</v>
      </c>
      <c r="H22" s="75">
        <v>250</v>
      </c>
      <c r="I22" s="75">
        <v>225</v>
      </c>
      <c r="J22" s="75">
        <v>205</v>
      </c>
      <c r="K22" s="75">
        <v>200</v>
      </c>
      <c r="L22" s="75">
        <v>280</v>
      </c>
      <c r="N22" s="225">
        <f t="shared" si="0"/>
        <v>30</v>
      </c>
      <c r="O22" s="121">
        <f t="shared" si="1"/>
        <v>0.12</v>
      </c>
    </row>
    <row r="23" spans="1:15" ht="12.75" customHeight="1" x14ac:dyDescent="0.2">
      <c r="A23" s="195" t="s">
        <v>19</v>
      </c>
      <c r="B23" s="75">
        <v>15</v>
      </c>
      <c r="C23" s="75">
        <v>10</v>
      </c>
      <c r="D23" s="75">
        <v>10</v>
      </c>
      <c r="E23" s="75">
        <v>5</v>
      </c>
      <c r="F23" s="75">
        <v>5</v>
      </c>
      <c r="G23" s="75">
        <v>5</v>
      </c>
      <c r="H23" s="75">
        <v>10</v>
      </c>
      <c r="I23" s="75">
        <v>5</v>
      </c>
      <c r="J23" s="75">
        <v>0</v>
      </c>
      <c r="K23" s="75">
        <v>5</v>
      </c>
      <c r="L23" s="75">
        <v>5</v>
      </c>
      <c r="N23" s="225">
        <f t="shared" si="0"/>
        <v>-5</v>
      </c>
      <c r="O23" s="121">
        <f t="shared" si="1"/>
        <v>-0.5</v>
      </c>
    </row>
    <row r="24" spans="1:15" ht="12.75" customHeight="1" x14ac:dyDescent="0.2">
      <c r="A24" s="195" t="s">
        <v>20</v>
      </c>
      <c r="B24" s="75">
        <v>310</v>
      </c>
      <c r="C24" s="75">
        <v>300</v>
      </c>
      <c r="D24" s="75">
        <v>310</v>
      </c>
      <c r="E24" s="75">
        <v>300</v>
      </c>
      <c r="F24" s="75">
        <v>305</v>
      </c>
      <c r="G24" s="75">
        <v>320</v>
      </c>
      <c r="H24" s="75">
        <v>330</v>
      </c>
      <c r="I24" s="75">
        <v>315</v>
      </c>
      <c r="J24" s="75">
        <v>320</v>
      </c>
      <c r="K24" s="75">
        <v>330</v>
      </c>
      <c r="L24" s="75">
        <v>305</v>
      </c>
      <c r="N24" s="225">
        <f t="shared" si="0"/>
        <v>-25</v>
      </c>
      <c r="O24" s="121">
        <f t="shared" si="1"/>
        <v>-7.575757575757576E-2</v>
      </c>
    </row>
    <row r="25" spans="1:15" ht="12.75" customHeight="1" x14ac:dyDescent="0.2">
      <c r="A25" s="195" t="s">
        <v>21</v>
      </c>
      <c r="B25" s="75">
        <v>70</v>
      </c>
      <c r="C25" s="75">
        <v>70</v>
      </c>
      <c r="D25" s="75">
        <v>75</v>
      </c>
      <c r="E25" s="75">
        <v>60</v>
      </c>
      <c r="F25" s="75">
        <v>55</v>
      </c>
      <c r="G25" s="75">
        <v>45</v>
      </c>
      <c r="H25" s="75">
        <v>45</v>
      </c>
      <c r="I25" s="75">
        <v>20</v>
      </c>
      <c r="J25" s="75">
        <v>30</v>
      </c>
      <c r="K25" s="75">
        <v>50</v>
      </c>
      <c r="L25" s="75">
        <v>60</v>
      </c>
      <c r="N25" s="225">
        <f t="shared" si="0"/>
        <v>15</v>
      </c>
      <c r="O25" s="121">
        <f t="shared" si="1"/>
        <v>0.33333333333333331</v>
      </c>
    </row>
    <row r="26" spans="1:15" ht="12.75" customHeight="1" x14ac:dyDescent="0.2">
      <c r="A26" s="195" t="s">
        <v>22</v>
      </c>
      <c r="B26" s="75">
        <v>65</v>
      </c>
      <c r="C26" s="75">
        <v>55</v>
      </c>
      <c r="D26" s="75">
        <v>35</v>
      </c>
      <c r="E26" s="75">
        <v>40</v>
      </c>
      <c r="F26" s="75">
        <v>40</v>
      </c>
      <c r="G26" s="75">
        <v>60</v>
      </c>
      <c r="H26" s="75">
        <v>50</v>
      </c>
      <c r="I26" s="75">
        <v>50</v>
      </c>
      <c r="J26" s="75">
        <v>30</v>
      </c>
      <c r="K26" s="75">
        <v>30</v>
      </c>
      <c r="L26" s="75">
        <v>40</v>
      </c>
      <c r="N26" s="225">
        <f t="shared" si="0"/>
        <v>-10</v>
      </c>
      <c r="O26" s="121">
        <f t="shared" si="1"/>
        <v>-0.2</v>
      </c>
    </row>
    <row r="27" spans="1:15" ht="12.75" customHeight="1" x14ac:dyDescent="0.2">
      <c r="A27" s="195" t="s">
        <v>23</v>
      </c>
      <c r="B27" s="75">
        <v>195</v>
      </c>
      <c r="C27" s="75">
        <v>255</v>
      </c>
      <c r="D27" s="75">
        <v>235</v>
      </c>
      <c r="E27" s="75">
        <v>215</v>
      </c>
      <c r="F27" s="75">
        <v>245</v>
      </c>
      <c r="G27" s="75">
        <v>245</v>
      </c>
      <c r="H27" s="75">
        <v>235</v>
      </c>
      <c r="I27" s="75">
        <v>210</v>
      </c>
      <c r="J27" s="75">
        <v>210</v>
      </c>
      <c r="K27" s="75">
        <v>260</v>
      </c>
      <c r="L27" s="75">
        <v>245</v>
      </c>
      <c r="N27" s="225">
        <f t="shared" si="0"/>
        <v>10</v>
      </c>
      <c r="O27" s="121">
        <f t="shared" si="1"/>
        <v>4.2553191489361701E-2</v>
      </c>
    </row>
    <row r="28" spans="1:15" ht="12.75" customHeight="1" x14ac:dyDescent="0.2">
      <c r="A28" s="195" t="s">
        <v>24</v>
      </c>
      <c r="B28" s="75">
        <v>5</v>
      </c>
      <c r="C28" s="75">
        <v>10</v>
      </c>
      <c r="D28" s="75">
        <v>5</v>
      </c>
      <c r="E28" s="75">
        <v>0</v>
      </c>
      <c r="F28" s="75">
        <v>5</v>
      </c>
      <c r="G28" s="75">
        <v>10</v>
      </c>
      <c r="H28" s="75">
        <v>15</v>
      </c>
      <c r="I28" s="75">
        <v>10</v>
      </c>
      <c r="J28" s="75">
        <v>15</v>
      </c>
      <c r="K28" s="75">
        <v>25</v>
      </c>
      <c r="L28" s="75">
        <v>10</v>
      </c>
      <c r="N28" s="225">
        <f t="shared" si="0"/>
        <v>-5</v>
      </c>
      <c r="O28" s="121">
        <f t="shared" si="1"/>
        <v>-0.33333333333333331</v>
      </c>
    </row>
    <row r="29" spans="1:15" ht="12.75" customHeight="1" x14ac:dyDescent="0.2">
      <c r="A29" s="195" t="s">
        <v>25</v>
      </c>
      <c r="B29" s="75">
        <v>40</v>
      </c>
      <c r="C29" s="75">
        <v>35</v>
      </c>
      <c r="D29" s="75">
        <v>40</v>
      </c>
      <c r="E29" s="75">
        <v>40</v>
      </c>
      <c r="F29" s="75">
        <v>25</v>
      </c>
      <c r="G29" s="75">
        <v>25</v>
      </c>
      <c r="H29" s="75">
        <v>35</v>
      </c>
      <c r="I29" s="75">
        <v>20</v>
      </c>
      <c r="J29" s="75">
        <v>15</v>
      </c>
      <c r="K29" s="75">
        <v>15</v>
      </c>
      <c r="L29" s="75">
        <v>15</v>
      </c>
      <c r="N29" s="225">
        <f t="shared" si="0"/>
        <v>-20</v>
      </c>
      <c r="O29" s="121">
        <f t="shared" si="1"/>
        <v>-0.5714285714285714</v>
      </c>
    </row>
    <row r="30" spans="1:15" ht="12.75" customHeight="1" x14ac:dyDescent="0.2">
      <c r="A30" s="195" t="s">
        <v>26</v>
      </c>
      <c r="B30" s="75">
        <v>50</v>
      </c>
      <c r="C30" s="75">
        <v>50</v>
      </c>
      <c r="D30" s="75">
        <v>50</v>
      </c>
      <c r="E30" s="75">
        <v>40</v>
      </c>
      <c r="F30" s="75">
        <v>35</v>
      </c>
      <c r="G30" s="75">
        <v>40</v>
      </c>
      <c r="H30" s="75">
        <v>55</v>
      </c>
      <c r="I30" s="75">
        <v>45</v>
      </c>
      <c r="J30" s="75">
        <v>40</v>
      </c>
      <c r="K30" s="75">
        <v>55</v>
      </c>
      <c r="L30" s="75">
        <v>70</v>
      </c>
      <c r="N30" s="225">
        <f t="shared" si="0"/>
        <v>15</v>
      </c>
      <c r="O30" s="121">
        <f t="shared" si="1"/>
        <v>0.27272727272727271</v>
      </c>
    </row>
    <row r="31" spans="1:15" ht="12.75" customHeight="1" x14ac:dyDescent="0.2">
      <c r="A31" s="195" t="s">
        <v>27</v>
      </c>
      <c r="B31" s="75">
        <v>40</v>
      </c>
      <c r="C31" s="75">
        <v>40</v>
      </c>
      <c r="D31" s="75">
        <v>30</v>
      </c>
      <c r="E31" s="75">
        <v>40</v>
      </c>
      <c r="F31" s="75">
        <v>50</v>
      </c>
      <c r="G31" s="75">
        <v>40</v>
      </c>
      <c r="H31" s="75">
        <v>50</v>
      </c>
      <c r="I31" s="75">
        <v>40</v>
      </c>
      <c r="J31" s="75">
        <v>30</v>
      </c>
      <c r="K31" s="75">
        <v>40</v>
      </c>
      <c r="L31" s="75">
        <v>55</v>
      </c>
      <c r="N31" s="225">
        <f t="shared" si="0"/>
        <v>5</v>
      </c>
      <c r="O31" s="121">
        <f t="shared" si="1"/>
        <v>0.1</v>
      </c>
    </row>
    <row r="32" spans="1:15" ht="12.75" customHeight="1" x14ac:dyDescent="0.2">
      <c r="A32" s="195" t="s">
        <v>28</v>
      </c>
      <c r="B32" s="75">
        <v>20</v>
      </c>
      <c r="C32" s="75">
        <v>10</v>
      </c>
      <c r="D32" s="75">
        <v>10</v>
      </c>
      <c r="E32" s="75">
        <v>5</v>
      </c>
      <c r="F32" s="75">
        <v>10</v>
      </c>
      <c r="G32" s="75">
        <v>10</v>
      </c>
      <c r="H32" s="75">
        <v>20</v>
      </c>
      <c r="I32" s="75">
        <v>20</v>
      </c>
      <c r="J32" s="75">
        <v>20</v>
      </c>
      <c r="K32" s="75">
        <v>20</v>
      </c>
      <c r="L32" s="75">
        <v>20</v>
      </c>
      <c r="N32" s="225">
        <f t="shared" si="0"/>
        <v>0</v>
      </c>
      <c r="O32" s="121">
        <f t="shared" si="1"/>
        <v>0</v>
      </c>
    </row>
    <row r="33" spans="1:23" ht="12.75" customHeight="1" x14ac:dyDescent="0.2">
      <c r="A33" s="195" t="s">
        <v>29</v>
      </c>
      <c r="B33" s="75">
        <v>70</v>
      </c>
      <c r="C33" s="75">
        <v>70</v>
      </c>
      <c r="D33" s="75">
        <v>90</v>
      </c>
      <c r="E33" s="75">
        <v>75</v>
      </c>
      <c r="F33" s="75">
        <v>90</v>
      </c>
      <c r="G33" s="75">
        <v>90</v>
      </c>
      <c r="H33" s="75">
        <v>65</v>
      </c>
      <c r="I33" s="75">
        <v>55</v>
      </c>
      <c r="J33" s="75">
        <v>65</v>
      </c>
      <c r="K33" s="75">
        <v>65</v>
      </c>
      <c r="L33" s="75">
        <v>75</v>
      </c>
      <c r="N33" s="225">
        <f>L33-H33</f>
        <v>10</v>
      </c>
      <c r="O33" s="121">
        <f t="shared" si="1"/>
        <v>0.15384615384615385</v>
      </c>
    </row>
    <row r="34" spans="1:23" ht="12.75" customHeight="1" x14ac:dyDescent="0.2">
      <c r="A34" s="195" t="s">
        <v>30</v>
      </c>
      <c r="B34" s="75">
        <v>510</v>
      </c>
      <c r="C34" s="75">
        <v>520</v>
      </c>
      <c r="D34" s="75">
        <v>475</v>
      </c>
      <c r="E34" s="75">
        <v>460</v>
      </c>
      <c r="F34" s="75">
        <v>465</v>
      </c>
      <c r="G34" s="75">
        <v>420</v>
      </c>
      <c r="H34" s="75">
        <v>440</v>
      </c>
      <c r="I34" s="75">
        <v>450</v>
      </c>
      <c r="J34" s="75">
        <v>450</v>
      </c>
      <c r="K34" s="75">
        <v>460</v>
      </c>
      <c r="L34" s="75">
        <v>460</v>
      </c>
      <c r="N34" s="225">
        <f t="shared" si="0"/>
        <v>20</v>
      </c>
      <c r="O34" s="121">
        <f t="shared" si="1"/>
        <v>4.5454545454545456E-2</v>
      </c>
    </row>
    <row r="35" spans="1:23" ht="12.75" customHeight="1" x14ac:dyDescent="0.2">
      <c r="A35" s="195" t="s">
        <v>31</v>
      </c>
      <c r="B35" s="75">
        <v>100</v>
      </c>
      <c r="C35" s="75">
        <v>85</v>
      </c>
      <c r="D35" s="75">
        <v>95</v>
      </c>
      <c r="E35" s="75">
        <v>110</v>
      </c>
      <c r="F35" s="75">
        <v>110</v>
      </c>
      <c r="G35" s="75">
        <v>95</v>
      </c>
      <c r="H35" s="75">
        <v>105</v>
      </c>
      <c r="I35" s="75">
        <v>95</v>
      </c>
      <c r="J35" s="75">
        <v>110</v>
      </c>
      <c r="K35" s="75">
        <v>135</v>
      </c>
      <c r="L35" s="75">
        <v>145</v>
      </c>
      <c r="N35" s="225">
        <f t="shared" si="0"/>
        <v>40</v>
      </c>
      <c r="O35" s="121">
        <f t="shared" si="1"/>
        <v>0.38095238095238093</v>
      </c>
    </row>
    <row r="36" spans="1:23" ht="12.75" customHeight="1" x14ac:dyDescent="0.2">
      <c r="A36" s="195" t="s">
        <v>32</v>
      </c>
      <c r="B36" s="75">
        <v>55</v>
      </c>
      <c r="C36" s="75">
        <v>80</v>
      </c>
      <c r="D36" s="75">
        <v>95</v>
      </c>
      <c r="E36" s="75">
        <v>95</v>
      </c>
      <c r="F36" s="75">
        <v>95</v>
      </c>
      <c r="G36" s="75">
        <v>95</v>
      </c>
      <c r="H36" s="75">
        <v>60</v>
      </c>
      <c r="I36" s="75">
        <v>45</v>
      </c>
      <c r="J36" s="75">
        <v>55</v>
      </c>
      <c r="K36" s="75">
        <v>80</v>
      </c>
      <c r="L36" s="75">
        <v>105</v>
      </c>
      <c r="N36" s="225">
        <f t="shared" si="0"/>
        <v>45</v>
      </c>
      <c r="O36" s="121">
        <f t="shared" si="1"/>
        <v>0.75</v>
      </c>
    </row>
    <row r="37" spans="1:23" ht="12.75" customHeight="1" x14ac:dyDescent="0.2">
      <c r="A37" s="197" t="s">
        <v>33</v>
      </c>
      <c r="B37" s="80">
        <v>420</v>
      </c>
      <c r="C37" s="80">
        <v>450</v>
      </c>
      <c r="D37" s="80">
        <v>420</v>
      </c>
      <c r="E37" s="80">
        <v>405</v>
      </c>
      <c r="F37" s="80">
        <v>380</v>
      </c>
      <c r="G37" s="80">
        <v>370</v>
      </c>
      <c r="H37" s="80">
        <v>340</v>
      </c>
      <c r="I37" s="80">
        <v>325</v>
      </c>
      <c r="J37" s="80">
        <v>310</v>
      </c>
      <c r="K37" s="80">
        <v>280</v>
      </c>
      <c r="L37" s="80">
        <v>270</v>
      </c>
      <c r="N37" s="231">
        <f t="shared" si="0"/>
        <v>-70</v>
      </c>
      <c r="O37" s="123">
        <f t="shared" si="1"/>
        <v>-0.20588235294117646</v>
      </c>
    </row>
    <row r="38" spans="1:23" x14ac:dyDescent="0.2">
      <c r="A38" s="350"/>
      <c r="B38" s="84"/>
      <c r="C38" s="84"/>
      <c r="D38" s="84"/>
      <c r="E38" s="84"/>
      <c r="F38" s="84"/>
      <c r="G38" s="84"/>
      <c r="H38" s="84"/>
      <c r="I38" s="84"/>
      <c r="J38" s="84"/>
      <c r="K38" s="84"/>
      <c r="L38" s="84"/>
      <c r="N38" s="351"/>
      <c r="O38" s="352"/>
    </row>
    <row r="39" spans="1:23" x14ac:dyDescent="0.2">
      <c r="A39" s="153" t="s">
        <v>86</v>
      </c>
      <c r="K39" s="199"/>
      <c r="L39" s="200"/>
    </row>
    <row r="40" spans="1:23" x14ac:dyDescent="0.2">
      <c r="A40" s="153"/>
      <c r="K40" s="199"/>
      <c r="L40" s="200"/>
    </row>
    <row r="41" spans="1:23" ht="15" customHeight="1" x14ac:dyDescent="0.2">
      <c r="A41" s="426" t="s">
        <v>319</v>
      </c>
      <c r="B41" s="426"/>
      <c r="C41" s="426"/>
      <c r="D41" s="426"/>
      <c r="E41" s="426"/>
      <c r="F41" s="426"/>
      <c r="G41" s="426"/>
      <c r="H41" s="426"/>
      <c r="I41" s="426"/>
      <c r="J41" s="426"/>
      <c r="K41" s="426"/>
      <c r="L41" s="426"/>
      <c r="M41" s="122"/>
      <c r="N41" s="122"/>
      <c r="O41" s="122"/>
      <c r="P41" s="122"/>
      <c r="Q41" s="122"/>
      <c r="R41" s="122"/>
      <c r="S41" s="122"/>
      <c r="T41" s="122"/>
      <c r="U41" s="122"/>
      <c r="V41" s="122"/>
      <c r="W41" s="122"/>
    </row>
    <row r="43" spans="1:23" x14ac:dyDescent="0.2">
      <c r="A43" s="175"/>
      <c r="B43" s="412">
        <v>2018</v>
      </c>
      <c r="C43" s="413"/>
      <c r="D43" s="413"/>
      <c r="E43" s="414"/>
      <c r="F43" s="412">
        <v>2019</v>
      </c>
      <c r="G43" s="413"/>
      <c r="H43" s="413"/>
      <c r="I43" s="414"/>
      <c r="J43" s="412">
        <v>2020</v>
      </c>
      <c r="K43" s="413"/>
      <c r="L43" s="414"/>
    </row>
    <row r="44" spans="1:23" x14ac:dyDescent="0.2">
      <c r="A44" s="190"/>
      <c r="B44" s="191">
        <v>42094</v>
      </c>
      <c r="C44" s="191">
        <v>42185</v>
      </c>
      <c r="D44" s="191">
        <v>42277</v>
      </c>
      <c r="E44" s="191">
        <v>42369</v>
      </c>
      <c r="F44" s="191">
        <v>42094</v>
      </c>
      <c r="G44" s="191">
        <v>42185</v>
      </c>
      <c r="H44" s="191">
        <v>42277</v>
      </c>
      <c r="I44" s="191">
        <v>42369</v>
      </c>
      <c r="J44" s="191">
        <v>42460</v>
      </c>
      <c r="K44" s="191">
        <v>42551</v>
      </c>
      <c r="L44" s="191">
        <v>42643</v>
      </c>
    </row>
    <row r="45" spans="1:23" x14ac:dyDescent="0.2">
      <c r="A45" s="193" t="s">
        <v>62</v>
      </c>
      <c r="B45" s="113">
        <f>B5/B$5</f>
        <v>1</v>
      </c>
      <c r="C45" s="113">
        <f t="shared" ref="C45:L45" si="2">C5/C$5</f>
        <v>1</v>
      </c>
      <c r="D45" s="113">
        <f t="shared" si="2"/>
        <v>1</v>
      </c>
      <c r="E45" s="113">
        <f t="shared" si="2"/>
        <v>1</v>
      </c>
      <c r="F45" s="113">
        <f t="shared" si="2"/>
        <v>1</v>
      </c>
      <c r="G45" s="113">
        <f t="shared" si="2"/>
        <v>1</v>
      </c>
      <c r="H45" s="113">
        <f t="shared" si="2"/>
        <v>1</v>
      </c>
      <c r="I45" s="113">
        <f t="shared" si="2"/>
        <v>1</v>
      </c>
      <c r="J45" s="113">
        <f t="shared" si="2"/>
        <v>1</v>
      </c>
      <c r="K45" s="113">
        <f t="shared" si="2"/>
        <v>1</v>
      </c>
      <c r="L45" s="113">
        <f t="shared" si="2"/>
        <v>1</v>
      </c>
    </row>
    <row r="46" spans="1:23" x14ac:dyDescent="0.2">
      <c r="A46" s="195" t="s">
        <v>2</v>
      </c>
      <c r="B46" s="116">
        <f t="shared" ref="B46:L61" si="3">B6/B$5</f>
        <v>1.2093726379440665E-2</v>
      </c>
      <c r="C46" s="116">
        <f t="shared" si="3"/>
        <v>1.173881144534116E-2</v>
      </c>
      <c r="D46" s="116">
        <f t="shared" si="3"/>
        <v>1.6117216117216119E-2</v>
      </c>
      <c r="E46" s="116">
        <f t="shared" si="3"/>
        <v>1.5590200445434299E-2</v>
      </c>
      <c r="F46" s="116">
        <f t="shared" si="3"/>
        <v>1.5452538631346579E-2</v>
      </c>
      <c r="G46" s="116">
        <f t="shared" si="3"/>
        <v>1.0676156583629894E-2</v>
      </c>
      <c r="H46" s="116">
        <f t="shared" si="3"/>
        <v>9.6618357487922701E-3</v>
      </c>
      <c r="I46" s="116">
        <f t="shared" si="3"/>
        <v>1.1315417256011316E-2</v>
      </c>
      <c r="J46" s="116">
        <f t="shared" si="3"/>
        <v>1.0302197802197802E-2</v>
      </c>
      <c r="K46" s="116">
        <f t="shared" si="3"/>
        <v>9.7024579560155231E-3</v>
      </c>
      <c r="L46" s="116">
        <f t="shared" si="3"/>
        <v>1.0126582278481013E-2</v>
      </c>
    </row>
    <row r="47" spans="1:23" x14ac:dyDescent="0.2">
      <c r="A47" s="195" t="s">
        <v>3</v>
      </c>
      <c r="B47" s="116">
        <f t="shared" si="3"/>
        <v>2.872260015117158E-2</v>
      </c>
      <c r="C47" s="116">
        <f t="shared" si="3"/>
        <v>2.8613352898019074E-2</v>
      </c>
      <c r="D47" s="116">
        <f t="shared" si="3"/>
        <v>2.7838827838827841E-2</v>
      </c>
      <c r="E47" s="116">
        <f t="shared" si="3"/>
        <v>2.5241276911655532E-2</v>
      </c>
      <c r="F47" s="116">
        <f t="shared" si="3"/>
        <v>2.5018395879323033E-2</v>
      </c>
      <c r="G47" s="116">
        <f t="shared" si="3"/>
        <v>1.7793594306049824E-2</v>
      </c>
      <c r="H47" s="116">
        <f t="shared" si="3"/>
        <v>1.5873015873015872E-2</v>
      </c>
      <c r="I47" s="116">
        <f t="shared" si="3"/>
        <v>1.6973125884016973E-2</v>
      </c>
      <c r="J47" s="116">
        <f t="shared" si="3"/>
        <v>1.5796703296703296E-2</v>
      </c>
      <c r="K47" s="116">
        <f t="shared" si="3"/>
        <v>1.034928848641656E-2</v>
      </c>
      <c r="L47" s="116">
        <f t="shared" si="3"/>
        <v>1.1392405063291139E-2</v>
      </c>
    </row>
    <row r="48" spans="1:23" x14ac:dyDescent="0.2">
      <c r="A48" s="195" t="s">
        <v>4</v>
      </c>
      <c r="B48" s="116">
        <f t="shared" si="3"/>
        <v>3.779289493575208E-3</v>
      </c>
      <c r="C48" s="116">
        <f t="shared" si="3"/>
        <v>3.6683785766691121E-3</v>
      </c>
      <c r="D48" s="116">
        <f t="shared" si="3"/>
        <v>2.1978021978021978E-3</v>
      </c>
      <c r="E48" s="116">
        <f t="shared" si="3"/>
        <v>2.2271714922048997E-3</v>
      </c>
      <c r="F48" s="116">
        <f t="shared" si="3"/>
        <v>2.9433406916850625E-3</v>
      </c>
      <c r="G48" s="116">
        <f t="shared" si="3"/>
        <v>2.1352313167259788E-3</v>
      </c>
      <c r="H48" s="116">
        <f t="shared" si="3"/>
        <v>3.450655624568668E-3</v>
      </c>
      <c r="I48" s="116">
        <f t="shared" si="3"/>
        <v>2.828854314002829E-3</v>
      </c>
      <c r="J48" s="116">
        <f t="shared" si="3"/>
        <v>2.7472527472527475E-3</v>
      </c>
      <c r="K48" s="116">
        <f t="shared" si="3"/>
        <v>1.29366106080207E-3</v>
      </c>
      <c r="L48" s="116">
        <f t="shared" si="3"/>
        <v>1.8987341772151898E-3</v>
      </c>
    </row>
    <row r="49" spans="1:12" x14ac:dyDescent="0.2">
      <c r="A49" s="195" t="s">
        <v>5</v>
      </c>
      <c r="B49" s="116">
        <f t="shared" si="3"/>
        <v>1.2849584278155708E-2</v>
      </c>
      <c r="C49" s="116">
        <f t="shared" si="3"/>
        <v>1.0271460014673514E-2</v>
      </c>
      <c r="D49" s="116">
        <f t="shared" si="3"/>
        <v>9.5238095238095247E-3</v>
      </c>
      <c r="E49" s="116">
        <f t="shared" si="3"/>
        <v>8.9086859688195987E-3</v>
      </c>
      <c r="F49" s="116">
        <f t="shared" si="3"/>
        <v>9.5658572479764541E-3</v>
      </c>
      <c r="G49" s="116">
        <f t="shared" si="3"/>
        <v>9.9644128113879002E-3</v>
      </c>
      <c r="H49" s="116">
        <f t="shared" si="3"/>
        <v>1.0351966873706004E-2</v>
      </c>
      <c r="I49" s="116">
        <f t="shared" si="3"/>
        <v>9.1937765205091938E-3</v>
      </c>
      <c r="J49" s="116">
        <f t="shared" si="3"/>
        <v>7.554945054945055E-3</v>
      </c>
      <c r="K49" s="116">
        <f t="shared" si="3"/>
        <v>7.7619663648124193E-3</v>
      </c>
      <c r="L49" s="116">
        <f t="shared" si="3"/>
        <v>9.4936708860759497E-3</v>
      </c>
    </row>
    <row r="50" spans="1:12" x14ac:dyDescent="0.2">
      <c r="A50" s="195" t="s">
        <v>6</v>
      </c>
      <c r="B50" s="116">
        <f t="shared" si="3"/>
        <v>7.5585789871504159E-3</v>
      </c>
      <c r="C50" s="116">
        <f t="shared" si="3"/>
        <v>7.3367571533382242E-3</v>
      </c>
      <c r="D50" s="116">
        <f t="shared" si="3"/>
        <v>5.8608058608058608E-3</v>
      </c>
      <c r="E50" s="116">
        <f t="shared" si="3"/>
        <v>3.7119524870081661E-3</v>
      </c>
      <c r="F50" s="116">
        <f t="shared" si="3"/>
        <v>5.1508462104488595E-3</v>
      </c>
      <c r="G50" s="116">
        <f t="shared" si="3"/>
        <v>3.5587188612099642E-3</v>
      </c>
      <c r="H50" s="116">
        <f t="shared" si="3"/>
        <v>4.140786749482402E-3</v>
      </c>
      <c r="I50" s="116">
        <f t="shared" si="3"/>
        <v>4.2432814710042432E-3</v>
      </c>
      <c r="J50" s="116">
        <f t="shared" si="3"/>
        <v>4.120879120879121E-3</v>
      </c>
      <c r="K50" s="116">
        <f t="shared" si="3"/>
        <v>4.5278137128072441E-3</v>
      </c>
      <c r="L50" s="116">
        <f t="shared" si="3"/>
        <v>5.0632911392405064E-3</v>
      </c>
    </row>
    <row r="51" spans="1:12" x14ac:dyDescent="0.2">
      <c r="A51" s="195" t="s">
        <v>7</v>
      </c>
      <c r="B51" s="116">
        <f t="shared" si="3"/>
        <v>6.0468631897203327E-3</v>
      </c>
      <c r="C51" s="116">
        <f t="shared" si="3"/>
        <v>8.0704328686720464E-3</v>
      </c>
      <c r="D51" s="116">
        <f t="shared" si="3"/>
        <v>6.5934065934065934E-3</v>
      </c>
      <c r="E51" s="116">
        <f t="shared" si="3"/>
        <v>8.1662954714179659E-3</v>
      </c>
      <c r="F51" s="116">
        <f t="shared" si="3"/>
        <v>1.1037527593818985E-2</v>
      </c>
      <c r="G51" s="116">
        <f t="shared" si="3"/>
        <v>8.5409252669039152E-3</v>
      </c>
      <c r="H51" s="116">
        <f t="shared" si="3"/>
        <v>9.6618357487922701E-3</v>
      </c>
      <c r="I51" s="116">
        <f t="shared" si="3"/>
        <v>9.9009900990099011E-3</v>
      </c>
      <c r="J51" s="116">
        <f t="shared" si="3"/>
        <v>1.2362637362637362E-2</v>
      </c>
      <c r="K51" s="116">
        <f t="shared" si="3"/>
        <v>1.3583441138421734E-2</v>
      </c>
      <c r="L51" s="116">
        <f t="shared" si="3"/>
        <v>9.4936708860759497E-3</v>
      </c>
    </row>
    <row r="52" spans="1:12" x14ac:dyDescent="0.2">
      <c r="A52" s="195" t="s">
        <v>8</v>
      </c>
      <c r="B52" s="116">
        <f t="shared" si="3"/>
        <v>2.6455026455026454E-2</v>
      </c>
      <c r="C52" s="116">
        <f t="shared" si="3"/>
        <v>2.4944974321349962E-2</v>
      </c>
      <c r="D52" s="116">
        <f t="shared" si="3"/>
        <v>2.7106227106227107E-2</v>
      </c>
      <c r="E52" s="116">
        <f t="shared" si="3"/>
        <v>2.6726057906458798E-2</v>
      </c>
      <c r="F52" s="116">
        <f t="shared" si="3"/>
        <v>2.5018395879323033E-2</v>
      </c>
      <c r="G52" s="116">
        <f t="shared" si="3"/>
        <v>2.7046263345195731E-2</v>
      </c>
      <c r="H52" s="116">
        <f t="shared" si="3"/>
        <v>2.6915113871635612E-2</v>
      </c>
      <c r="I52" s="116">
        <f t="shared" si="3"/>
        <v>2.5459688826025461E-2</v>
      </c>
      <c r="J52" s="116">
        <f t="shared" si="3"/>
        <v>2.5412087912087912E-2</v>
      </c>
      <c r="K52" s="116">
        <f t="shared" si="3"/>
        <v>2.7813712807244501E-2</v>
      </c>
      <c r="L52" s="116">
        <f t="shared" si="3"/>
        <v>2.9746835443037974E-2</v>
      </c>
    </row>
    <row r="53" spans="1:12" x14ac:dyDescent="0.2">
      <c r="A53" s="195" t="s">
        <v>9</v>
      </c>
      <c r="B53" s="116">
        <f t="shared" si="3"/>
        <v>3.779289493575208E-3</v>
      </c>
      <c r="C53" s="116">
        <f t="shared" si="3"/>
        <v>5.1357300073367569E-3</v>
      </c>
      <c r="D53" s="116">
        <f t="shared" si="3"/>
        <v>5.1282051282051282E-3</v>
      </c>
      <c r="E53" s="116">
        <f t="shared" si="3"/>
        <v>3.7119524870081661E-3</v>
      </c>
      <c r="F53" s="116">
        <f t="shared" si="3"/>
        <v>5.8866813833701251E-3</v>
      </c>
      <c r="G53" s="116">
        <f t="shared" si="3"/>
        <v>5.6939501779359435E-3</v>
      </c>
      <c r="H53" s="116">
        <f t="shared" si="3"/>
        <v>4.140786749482402E-3</v>
      </c>
      <c r="I53" s="116">
        <f t="shared" si="3"/>
        <v>3.5360678925035359E-3</v>
      </c>
      <c r="J53" s="116">
        <f t="shared" si="3"/>
        <v>4.120879120879121E-3</v>
      </c>
      <c r="K53" s="116">
        <f t="shared" si="3"/>
        <v>4.5278137128072441E-3</v>
      </c>
      <c r="L53" s="116">
        <f t="shared" si="3"/>
        <v>5.0632911392405064E-3</v>
      </c>
    </row>
    <row r="54" spans="1:12" x14ac:dyDescent="0.2">
      <c r="A54" s="195" t="s">
        <v>10</v>
      </c>
      <c r="B54" s="116">
        <f t="shared" si="3"/>
        <v>1.9652305366591082E-2</v>
      </c>
      <c r="C54" s="116">
        <f t="shared" si="3"/>
        <v>1.8341892883345562E-2</v>
      </c>
      <c r="D54" s="116">
        <f t="shared" si="3"/>
        <v>1.7582417582417582E-2</v>
      </c>
      <c r="E54" s="116">
        <f t="shared" si="3"/>
        <v>1.9302152932442463E-2</v>
      </c>
      <c r="F54" s="116">
        <f t="shared" si="3"/>
        <v>1.4716703458425313E-2</v>
      </c>
      <c r="G54" s="116">
        <f t="shared" si="3"/>
        <v>1.494661921708185E-2</v>
      </c>
      <c r="H54" s="116">
        <f t="shared" si="3"/>
        <v>1.3112491373360938E-2</v>
      </c>
      <c r="I54" s="116">
        <f t="shared" si="3"/>
        <v>1.3437057991513438E-2</v>
      </c>
      <c r="J54" s="116">
        <f t="shared" si="3"/>
        <v>1.2362637362637362E-2</v>
      </c>
      <c r="K54" s="116">
        <f t="shared" si="3"/>
        <v>1.0996119016817595E-2</v>
      </c>
      <c r="L54" s="116">
        <f t="shared" si="3"/>
        <v>1.3291139240506329E-2</v>
      </c>
    </row>
    <row r="55" spans="1:12" x14ac:dyDescent="0.2">
      <c r="A55" s="195" t="s">
        <v>11</v>
      </c>
      <c r="B55" s="116">
        <f t="shared" si="3"/>
        <v>3.4769463340891912E-2</v>
      </c>
      <c r="C55" s="116">
        <f t="shared" si="3"/>
        <v>3.4482758620689655E-2</v>
      </c>
      <c r="D55" s="116">
        <f t="shared" si="3"/>
        <v>3.5164835164835165E-2</v>
      </c>
      <c r="E55" s="116">
        <f t="shared" si="3"/>
        <v>3.1922791388270227E-2</v>
      </c>
      <c r="F55" s="116">
        <f t="shared" si="3"/>
        <v>2.8697571743929361E-2</v>
      </c>
      <c r="G55" s="116">
        <f t="shared" si="3"/>
        <v>2.7758007117437724E-2</v>
      </c>
      <c r="H55" s="116">
        <f t="shared" si="3"/>
        <v>2.8985507246376812E-2</v>
      </c>
      <c r="I55" s="116">
        <f t="shared" si="3"/>
        <v>2.5459688826025461E-2</v>
      </c>
      <c r="J55" s="116">
        <f t="shared" si="3"/>
        <v>2.6785714285714284E-2</v>
      </c>
      <c r="K55" s="116">
        <f t="shared" si="3"/>
        <v>2.3285899094437259E-2</v>
      </c>
      <c r="L55" s="116">
        <f t="shared" si="3"/>
        <v>2.2151898734177215E-2</v>
      </c>
    </row>
    <row r="56" spans="1:12" x14ac:dyDescent="0.2">
      <c r="A56" s="195" t="s">
        <v>12</v>
      </c>
      <c r="B56" s="116">
        <f t="shared" si="3"/>
        <v>3.779289493575208E-3</v>
      </c>
      <c r="C56" s="116">
        <f t="shared" si="3"/>
        <v>4.4020542920029347E-3</v>
      </c>
      <c r="D56" s="116">
        <f t="shared" si="3"/>
        <v>2.9304029304029304E-3</v>
      </c>
      <c r="E56" s="116">
        <f t="shared" si="3"/>
        <v>5.196733481811433E-3</v>
      </c>
      <c r="F56" s="116">
        <f t="shared" si="3"/>
        <v>5.8866813833701251E-3</v>
      </c>
      <c r="G56" s="116">
        <f t="shared" si="3"/>
        <v>3.5587188612099642E-3</v>
      </c>
      <c r="H56" s="116">
        <f t="shared" si="3"/>
        <v>4.140786749482402E-3</v>
      </c>
      <c r="I56" s="116">
        <f t="shared" si="3"/>
        <v>4.2432814710042432E-3</v>
      </c>
      <c r="J56" s="116">
        <f t="shared" si="3"/>
        <v>3.434065934065934E-3</v>
      </c>
      <c r="K56" s="116">
        <f t="shared" si="3"/>
        <v>3.2341526520051748E-3</v>
      </c>
      <c r="L56" s="116">
        <f t="shared" si="3"/>
        <v>1.8987341772151898E-3</v>
      </c>
    </row>
    <row r="57" spans="1:12" x14ac:dyDescent="0.2">
      <c r="A57" s="195" t="s">
        <v>13</v>
      </c>
      <c r="B57" s="116">
        <f t="shared" si="3"/>
        <v>0.1655328798185941</v>
      </c>
      <c r="C57" s="116">
        <f t="shared" si="3"/>
        <v>0.16727806309611151</v>
      </c>
      <c r="D57" s="116">
        <f t="shared" si="3"/>
        <v>0.17435897435897435</v>
      </c>
      <c r="E57" s="116">
        <f t="shared" si="3"/>
        <v>0.17965850037119524</v>
      </c>
      <c r="F57" s="116">
        <f t="shared" si="3"/>
        <v>0.18543046357615894</v>
      </c>
      <c r="G57" s="116">
        <f t="shared" si="3"/>
        <v>0.19359430604982206</v>
      </c>
      <c r="H57" s="116">
        <f t="shared" si="3"/>
        <v>0.20772946859903382</v>
      </c>
      <c r="I57" s="116">
        <f t="shared" si="3"/>
        <v>0.21852899575671852</v>
      </c>
      <c r="J57" s="116">
        <f t="shared" si="3"/>
        <v>0.22252747252747251</v>
      </c>
      <c r="K57" s="116">
        <f t="shared" si="3"/>
        <v>0.22897800776196636</v>
      </c>
      <c r="L57" s="116">
        <f t="shared" si="3"/>
        <v>0.22151898734177214</v>
      </c>
    </row>
    <row r="58" spans="1:12" x14ac:dyDescent="0.2">
      <c r="A58" s="195" t="s">
        <v>14</v>
      </c>
      <c r="B58" s="116">
        <f t="shared" si="3"/>
        <v>3.0234315948601664E-3</v>
      </c>
      <c r="C58" s="116">
        <f t="shared" si="3"/>
        <v>4.4020542920029347E-3</v>
      </c>
      <c r="D58" s="116">
        <f t="shared" si="3"/>
        <v>3.663003663003663E-3</v>
      </c>
      <c r="E58" s="116">
        <f t="shared" si="3"/>
        <v>2.9695619896065329E-3</v>
      </c>
      <c r="F58" s="116">
        <f t="shared" si="3"/>
        <v>2.9433406916850625E-3</v>
      </c>
      <c r="G58" s="116">
        <f t="shared" si="3"/>
        <v>3.5587188612099642E-3</v>
      </c>
      <c r="H58" s="116">
        <f t="shared" si="3"/>
        <v>4.140786749482402E-3</v>
      </c>
      <c r="I58" s="116">
        <f t="shared" si="3"/>
        <v>2.828854314002829E-3</v>
      </c>
      <c r="J58" s="116">
        <f t="shared" si="3"/>
        <v>3.434065934065934E-3</v>
      </c>
      <c r="K58" s="116">
        <f t="shared" si="3"/>
        <v>3.2341526520051748E-3</v>
      </c>
      <c r="L58" s="116">
        <f t="shared" si="3"/>
        <v>3.1645569620253164E-3</v>
      </c>
    </row>
    <row r="59" spans="1:12" x14ac:dyDescent="0.2">
      <c r="A59" s="195" t="s">
        <v>15</v>
      </c>
      <c r="B59" s="116">
        <f t="shared" si="3"/>
        <v>2.4187452758881331E-2</v>
      </c>
      <c r="C59" s="116">
        <f t="shared" si="3"/>
        <v>1.7608217168011739E-2</v>
      </c>
      <c r="D59" s="116">
        <f t="shared" si="3"/>
        <v>1.5384615384615385E-2</v>
      </c>
      <c r="E59" s="116">
        <f t="shared" si="3"/>
        <v>1.6332590942835932E-2</v>
      </c>
      <c r="F59" s="116">
        <f t="shared" si="3"/>
        <v>1.4716703458425313E-2</v>
      </c>
      <c r="G59" s="116">
        <f t="shared" si="3"/>
        <v>1.7793594306049824E-2</v>
      </c>
      <c r="H59" s="116">
        <f t="shared" si="3"/>
        <v>2.139406487232574E-2</v>
      </c>
      <c r="I59" s="116">
        <f t="shared" si="3"/>
        <v>2.4045261669024046E-2</v>
      </c>
      <c r="J59" s="116">
        <f t="shared" si="3"/>
        <v>2.0604395604395604E-2</v>
      </c>
      <c r="K59" s="116">
        <f t="shared" si="3"/>
        <v>2.2639068564036222E-2</v>
      </c>
      <c r="L59" s="116">
        <f t="shared" si="3"/>
        <v>2.1518987341772152E-2</v>
      </c>
    </row>
    <row r="60" spans="1:12" x14ac:dyDescent="0.2">
      <c r="A60" s="195" t="s">
        <v>16</v>
      </c>
      <c r="B60" s="116">
        <f t="shared" si="3"/>
        <v>5.0642479213907785E-2</v>
      </c>
      <c r="C60" s="116">
        <f t="shared" si="3"/>
        <v>4.5487894350696993E-2</v>
      </c>
      <c r="D60" s="116">
        <f t="shared" si="3"/>
        <v>5.128205128205128E-2</v>
      </c>
      <c r="E60" s="116">
        <f t="shared" si="3"/>
        <v>4.3801039346696359E-2</v>
      </c>
      <c r="F60" s="116">
        <f t="shared" si="3"/>
        <v>4.6357615894039736E-2</v>
      </c>
      <c r="G60" s="116">
        <f t="shared" si="3"/>
        <v>4.3416370106761568E-2</v>
      </c>
      <c r="H60" s="116">
        <f t="shared" si="3"/>
        <v>4.1407867494824016E-2</v>
      </c>
      <c r="I60" s="116">
        <f t="shared" si="3"/>
        <v>4.0311173974540308E-2</v>
      </c>
      <c r="J60" s="116">
        <f t="shared" si="3"/>
        <v>3.7087912087912088E-2</v>
      </c>
      <c r="K60" s="116">
        <f t="shared" si="3"/>
        <v>4.0750323415265202E-2</v>
      </c>
      <c r="L60" s="116">
        <f t="shared" si="3"/>
        <v>3.7341772151898732E-2</v>
      </c>
    </row>
    <row r="61" spans="1:12" x14ac:dyDescent="0.2">
      <c r="A61" s="195" t="s">
        <v>17</v>
      </c>
      <c r="B61" s="116">
        <f t="shared" si="3"/>
        <v>0.2705971277399849</v>
      </c>
      <c r="C61" s="116">
        <f t="shared" si="3"/>
        <v>0.27219369038884811</v>
      </c>
      <c r="D61" s="116">
        <f t="shared" si="3"/>
        <v>0.27765567765567767</v>
      </c>
      <c r="E61" s="116">
        <f t="shared" si="3"/>
        <v>0.29027468448403859</v>
      </c>
      <c r="F61" s="116">
        <f t="shared" si="3"/>
        <v>0.28697571743929362</v>
      </c>
      <c r="G61" s="116">
        <f t="shared" si="3"/>
        <v>0.30462633451957294</v>
      </c>
      <c r="H61" s="116">
        <f t="shared" si="3"/>
        <v>0.305728088336784</v>
      </c>
      <c r="I61" s="116">
        <f t="shared" si="3"/>
        <v>0.31400282885431402</v>
      </c>
      <c r="J61" s="116">
        <f t="shared" si="3"/>
        <v>0.32760989010989011</v>
      </c>
      <c r="K61" s="116">
        <f t="shared" si="3"/>
        <v>0.32341526520051744</v>
      </c>
      <c r="L61" s="116">
        <f t="shared" si="3"/>
        <v>0.32405063291139241</v>
      </c>
    </row>
    <row r="62" spans="1:12" x14ac:dyDescent="0.2">
      <c r="A62" s="195" t="s">
        <v>18</v>
      </c>
      <c r="B62" s="116">
        <f t="shared" ref="B62:L77" si="4">B22/B$5</f>
        <v>2.9478458049886622E-2</v>
      </c>
      <c r="C62" s="116">
        <f t="shared" si="4"/>
        <v>3.7417461482024947E-2</v>
      </c>
      <c r="D62" s="116">
        <f t="shared" si="4"/>
        <v>3.3699633699633698E-2</v>
      </c>
      <c r="E62" s="116">
        <f t="shared" si="4"/>
        <v>3.4149962880475129E-2</v>
      </c>
      <c r="F62" s="116">
        <f t="shared" si="4"/>
        <v>3.2376747608535691E-2</v>
      </c>
      <c r="G62" s="116">
        <f t="shared" si="4"/>
        <v>3.7010676156583627E-2</v>
      </c>
      <c r="H62" s="116">
        <f t="shared" si="4"/>
        <v>3.450655624568668E-2</v>
      </c>
      <c r="I62" s="116">
        <f t="shared" si="4"/>
        <v>3.1824611032531827E-2</v>
      </c>
      <c r="J62" s="116">
        <f t="shared" si="4"/>
        <v>2.815934065934066E-2</v>
      </c>
      <c r="K62" s="116">
        <f t="shared" si="4"/>
        <v>2.5873221216041398E-2</v>
      </c>
      <c r="L62" s="116">
        <f t="shared" si="4"/>
        <v>3.5443037974683546E-2</v>
      </c>
    </row>
    <row r="63" spans="1:12" x14ac:dyDescent="0.2">
      <c r="A63" s="195" t="s">
        <v>19</v>
      </c>
      <c r="B63" s="116">
        <f t="shared" si="4"/>
        <v>2.2675736961451248E-3</v>
      </c>
      <c r="C63" s="116">
        <f t="shared" si="4"/>
        <v>1.467351430667645E-3</v>
      </c>
      <c r="D63" s="116">
        <f t="shared" si="4"/>
        <v>1.4652014652014652E-3</v>
      </c>
      <c r="E63" s="116">
        <f t="shared" si="4"/>
        <v>7.4239049740163323E-4</v>
      </c>
      <c r="F63" s="116">
        <f t="shared" si="4"/>
        <v>7.3583517292126564E-4</v>
      </c>
      <c r="G63" s="116">
        <f t="shared" si="4"/>
        <v>7.1174377224199293E-4</v>
      </c>
      <c r="H63" s="116">
        <f t="shared" si="4"/>
        <v>1.3802622498274672E-3</v>
      </c>
      <c r="I63" s="116">
        <f t="shared" si="4"/>
        <v>7.0721357850070724E-4</v>
      </c>
      <c r="J63" s="116">
        <f t="shared" si="4"/>
        <v>0</v>
      </c>
      <c r="K63" s="116">
        <f t="shared" si="4"/>
        <v>6.4683053040103498E-4</v>
      </c>
      <c r="L63" s="116">
        <f t="shared" si="4"/>
        <v>6.329113924050633E-4</v>
      </c>
    </row>
    <row r="64" spans="1:12" x14ac:dyDescent="0.2">
      <c r="A64" s="195" t="s">
        <v>20</v>
      </c>
      <c r="B64" s="116">
        <f t="shared" si="4"/>
        <v>4.6863189720332578E-2</v>
      </c>
      <c r="C64" s="116">
        <f t="shared" si="4"/>
        <v>4.4020542920029347E-2</v>
      </c>
      <c r="D64" s="116">
        <f t="shared" si="4"/>
        <v>4.5421245421245419E-2</v>
      </c>
      <c r="E64" s="116">
        <f t="shared" si="4"/>
        <v>4.4543429844097995E-2</v>
      </c>
      <c r="F64" s="116">
        <f t="shared" si="4"/>
        <v>4.4885945548197206E-2</v>
      </c>
      <c r="G64" s="116">
        <f t="shared" si="4"/>
        <v>4.5551601423487548E-2</v>
      </c>
      <c r="H64" s="116">
        <f t="shared" si="4"/>
        <v>4.5548654244306416E-2</v>
      </c>
      <c r="I64" s="116">
        <f t="shared" si="4"/>
        <v>4.4554455445544552E-2</v>
      </c>
      <c r="J64" s="116">
        <f t="shared" si="4"/>
        <v>4.3956043956043959E-2</v>
      </c>
      <c r="K64" s="116">
        <f t="shared" si="4"/>
        <v>4.2690815006468305E-2</v>
      </c>
      <c r="L64" s="116">
        <f t="shared" si="4"/>
        <v>3.8607594936708858E-2</v>
      </c>
    </row>
    <row r="65" spans="1:12" x14ac:dyDescent="0.2">
      <c r="A65" s="195" t="s">
        <v>21</v>
      </c>
      <c r="B65" s="116">
        <f t="shared" si="4"/>
        <v>1.0582010582010581E-2</v>
      </c>
      <c r="C65" s="116">
        <f t="shared" si="4"/>
        <v>1.0271460014673514E-2</v>
      </c>
      <c r="D65" s="116">
        <f t="shared" si="4"/>
        <v>1.098901098901099E-2</v>
      </c>
      <c r="E65" s="116">
        <f t="shared" si="4"/>
        <v>8.9086859688195987E-3</v>
      </c>
      <c r="F65" s="116">
        <f t="shared" si="4"/>
        <v>8.0941869021339229E-3</v>
      </c>
      <c r="G65" s="116">
        <f t="shared" si="4"/>
        <v>6.405693950177936E-3</v>
      </c>
      <c r="H65" s="116">
        <f t="shared" si="4"/>
        <v>6.2111801242236021E-3</v>
      </c>
      <c r="I65" s="116">
        <f t="shared" si="4"/>
        <v>2.828854314002829E-3</v>
      </c>
      <c r="J65" s="116">
        <f t="shared" si="4"/>
        <v>4.120879120879121E-3</v>
      </c>
      <c r="K65" s="116">
        <f t="shared" si="4"/>
        <v>6.4683053040103496E-3</v>
      </c>
      <c r="L65" s="116">
        <f t="shared" si="4"/>
        <v>7.5949367088607592E-3</v>
      </c>
    </row>
    <row r="66" spans="1:12" x14ac:dyDescent="0.2">
      <c r="A66" s="195" t="s">
        <v>22</v>
      </c>
      <c r="B66" s="116">
        <f t="shared" si="4"/>
        <v>9.8261526832955411E-3</v>
      </c>
      <c r="C66" s="116">
        <f t="shared" si="4"/>
        <v>8.0704328686720464E-3</v>
      </c>
      <c r="D66" s="116">
        <f t="shared" si="4"/>
        <v>5.1282051282051282E-3</v>
      </c>
      <c r="E66" s="116">
        <f t="shared" si="4"/>
        <v>5.9391239792130658E-3</v>
      </c>
      <c r="F66" s="116">
        <f t="shared" si="4"/>
        <v>5.8866813833701251E-3</v>
      </c>
      <c r="G66" s="116">
        <f t="shared" si="4"/>
        <v>8.5409252669039152E-3</v>
      </c>
      <c r="H66" s="116">
        <f t="shared" si="4"/>
        <v>6.901311249137336E-3</v>
      </c>
      <c r="I66" s="116">
        <f t="shared" si="4"/>
        <v>7.0721357850070717E-3</v>
      </c>
      <c r="J66" s="116">
        <f t="shared" si="4"/>
        <v>4.120879120879121E-3</v>
      </c>
      <c r="K66" s="116">
        <f>K26/K$5</f>
        <v>3.8809831824062097E-3</v>
      </c>
      <c r="L66" s="116">
        <f t="shared" si="4"/>
        <v>5.0632911392405064E-3</v>
      </c>
    </row>
    <row r="67" spans="1:12" x14ac:dyDescent="0.2">
      <c r="A67" s="195" t="s">
        <v>23</v>
      </c>
      <c r="B67" s="116">
        <f t="shared" si="4"/>
        <v>2.9478458049886622E-2</v>
      </c>
      <c r="C67" s="116">
        <f t="shared" si="4"/>
        <v>3.7417461482024947E-2</v>
      </c>
      <c r="D67" s="116">
        <f t="shared" si="4"/>
        <v>3.4432234432234435E-2</v>
      </c>
      <c r="E67" s="116">
        <f t="shared" si="4"/>
        <v>3.1922791388270227E-2</v>
      </c>
      <c r="F67" s="116">
        <f t="shared" si="4"/>
        <v>3.6055923473142015E-2</v>
      </c>
      <c r="G67" s="116">
        <f t="shared" si="4"/>
        <v>3.4875444839857654E-2</v>
      </c>
      <c r="H67" s="116">
        <f t="shared" si="4"/>
        <v>3.243616287094548E-2</v>
      </c>
      <c r="I67" s="116">
        <f t="shared" si="4"/>
        <v>2.9702970297029702E-2</v>
      </c>
      <c r="J67" s="116">
        <f t="shared" si="4"/>
        <v>2.8846153846153848E-2</v>
      </c>
      <c r="K67" s="116">
        <f t="shared" si="4"/>
        <v>3.3635187580853813E-2</v>
      </c>
      <c r="L67" s="116">
        <f t="shared" si="4"/>
        <v>3.10126582278481E-2</v>
      </c>
    </row>
    <row r="68" spans="1:12" x14ac:dyDescent="0.2">
      <c r="A68" s="195" t="s">
        <v>24</v>
      </c>
      <c r="B68" s="116">
        <f t="shared" si="4"/>
        <v>7.5585789871504159E-4</v>
      </c>
      <c r="C68" s="116">
        <f t="shared" si="4"/>
        <v>1.467351430667645E-3</v>
      </c>
      <c r="D68" s="116">
        <f t="shared" si="4"/>
        <v>7.326007326007326E-4</v>
      </c>
      <c r="E68" s="116">
        <f t="shared" si="4"/>
        <v>0</v>
      </c>
      <c r="F68" s="116">
        <f t="shared" si="4"/>
        <v>7.3583517292126564E-4</v>
      </c>
      <c r="G68" s="116">
        <f t="shared" si="4"/>
        <v>1.4234875444839859E-3</v>
      </c>
      <c r="H68" s="116">
        <f t="shared" si="4"/>
        <v>2.070393374741201E-3</v>
      </c>
      <c r="I68" s="116">
        <f t="shared" si="4"/>
        <v>1.4144271570014145E-3</v>
      </c>
      <c r="J68" s="116">
        <f t="shared" si="4"/>
        <v>2.0604395604395605E-3</v>
      </c>
      <c r="K68" s="116">
        <f t="shared" si="4"/>
        <v>3.2341526520051748E-3</v>
      </c>
      <c r="L68" s="116">
        <f t="shared" si="4"/>
        <v>1.2658227848101266E-3</v>
      </c>
    </row>
    <row r="69" spans="1:12" x14ac:dyDescent="0.2">
      <c r="A69" s="195" t="s">
        <v>25</v>
      </c>
      <c r="B69" s="116">
        <f t="shared" si="4"/>
        <v>6.0468631897203327E-3</v>
      </c>
      <c r="C69" s="116">
        <f t="shared" si="4"/>
        <v>5.1357300073367569E-3</v>
      </c>
      <c r="D69" s="116">
        <f t="shared" si="4"/>
        <v>5.8608058608058608E-3</v>
      </c>
      <c r="E69" s="116">
        <f t="shared" si="4"/>
        <v>5.9391239792130658E-3</v>
      </c>
      <c r="F69" s="116">
        <f t="shared" si="4"/>
        <v>3.6791758646063282E-3</v>
      </c>
      <c r="G69" s="116">
        <f t="shared" si="4"/>
        <v>3.5587188612099642E-3</v>
      </c>
      <c r="H69" s="116">
        <f t="shared" si="4"/>
        <v>4.830917874396135E-3</v>
      </c>
      <c r="I69" s="116">
        <f t="shared" si="4"/>
        <v>2.828854314002829E-3</v>
      </c>
      <c r="J69" s="116">
        <f t="shared" si="4"/>
        <v>2.0604395604395605E-3</v>
      </c>
      <c r="K69" s="116">
        <f t="shared" si="4"/>
        <v>1.9404915912031048E-3</v>
      </c>
      <c r="L69" s="116">
        <f t="shared" si="4"/>
        <v>1.8987341772151898E-3</v>
      </c>
    </row>
    <row r="70" spans="1:12" x14ac:dyDescent="0.2">
      <c r="A70" s="195" t="s">
        <v>26</v>
      </c>
      <c r="B70" s="116">
        <f t="shared" si="4"/>
        <v>7.5585789871504159E-3</v>
      </c>
      <c r="C70" s="116">
        <f t="shared" si="4"/>
        <v>7.3367571533382242E-3</v>
      </c>
      <c r="D70" s="116">
        <f t="shared" si="4"/>
        <v>7.326007326007326E-3</v>
      </c>
      <c r="E70" s="116">
        <f t="shared" si="4"/>
        <v>5.9391239792130658E-3</v>
      </c>
      <c r="F70" s="116">
        <f t="shared" si="4"/>
        <v>5.1508462104488595E-3</v>
      </c>
      <c r="G70" s="116">
        <f t="shared" si="4"/>
        <v>5.6939501779359435E-3</v>
      </c>
      <c r="H70" s="116">
        <f t="shared" si="4"/>
        <v>7.59144237405107E-3</v>
      </c>
      <c r="I70" s="116">
        <f t="shared" si="4"/>
        <v>6.3649222065063652E-3</v>
      </c>
      <c r="J70" s="116">
        <f t="shared" si="4"/>
        <v>5.4945054945054949E-3</v>
      </c>
      <c r="K70" s="116">
        <f t="shared" si="4"/>
        <v>7.1151358344113845E-3</v>
      </c>
      <c r="L70" s="116">
        <f t="shared" si="4"/>
        <v>8.8607594936708865E-3</v>
      </c>
    </row>
    <row r="71" spans="1:12" x14ac:dyDescent="0.2">
      <c r="A71" s="195" t="s">
        <v>27</v>
      </c>
      <c r="B71" s="116">
        <f t="shared" si="4"/>
        <v>6.0468631897203327E-3</v>
      </c>
      <c r="C71" s="116">
        <f t="shared" si="4"/>
        <v>5.8694057226705799E-3</v>
      </c>
      <c r="D71" s="116">
        <f t="shared" si="4"/>
        <v>4.3956043956043956E-3</v>
      </c>
      <c r="E71" s="116">
        <f t="shared" si="4"/>
        <v>5.9391239792130658E-3</v>
      </c>
      <c r="F71" s="116">
        <f t="shared" si="4"/>
        <v>7.3583517292126564E-3</v>
      </c>
      <c r="G71" s="116">
        <f t="shared" si="4"/>
        <v>5.6939501779359435E-3</v>
      </c>
      <c r="H71" s="116">
        <f t="shared" si="4"/>
        <v>6.901311249137336E-3</v>
      </c>
      <c r="I71" s="116">
        <f t="shared" si="4"/>
        <v>5.6577086280056579E-3</v>
      </c>
      <c r="J71" s="116">
        <f t="shared" si="4"/>
        <v>4.120879120879121E-3</v>
      </c>
      <c r="K71" s="116">
        <f t="shared" si="4"/>
        <v>5.1746442432082798E-3</v>
      </c>
      <c r="L71" s="116">
        <f t="shared" si="4"/>
        <v>6.962025316455696E-3</v>
      </c>
    </row>
    <row r="72" spans="1:12" x14ac:dyDescent="0.2">
      <c r="A72" s="195" t="s">
        <v>28</v>
      </c>
      <c r="B72" s="116">
        <f t="shared" si="4"/>
        <v>3.0234315948601664E-3</v>
      </c>
      <c r="C72" s="116">
        <f t="shared" si="4"/>
        <v>1.467351430667645E-3</v>
      </c>
      <c r="D72" s="116">
        <f t="shared" si="4"/>
        <v>1.4652014652014652E-3</v>
      </c>
      <c r="E72" s="116">
        <f t="shared" si="4"/>
        <v>7.4239049740163323E-4</v>
      </c>
      <c r="F72" s="116">
        <f t="shared" si="4"/>
        <v>1.4716703458425313E-3</v>
      </c>
      <c r="G72" s="116">
        <f t="shared" si="4"/>
        <v>1.4234875444839859E-3</v>
      </c>
      <c r="H72" s="116">
        <f t="shared" si="4"/>
        <v>2.7605244996549345E-3</v>
      </c>
      <c r="I72" s="116">
        <f t="shared" si="4"/>
        <v>2.828854314002829E-3</v>
      </c>
      <c r="J72" s="116">
        <f t="shared" si="4"/>
        <v>2.7472527472527475E-3</v>
      </c>
      <c r="K72" s="116">
        <f t="shared" si="4"/>
        <v>2.5873221216041399E-3</v>
      </c>
      <c r="L72" s="116">
        <f t="shared" si="4"/>
        <v>2.5316455696202532E-3</v>
      </c>
    </row>
    <row r="73" spans="1:12" x14ac:dyDescent="0.2">
      <c r="A73" s="195" t="s">
        <v>29</v>
      </c>
      <c r="B73" s="116">
        <f t="shared" si="4"/>
        <v>1.0582010582010581E-2</v>
      </c>
      <c r="C73" s="116">
        <f t="shared" si="4"/>
        <v>1.0271460014673514E-2</v>
      </c>
      <c r="D73" s="116">
        <f t="shared" si="4"/>
        <v>1.3186813186813187E-2</v>
      </c>
      <c r="E73" s="116">
        <f t="shared" si="4"/>
        <v>1.1135857461024499E-2</v>
      </c>
      <c r="F73" s="116">
        <f t="shared" si="4"/>
        <v>1.3245033112582781E-2</v>
      </c>
      <c r="G73" s="116">
        <f t="shared" si="4"/>
        <v>1.2811387900355872E-2</v>
      </c>
      <c r="H73" s="116">
        <f t="shared" si="4"/>
        <v>8.9717046238785361E-3</v>
      </c>
      <c r="I73" s="116">
        <f t="shared" si="4"/>
        <v>7.7793493635077791E-3</v>
      </c>
      <c r="J73" s="116">
        <f t="shared" si="4"/>
        <v>8.9285714285714281E-3</v>
      </c>
      <c r="K73" s="116">
        <f t="shared" si="4"/>
        <v>8.4087968952134533E-3</v>
      </c>
      <c r="L73" s="116">
        <f t="shared" si="4"/>
        <v>9.4936708860759497E-3</v>
      </c>
    </row>
    <row r="74" spans="1:12" x14ac:dyDescent="0.2">
      <c r="A74" s="195" t="s">
        <v>30</v>
      </c>
      <c r="B74" s="116">
        <f t="shared" si="4"/>
        <v>7.7097505668934238E-2</v>
      </c>
      <c r="C74" s="116">
        <f t="shared" si="4"/>
        <v>7.630227439471754E-2</v>
      </c>
      <c r="D74" s="116">
        <f t="shared" si="4"/>
        <v>6.95970695970696E-2</v>
      </c>
      <c r="E74" s="116">
        <f t="shared" si="4"/>
        <v>6.8299925760950259E-2</v>
      </c>
      <c r="F74" s="116">
        <f t="shared" si="4"/>
        <v>6.8432671081677707E-2</v>
      </c>
      <c r="G74" s="116">
        <f t="shared" si="4"/>
        <v>5.9786476868327401E-2</v>
      </c>
      <c r="H74" s="116">
        <f t="shared" si="4"/>
        <v>6.073153899240856E-2</v>
      </c>
      <c r="I74" s="116">
        <f t="shared" si="4"/>
        <v>6.3649222065063654E-2</v>
      </c>
      <c r="J74" s="116">
        <f t="shared" si="4"/>
        <v>6.1813186813186816E-2</v>
      </c>
      <c r="K74" s="116">
        <f t="shared" si="4"/>
        <v>5.9508408796895215E-2</v>
      </c>
      <c r="L74" s="116">
        <f t="shared" si="4"/>
        <v>5.8227848101265821E-2</v>
      </c>
    </row>
    <row r="75" spans="1:12" x14ac:dyDescent="0.2">
      <c r="A75" s="195" t="s">
        <v>31</v>
      </c>
      <c r="B75" s="116">
        <f t="shared" si="4"/>
        <v>1.5117157974300832E-2</v>
      </c>
      <c r="C75" s="116">
        <f t="shared" si="4"/>
        <v>1.2472487160674981E-2</v>
      </c>
      <c r="D75" s="116">
        <f t="shared" si="4"/>
        <v>1.391941391941392E-2</v>
      </c>
      <c r="E75" s="116">
        <f t="shared" si="4"/>
        <v>1.6332590942835932E-2</v>
      </c>
      <c r="F75" s="116">
        <f t="shared" si="4"/>
        <v>1.6188373804267846E-2</v>
      </c>
      <c r="G75" s="116">
        <f t="shared" si="4"/>
        <v>1.3523131672597865E-2</v>
      </c>
      <c r="H75" s="116">
        <f t="shared" si="4"/>
        <v>1.4492753623188406E-2</v>
      </c>
      <c r="I75" s="116">
        <f t="shared" si="4"/>
        <v>1.3437057991513438E-2</v>
      </c>
      <c r="J75" s="116">
        <f t="shared" si="4"/>
        <v>1.510989010989011E-2</v>
      </c>
      <c r="K75" s="116">
        <f t="shared" si="4"/>
        <v>1.7464424320827943E-2</v>
      </c>
      <c r="L75" s="116">
        <f t="shared" si="4"/>
        <v>1.8354430379746836E-2</v>
      </c>
    </row>
    <row r="76" spans="1:12" x14ac:dyDescent="0.2">
      <c r="A76" s="195" t="s">
        <v>32</v>
      </c>
      <c r="B76" s="116">
        <f t="shared" si="4"/>
        <v>8.3144368858654571E-3</v>
      </c>
      <c r="C76" s="116">
        <f t="shared" si="4"/>
        <v>1.173881144534116E-2</v>
      </c>
      <c r="D76" s="116">
        <f t="shared" si="4"/>
        <v>1.391941391941392E-2</v>
      </c>
      <c r="E76" s="116">
        <f t="shared" si="4"/>
        <v>1.4105419450631032E-2</v>
      </c>
      <c r="F76" s="116">
        <f t="shared" si="4"/>
        <v>1.3980868285504048E-2</v>
      </c>
      <c r="G76" s="116">
        <f t="shared" si="4"/>
        <v>1.3523131672597865E-2</v>
      </c>
      <c r="H76" s="116">
        <f t="shared" si="4"/>
        <v>8.2815734989648039E-3</v>
      </c>
      <c r="I76" s="116">
        <f t="shared" si="4"/>
        <v>6.3649222065063652E-3</v>
      </c>
      <c r="J76" s="116">
        <f t="shared" si="4"/>
        <v>7.554945054945055E-3</v>
      </c>
      <c r="K76" s="116">
        <f t="shared" si="4"/>
        <v>1.034928848641656E-2</v>
      </c>
      <c r="L76" s="116">
        <f t="shared" si="4"/>
        <v>1.3291139240506329E-2</v>
      </c>
    </row>
    <row r="77" spans="1:12" x14ac:dyDescent="0.2">
      <c r="A77" s="197" t="s">
        <v>33</v>
      </c>
      <c r="B77" s="117">
        <f t="shared" si="4"/>
        <v>6.3492063492063489E-2</v>
      </c>
      <c r="C77" s="117">
        <f t="shared" si="4"/>
        <v>6.6030814380044017E-2</v>
      </c>
      <c r="D77" s="117">
        <f t="shared" si="4"/>
        <v>6.1538461538461542E-2</v>
      </c>
      <c r="E77" s="117">
        <f t="shared" si="4"/>
        <v>6.0133630289532294E-2</v>
      </c>
      <c r="F77" s="117">
        <f t="shared" si="4"/>
        <v>5.5923473142016192E-2</v>
      </c>
      <c r="G77" s="117">
        <f t="shared" si="4"/>
        <v>5.2669039145907474E-2</v>
      </c>
      <c r="H77" s="117">
        <f t="shared" si="4"/>
        <v>4.6928916494133888E-2</v>
      </c>
      <c r="I77" s="117">
        <f t="shared" si="4"/>
        <v>4.5968882602545967E-2</v>
      </c>
      <c r="J77" s="117">
        <f t="shared" si="4"/>
        <v>4.2582417582417584E-2</v>
      </c>
      <c r="K77" s="117">
        <f t="shared" si="4"/>
        <v>3.6222509702457953E-2</v>
      </c>
      <c r="L77" s="117">
        <f t="shared" si="4"/>
        <v>3.4177215189873419E-2</v>
      </c>
    </row>
  </sheetData>
  <mergeCells count="8">
    <mergeCell ref="N3:O3"/>
    <mergeCell ref="A41:L41"/>
    <mergeCell ref="B43:E43"/>
    <mergeCell ref="F43:I43"/>
    <mergeCell ref="J43:L43"/>
    <mergeCell ref="B3:E3"/>
    <mergeCell ref="F3:I3"/>
    <mergeCell ref="J3:L3"/>
  </mergeCells>
  <hyperlinks>
    <hyperlink ref="A2" location="Contents!A1" display="Back to contents"/>
  </hyperlink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49"/>
  <sheetViews>
    <sheetView showGridLines="0" topLeftCell="A3" workbookViewId="0">
      <selection activeCell="E27" sqref="E27"/>
    </sheetView>
  </sheetViews>
  <sheetFormatPr defaultColWidth="8.85546875" defaultRowHeight="12.75" x14ac:dyDescent="0.2"/>
  <cols>
    <col min="1" max="1" customWidth="true" style="52" width="26.28515625" collapsed="false"/>
    <col min="2" max="3" customWidth="true" style="52" width="20.0" collapsed="false"/>
    <col min="4" max="4" customWidth="true" style="52" width="12.28515625" collapsed="false"/>
    <col min="5" max="5" customWidth="true" style="52" width="9.140625" collapsed="false"/>
    <col min="6" max="6" customWidth="true" style="52" width="5.28515625" collapsed="false"/>
    <col min="7" max="9" customWidth="true" style="52" width="11.85546875" collapsed="false"/>
    <col min="10" max="236" style="52" width="8.85546875" collapsed="false"/>
    <col min="237" max="237" customWidth="true" style="52" width="26.28515625" collapsed="false"/>
    <col min="238" max="239" customWidth="true" style="52" width="20.0" collapsed="false"/>
    <col min="240" max="241" customWidth="true" style="52" width="9.140625" collapsed="false"/>
    <col min="242" max="242" customWidth="true" style="52" width="7.42578125" collapsed="false"/>
    <col min="243" max="243" customWidth="true" style="52" width="20.0" collapsed="false"/>
    <col min="244" max="492" style="52" width="8.85546875" collapsed="false"/>
    <col min="493" max="493" customWidth="true" style="52" width="26.28515625" collapsed="false"/>
    <col min="494" max="495" customWidth="true" style="52" width="20.0" collapsed="false"/>
    <col min="496" max="497" customWidth="true" style="52" width="9.140625" collapsed="false"/>
    <col min="498" max="498" customWidth="true" style="52" width="7.42578125" collapsed="false"/>
    <col min="499" max="499" customWidth="true" style="52" width="20.0" collapsed="false"/>
    <col min="500" max="748" style="52" width="8.85546875" collapsed="false"/>
    <col min="749" max="749" customWidth="true" style="52" width="26.28515625" collapsed="false"/>
    <col min="750" max="751" customWidth="true" style="52" width="20.0" collapsed="false"/>
    <col min="752" max="753" customWidth="true" style="52" width="9.140625" collapsed="false"/>
    <col min="754" max="754" customWidth="true" style="52" width="7.42578125" collapsed="false"/>
    <col min="755" max="755" customWidth="true" style="52" width="20.0" collapsed="false"/>
    <col min="756" max="1004" style="52" width="8.85546875" collapsed="false"/>
    <col min="1005" max="1005" customWidth="true" style="52" width="26.28515625" collapsed="false"/>
    <col min="1006" max="1007" customWidth="true" style="52" width="20.0" collapsed="false"/>
    <col min="1008" max="1009" customWidth="true" style="52" width="9.140625" collapsed="false"/>
    <col min="1010" max="1010" customWidth="true" style="52" width="7.42578125" collapsed="false"/>
    <col min="1011" max="1011" customWidth="true" style="52" width="20.0" collapsed="false"/>
    <col min="1012" max="1260" style="52" width="8.85546875" collapsed="false"/>
    <col min="1261" max="1261" customWidth="true" style="52" width="26.28515625" collapsed="false"/>
    <col min="1262" max="1263" customWidth="true" style="52" width="20.0" collapsed="false"/>
    <col min="1264" max="1265" customWidth="true" style="52" width="9.140625" collapsed="false"/>
    <col min="1266" max="1266" customWidth="true" style="52" width="7.42578125" collapsed="false"/>
    <col min="1267" max="1267" customWidth="true" style="52" width="20.0" collapsed="false"/>
    <col min="1268" max="1516" style="52" width="8.85546875" collapsed="false"/>
    <col min="1517" max="1517" customWidth="true" style="52" width="26.28515625" collapsed="false"/>
    <col min="1518" max="1519" customWidth="true" style="52" width="20.0" collapsed="false"/>
    <col min="1520" max="1521" customWidth="true" style="52" width="9.140625" collapsed="false"/>
    <col min="1522" max="1522" customWidth="true" style="52" width="7.42578125" collapsed="false"/>
    <col min="1523" max="1523" customWidth="true" style="52" width="20.0" collapsed="false"/>
    <col min="1524" max="1772" style="52" width="8.85546875" collapsed="false"/>
    <col min="1773" max="1773" customWidth="true" style="52" width="26.28515625" collapsed="false"/>
    <col min="1774" max="1775" customWidth="true" style="52" width="20.0" collapsed="false"/>
    <col min="1776" max="1777" customWidth="true" style="52" width="9.140625" collapsed="false"/>
    <col min="1778" max="1778" customWidth="true" style="52" width="7.42578125" collapsed="false"/>
    <col min="1779" max="1779" customWidth="true" style="52" width="20.0" collapsed="false"/>
    <col min="1780" max="2028" style="52" width="8.85546875" collapsed="false"/>
    <col min="2029" max="2029" customWidth="true" style="52" width="26.28515625" collapsed="false"/>
    <col min="2030" max="2031" customWidth="true" style="52" width="20.0" collapsed="false"/>
    <col min="2032" max="2033" customWidth="true" style="52" width="9.140625" collapsed="false"/>
    <col min="2034" max="2034" customWidth="true" style="52" width="7.42578125" collapsed="false"/>
    <col min="2035" max="2035" customWidth="true" style="52" width="20.0" collapsed="false"/>
    <col min="2036" max="2284" style="52" width="8.85546875" collapsed="false"/>
    <col min="2285" max="2285" customWidth="true" style="52" width="26.28515625" collapsed="false"/>
    <col min="2286" max="2287" customWidth="true" style="52" width="20.0" collapsed="false"/>
    <col min="2288" max="2289" customWidth="true" style="52" width="9.140625" collapsed="false"/>
    <col min="2290" max="2290" customWidth="true" style="52" width="7.42578125" collapsed="false"/>
    <col min="2291" max="2291" customWidth="true" style="52" width="20.0" collapsed="false"/>
    <col min="2292" max="2540" style="52" width="8.85546875" collapsed="false"/>
    <col min="2541" max="2541" customWidth="true" style="52" width="26.28515625" collapsed="false"/>
    <col min="2542" max="2543" customWidth="true" style="52" width="20.0" collapsed="false"/>
    <col min="2544" max="2545" customWidth="true" style="52" width="9.140625" collapsed="false"/>
    <col min="2546" max="2546" customWidth="true" style="52" width="7.42578125" collapsed="false"/>
    <col min="2547" max="2547" customWidth="true" style="52" width="20.0" collapsed="false"/>
    <col min="2548" max="2796" style="52" width="8.85546875" collapsed="false"/>
    <col min="2797" max="2797" customWidth="true" style="52" width="26.28515625" collapsed="false"/>
    <col min="2798" max="2799" customWidth="true" style="52" width="20.0" collapsed="false"/>
    <col min="2800" max="2801" customWidth="true" style="52" width="9.140625" collapsed="false"/>
    <col min="2802" max="2802" customWidth="true" style="52" width="7.42578125" collapsed="false"/>
    <col min="2803" max="2803" customWidth="true" style="52" width="20.0" collapsed="false"/>
    <col min="2804" max="3052" style="52" width="8.85546875" collapsed="false"/>
    <col min="3053" max="3053" customWidth="true" style="52" width="26.28515625" collapsed="false"/>
    <col min="3054" max="3055" customWidth="true" style="52" width="20.0" collapsed="false"/>
    <col min="3056" max="3057" customWidth="true" style="52" width="9.140625" collapsed="false"/>
    <col min="3058" max="3058" customWidth="true" style="52" width="7.42578125" collapsed="false"/>
    <col min="3059" max="3059" customWidth="true" style="52" width="20.0" collapsed="false"/>
    <col min="3060" max="3308" style="52" width="8.85546875" collapsed="false"/>
    <col min="3309" max="3309" customWidth="true" style="52" width="26.28515625" collapsed="false"/>
    <col min="3310" max="3311" customWidth="true" style="52" width="20.0" collapsed="false"/>
    <col min="3312" max="3313" customWidth="true" style="52" width="9.140625" collapsed="false"/>
    <col min="3314" max="3314" customWidth="true" style="52" width="7.42578125" collapsed="false"/>
    <col min="3315" max="3315" customWidth="true" style="52" width="20.0" collapsed="false"/>
    <col min="3316" max="3564" style="52" width="8.85546875" collapsed="false"/>
    <col min="3565" max="3565" customWidth="true" style="52" width="26.28515625" collapsed="false"/>
    <col min="3566" max="3567" customWidth="true" style="52" width="20.0" collapsed="false"/>
    <col min="3568" max="3569" customWidth="true" style="52" width="9.140625" collapsed="false"/>
    <col min="3570" max="3570" customWidth="true" style="52" width="7.42578125" collapsed="false"/>
    <col min="3571" max="3571" customWidth="true" style="52" width="20.0" collapsed="false"/>
    <col min="3572" max="3820" style="52" width="8.85546875" collapsed="false"/>
    <col min="3821" max="3821" customWidth="true" style="52" width="26.28515625" collapsed="false"/>
    <col min="3822" max="3823" customWidth="true" style="52" width="20.0" collapsed="false"/>
    <col min="3824" max="3825" customWidth="true" style="52" width="9.140625" collapsed="false"/>
    <col min="3826" max="3826" customWidth="true" style="52" width="7.42578125" collapsed="false"/>
    <col min="3827" max="3827" customWidth="true" style="52" width="20.0" collapsed="false"/>
    <col min="3828" max="4076" style="52" width="8.85546875" collapsed="false"/>
    <col min="4077" max="4077" customWidth="true" style="52" width="26.28515625" collapsed="false"/>
    <col min="4078" max="4079" customWidth="true" style="52" width="20.0" collapsed="false"/>
    <col min="4080" max="4081" customWidth="true" style="52" width="9.140625" collapsed="false"/>
    <col min="4082" max="4082" customWidth="true" style="52" width="7.42578125" collapsed="false"/>
    <col min="4083" max="4083" customWidth="true" style="52" width="20.0" collapsed="false"/>
    <col min="4084" max="4332" style="52" width="8.85546875" collapsed="false"/>
    <col min="4333" max="4333" customWidth="true" style="52" width="26.28515625" collapsed="false"/>
    <col min="4334" max="4335" customWidth="true" style="52" width="20.0" collapsed="false"/>
    <col min="4336" max="4337" customWidth="true" style="52" width="9.140625" collapsed="false"/>
    <col min="4338" max="4338" customWidth="true" style="52" width="7.42578125" collapsed="false"/>
    <col min="4339" max="4339" customWidth="true" style="52" width="20.0" collapsed="false"/>
    <col min="4340" max="4588" style="52" width="8.85546875" collapsed="false"/>
    <col min="4589" max="4589" customWidth="true" style="52" width="26.28515625" collapsed="false"/>
    <col min="4590" max="4591" customWidth="true" style="52" width="20.0" collapsed="false"/>
    <col min="4592" max="4593" customWidth="true" style="52" width="9.140625" collapsed="false"/>
    <col min="4594" max="4594" customWidth="true" style="52" width="7.42578125" collapsed="false"/>
    <col min="4595" max="4595" customWidth="true" style="52" width="20.0" collapsed="false"/>
    <col min="4596" max="4844" style="52" width="8.85546875" collapsed="false"/>
    <col min="4845" max="4845" customWidth="true" style="52" width="26.28515625" collapsed="false"/>
    <col min="4846" max="4847" customWidth="true" style="52" width="20.0" collapsed="false"/>
    <col min="4848" max="4849" customWidth="true" style="52" width="9.140625" collapsed="false"/>
    <col min="4850" max="4850" customWidth="true" style="52" width="7.42578125" collapsed="false"/>
    <col min="4851" max="4851" customWidth="true" style="52" width="20.0" collapsed="false"/>
    <col min="4852" max="5100" style="52" width="8.85546875" collapsed="false"/>
    <col min="5101" max="5101" customWidth="true" style="52" width="26.28515625" collapsed="false"/>
    <col min="5102" max="5103" customWidth="true" style="52" width="20.0" collapsed="false"/>
    <col min="5104" max="5105" customWidth="true" style="52" width="9.140625" collapsed="false"/>
    <col min="5106" max="5106" customWidth="true" style="52" width="7.42578125" collapsed="false"/>
    <col min="5107" max="5107" customWidth="true" style="52" width="20.0" collapsed="false"/>
    <col min="5108" max="5356" style="52" width="8.85546875" collapsed="false"/>
    <col min="5357" max="5357" customWidth="true" style="52" width="26.28515625" collapsed="false"/>
    <col min="5358" max="5359" customWidth="true" style="52" width="20.0" collapsed="false"/>
    <col min="5360" max="5361" customWidth="true" style="52" width="9.140625" collapsed="false"/>
    <col min="5362" max="5362" customWidth="true" style="52" width="7.42578125" collapsed="false"/>
    <col min="5363" max="5363" customWidth="true" style="52" width="20.0" collapsed="false"/>
    <col min="5364" max="5612" style="52" width="8.85546875" collapsed="false"/>
    <col min="5613" max="5613" customWidth="true" style="52" width="26.28515625" collapsed="false"/>
    <col min="5614" max="5615" customWidth="true" style="52" width="20.0" collapsed="false"/>
    <col min="5616" max="5617" customWidth="true" style="52" width="9.140625" collapsed="false"/>
    <col min="5618" max="5618" customWidth="true" style="52" width="7.42578125" collapsed="false"/>
    <col min="5619" max="5619" customWidth="true" style="52" width="20.0" collapsed="false"/>
    <col min="5620" max="5868" style="52" width="8.85546875" collapsed="false"/>
    <col min="5869" max="5869" customWidth="true" style="52" width="26.28515625" collapsed="false"/>
    <col min="5870" max="5871" customWidth="true" style="52" width="20.0" collapsed="false"/>
    <col min="5872" max="5873" customWidth="true" style="52" width="9.140625" collapsed="false"/>
    <col min="5874" max="5874" customWidth="true" style="52" width="7.42578125" collapsed="false"/>
    <col min="5875" max="5875" customWidth="true" style="52" width="20.0" collapsed="false"/>
    <col min="5876" max="6124" style="52" width="8.85546875" collapsed="false"/>
    <col min="6125" max="6125" customWidth="true" style="52" width="26.28515625" collapsed="false"/>
    <col min="6126" max="6127" customWidth="true" style="52" width="20.0" collapsed="false"/>
    <col min="6128" max="6129" customWidth="true" style="52" width="9.140625" collapsed="false"/>
    <col min="6130" max="6130" customWidth="true" style="52" width="7.42578125" collapsed="false"/>
    <col min="6131" max="6131" customWidth="true" style="52" width="20.0" collapsed="false"/>
    <col min="6132" max="6380" style="52" width="8.85546875" collapsed="false"/>
    <col min="6381" max="6381" customWidth="true" style="52" width="26.28515625" collapsed="false"/>
    <col min="6382" max="6383" customWidth="true" style="52" width="20.0" collapsed="false"/>
    <col min="6384" max="6385" customWidth="true" style="52" width="9.140625" collapsed="false"/>
    <col min="6386" max="6386" customWidth="true" style="52" width="7.42578125" collapsed="false"/>
    <col min="6387" max="6387" customWidth="true" style="52" width="20.0" collapsed="false"/>
    <col min="6388" max="6636" style="52" width="8.85546875" collapsed="false"/>
    <col min="6637" max="6637" customWidth="true" style="52" width="26.28515625" collapsed="false"/>
    <col min="6638" max="6639" customWidth="true" style="52" width="20.0" collapsed="false"/>
    <col min="6640" max="6641" customWidth="true" style="52" width="9.140625" collapsed="false"/>
    <col min="6642" max="6642" customWidth="true" style="52" width="7.42578125" collapsed="false"/>
    <col min="6643" max="6643" customWidth="true" style="52" width="20.0" collapsed="false"/>
    <col min="6644" max="6892" style="52" width="8.85546875" collapsed="false"/>
    <col min="6893" max="6893" customWidth="true" style="52" width="26.28515625" collapsed="false"/>
    <col min="6894" max="6895" customWidth="true" style="52" width="20.0" collapsed="false"/>
    <col min="6896" max="6897" customWidth="true" style="52" width="9.140625" collapsed="false"/>
    <col min="6898" max="6898" customWidth="true" style="52" width="7.42578125" collapsed="false"/>
    <col min="6899" max="6899" customWidth="true" style="52" width="20.0" collapsed="false"/>
    <col min="6900" max="7148" style="52" width="8.85546875" collapsed="false"/>
    <col min="7149" max="7149" customWidth="true" style="52" width="26.28515625" collapsed="false"/>
    <col min="7150" max="7151" customWidth="true" style="52" width="20.0" collapsed="false"/>
    <col min="7152" max="7153" customWidth="true" style="52" width="9.140625" collapsed="false"/>
    <col min="7154" max="7154" customWidth="true" style="52" width="7.42578125" collapsed="false"/>
    <col min="7155" max="7155" customWidth="true" style="52" width="20.0" collapsed="false"/>
    <col min="7156" max="7404" style="52" width="8.85546875" collapsed="false"/>
    <col min="7405" max="7405" customWidth="true" style="52" width="26.28515625" collapsed="false"/>
    <col min="7406" max="7407" customWidth="true" style="52" width="20.0" collapsed="false"/>
    <col min="7408" max="7409" customWidth="true" style="52" width="9.140625" collapsed="false"/>
    <col min="7410" max="7410" customWidth="true" style="52" width="7.42578125" collapsed="false"/>
    <col min="7411" max="7411" customWidth="true" style="52" width="20.0" collapsed="false"/>
    <col min="7412" max="7660" style="52" width="8.85546875" collapsed="false"/>
    <col min="7661" max="7661" customWidth="true" style="52" width="26.28515625" collapsed="false"/>
    <col min="7662" max="7663" customWidth="true" style="52" width="20.0" collapsed="false"/>
    <col min="7664" max="7665" customWidth="true" style="52" width="9.140625" collapsed="false"/>
    <col min="7666" max="7666" customWidth="true" style="52" width="7.42578125" collapsed="false"/>
    <col min="7667" max="7667" customWidth="true" style="52" width="20.0" collapsed="false"/>
    <col min="7668" max="7916" style="52" width="8.85546875" collapsed="false"/>
    <col min="7917" max="7917" customWidth="true" style="52" width="26.28515625" collapsed="false"/>
    <col min="7918" max="7919" customWidth="true" style="52" width="20.0" collapsed="false"/>
    <col min="7920" max="7921" customWidth="true" style="52" width="9.140625" collapsed="false"/>
    <col min="7922" max="7922" customWidth="true" style="52" width="7.42578125" collapsed="false"/>
    <col min="7923" max="7923" customWidth="true" style="52" width="20.0" collapsed="false"/>
    <col min="7924" max="8172" style="52" width="8.85546875" collapsed="false"/>
    <col min="8173" max="8173" customWidth="true" style="52" width="26.28515625" collapsed="false"/>
    <col min="8174" max="8175" customWidth="true" style="52" width="20.0" collapsed="false"/>
    <col min="8176" max="8177" customWidth="true" style="52" width="9.140625" collapsed="false"/>
    <col min="8178" max="8178" customWidth="true" style="52" width="7.42578125" collapsed="false"/>
    <col min="8179" max="8179" customWidth="true" style="52" width="20.0" collapsed="false"/>
    <col min="8180" max="8428" style="52" width="8.85546875" collapsed="false"/>
    <col min="8429" max="8429" customWidth="true" style="52" width="26.28515625" collapsed="false"/>
    <col min="8430" max="8431" customWidth="true" style="52" width="20.0" collapsed="false"/>
    <col min="8432" max="8433" customWidth="true" style="52" width="9.140625" collapsed="false"/>
    <col min="8434" max="8434" customWidth="true" style="52" width="7.42578125" collapsed="false"/>
    <col min="8435" max="8435" customWidth="true" style="52" width="20.0" collapsed="false"/>
    <col min="8436" max="8684" style="52" width="8.85546875" collapsed="false"/>
    <col min="8685" max="8685" customWidth="true" style="52" width="26.28515625" collapsed="false"/>
    <col min="8686" max="8687" customWidth="true" style="52" width="20.0" collapsed="false"/>
    <col min="8688" max="8689" customWidth="true" style="52" width="9.140625" collapsed="false"/>
    <col min="8690" max="8690" customWidth="true" style="52" width="7.42578125" collapsed="false"/>
    <col min="8691" max="8691" customWidth="true" style="52" width="20.0" collapsed="false"/>
    <col min="8692" max="8940" style="52" width="8.85546875" collapsed="false"/>
    <col min="8941" max="8941" customWidth="true" style="52" width="26.28515625" collapsed="false"/>
    <col min="8942" max="8943" customWidth="true" style="52" width="20.0" collapsed="false"/>
    <col min="8944" max="8945" customWidth="true" style="52" width="9.140625" collapsed="false"/>
    <col min="8946" max="8946" customWidth="true" style="52" width="7.42578125" collapsed="false"/>
    <col min="8947" max="8947" customWidth="true" style="52" width="20.0" collapsed="false"/>
    <col min="8948" max="9196" style="52" width="8.85546875" collapsed="false"/>
    <col min="9197" max="9197" customWidth="true" style="52" width="26.28515625" collapsed="false"/>
    <col min="9198" max="9199" customWidth="true" style="52" width="20.0" collapsed="false"/>
    <col min="9200" max="9201" customWidth="true" style="52" width="9.140625" collapsed="false"/>
    <col min="9202" max="9202" customWidth="true" style="52" width="7.42578125" collapsed="false"/>
    <col min="9203" max="9203" customWidth="true" style="52" width="20.0" collapsed="false"/>
    <col min="9204" max="9452" style="52" width="8.85546875" collapsed="false"/>
    <col min="9453" max="9453" customWidth="true" style="52" width="26.28515625" collapsed="false"/>
    <col min="9454" max="9455" customWidth="true" style="52" width="20.0" collapsed="false"/>
    <col min="9456" max="9457" customWidth="true" style="52" width="9.140625" collapsed="false"/>
    <col min="9458" max="9458" customWidth="true" style="52" width="7.42578125" collapsed="false"/>
    <col min="9459" max="9459" customWidth="true" style="52" width="20.0" collapsed="false"/>
    <col min="9460" max="9708" style="52" width="8.85546875" collapsed="false"/>
    <col min="9709" max="9709" customWidth="true" style="52" width="26.28515625" collapsed="false"/>
    <col min="9710" max="9711" customWidth="true" style="52" width="20.0" collapsed="false"/>
    <col min="9712" max="9713" customWidth="true" style="52" width="9.140625" collapsed="false"/>
    <col min="9714" max="9714" customWidth="true" style="52" width="7.42578125" collapsed="false"/>
    <col min="9715" max="9715" customWidth="true" style="52" width="20.0" collapsed="false"/>
    <col min="9716" max="9964" style="52" width="8.85546875" collapsed="false"/>
    <col min="9965" max="9965" customWidth="true" style="52" width="26.28515625" collapsed="false"/>
    <col min="9966" max="9967" customWidth="true" style="52" width="20.0" collapsed="false"/>
    <col min="9968" max="9969" customWidth="true" style="52" width="9.140625" collapsed="false"/>
    <col min="9970" max="9970" customWidth="true" style="52" width="7.42578125" collapsed="false"/>
    <col min="9971" max="9971" customWidth="true" style="52" width="20.0" collapsed="false"/>
    <col min="9972" max="10220" style="52" width="8.85546875" collapsed="false"/>
    <col min="10221" max="10221" customWidth="true" style="52" width="26.28515625" collapsed="false"/>
    <col min="10222" max="10223" customWidth="true" style="52" width="20.0" collapsed="false"/>
    <col min="10224" max="10225" customWidth="true" style="52" width="9.140625" collapsed="false"/>
    <col min="10226" max="10226" customWidth="true" style="52" width="7.42578125" collapsed="false"/>
    <col min="10227" max="10227" customWidth="true" style="52" width="20.0" collapsed="false"/>
    <col min="10228" max="10476" style="52" width="8.85546875" collapsed="false"/>
    <col min="10477" max="10477" customWidth="true" style="52" width="26.28515625" collapsed="false"/>
    <col min="10478" max="10479" customWidth="true" style="52" width="20.0" collapsed="false"/>
    <col min="10480" max="10481" customWidth="true" style="52" width="9.140625" collapsed="false"/>
    <col min="10482" max="10482" customWidth="true" style="52" width="7.42578125" collapsed="false"/>
    <col min="10483" max="10483" customWidth="true" style="52" width="20.0" collapsed="false"/>
    <col min="10484" max="10732" style="52" width="8.85546875" collapsed="false"/>
    <col min="10733" max="10733" customWidth="true" style="52" width="26.28515625" collapsed="false"/>
    <col min="10734" max="10735" customWidth="true" style="52" width="20.0" collapsed="false"/>
    <col min="10736" max="10737" customWidth="true" style="52" width="9.140625" collapsed="false"/>
    <col min="10738" max="10738" customWidth="true" style="52" width="7.42578125" collapsed="false"/>
    <col min="10739" max="10739" customWidth="true" style="52" width="20.0" collapsed="false"/>
    <col min="10740" max="10988" style="52" width="8.85546875" collapsed="false"/>
    <col min="10989" max="10989" customWidth="true" style="52" width="26.28515625" collapsed="false"/>
    <col min="10990" max="10991" customWidth="true" style="52" width="20.0" collapsed="false"/>
    <col min="10992" max="10993" customWidth="true" style="52" width="9.140625" collapsed="false"/>
    <col min="10994" max="10994" customWidth="true" style="52" width="7.42578125" collapsed="false"/>
    <col min="10995" max="10995" customWidth="true" style="52" width="20.0" collapsed="false"/>
    <col min="10996" max="11244" style="52" width="8.85546875" collapsed="false"/>
    <col min="11245" max="11245" customWidth="true" style="52" width="26.28515625" collapsed="false"/>
    <col min="11246" max="11247" customWidth="true" style="52" width="20.0" collapsed="false"/>
    <col min="11248" max="11249" customWidth="true" style="52" width="9.140625" collapsed="false"/>
    <col min="11250" max="11250" customWidth="true" style="52" width="7.42578125" collapsed="false"/>
    <col min="11251" max="11251" customWidth="true" style="52" width="20.0" collapsed="false"/>
    <col min="11252" max="11500" style="52" width="8.85546875" collapsed="false"/>
    <col min="11501" max="11501" customWidth="true" style="52" width="26.28515625" collapsed="false"/>
    <col min="11502" max="11503" customWidth="true" style="52" width="20.0" collapsed="false"/>
    <col min="11504" max="11505" customWidth="true" style="52" width="9.140625" collapsed="false"/>
    <col min="11506" max="11506" customWidth="true" style="52" width="7.42578125" collapsed="false"/>
    <col min="11507" max="11507" customWidth="true" style="52" width="20.0" collapsed="false"/>
    <col min="11508" max="11756" style="52" width="8.85546875" collapsed="false"/>
    <col min="11757" max="11757" customWidth="true" style="52" width="26.28515625" collapsed="false"/>
    <col min="11758" max="11759" customWidth="true" style="52" width="20.0" collapsed="false"/>
    <col min="11760" max="11761" customWidth="true" style="52" width="9.140625" collapsed="false"/>
    <col min="11762" max="11762" customWidth="true" style="52" width="7.42578125" collapsed="false"/>
    <col min="11763" max="11763" customWidth="true" style="52" width="20.0" collapsed="false"/>
    <col min="11764" max="12012" style="52" width="8.85546875" collapsed="false"/>
    <col min="12013" max="12013" customWidth="true" style="52" width="26.28515625" collapsed="false"/>
    <col min="12014" max="12015" customWidth="true" style="52" width="20.0" collapsed="false"/>
    <col min="12016" max="12017" customWidth="true" style="52" width="9.140625" collapsed="false"/>
    <col min="12018" max="12018" customWidth="true" style="52" width="7.42578125" collapsed="false"/>
    <col min="12019" max="12019" customWidth="true" style="52" width="20.0" collapsed="false"/>
    <col min="12020" max="12268" style="52" width="8.85546875" collapsed="false"/>
    <col min="12269" max="12269" customWidth="true" style="52" width="26.28515625" collapsed="false"/>
    <col min="12270" max="12271" customWidth="true" style="52" width="20.0" collapsed="false"/>
    <col min="12272" max="12273" customWidth="true" style="52" width="9.140625" collapsed="false"/>
    <col min="12274" max="12274" customWidth="true" style="52" width="7.42578125" collapsed="false"/>
    <col min="12275" max="12275" customWidth="true" style="52" width="20.0" collapsed="false"/>
    <col min="12276" max="12524" style="52" width="8.85546875" collapsed="false"/>
    <col min="12525" max="12525" customWidth="true" style="52" width="26.28515625" collapsed="false"/>
    <col min="12526" max="12527" customWidth="true" style="52" width="20.0" collapsed="false"/>
    <col min="12528" max="12529" customWidth="true" style="52" width="9.140625" collapsed="false"/>
    <col min="12530" max="12530" customWidth="true" style="52" width="7.42578125" collapsed="false"/>
    <col min="12531" max="12531" customWidth="true" style="52" width="20.0" collapsed="false"/>
    <col min="12532" max="12780" style="52" width="8.85546875" collapsed="false"/>
    <col min="12781" max="12781" customWidth="true" style="52" width="26.28515625" collapsed="false"/>
    <col min="12782" max="12783" customWidth="true" style="52" width="20.0" collapsed="false"/>
    <col min="12784" max="12785" customWidth="true" style="52" width="9.140625" collapsed="false"/>
    <col min="12786" max="12786" customWidth="true" style="52" width="7.42578125" collapsed="false"/>
    <col min="12787" max="12787" customWidth="true" style="52" width="20.0" collapsed="false"/>
    <col min="12788" max="13036" style="52" width="8.85546875" collapsed="false"/>
    <col min="13037" max="13037" customWidth="true" style="52" width="26.28515625" collapsed="false"/>
    <col min="13038" max="13039" customWidth="true" style="52" width="20.0" collapsed="false"/>
    <col min="13040" max="13041" customWidth="true" style="52" width="9.140625" collapsed="false"/>
    <col min="13042" max="13042" customWidth="true" style="52" width="7.42578125" collapsed="false"/>
    <col min="13043" max="13043" customWidth="true" style="52" width="20.0" collapsed="false"/>
    <col min="13044" max="13292" style="52" width="8.85546875" collapsed="false"/>
    <col min="13293" max="13293" customWidth="true" style="52" width="26.28515625" collapsed="false"/>
    <col min="13294" max="13295" customWidth="true" style="52" width="20.0" collapsed="false"/>
    <col min="13296" max="13297" customWidth="true" style="52" width="9.140625" collapsed="false"/>
    <col min="13298" max="13298" customWidth="true" style="52" width="7.42578125" collapsed="false"/>
    <col min="13299" max="13299" customWidth="true" style="52" width="20.0" collapsed="false"/>
    <col min="13300" max="13548" style="52" width="8.85546875" collapsed="false"/>
    <col min="13549" max="13549" customWidth="true" style="52" width="26.28515625" collapsed="false"/>
    <col min="13550" max="13551" customWidth="true" style="52" width="20.0" collapsed="false"/>
    <col min="13552" max="13553" customWidth="true" style="52" width="9.140625" collapsed="false"/>
    <col min="13554" max="13554" customWidth="true" style="52" width="7.42578125" collapsed="false"/>
    <col min="13555" max="13555" customWidth="true" style="52" width="20.0" collapsed="false"/>
    <col min="13556" max="13804" style="52" width="8.85546875" collapsed="false"/>
    <col min="13805" max="13805" customWidth="true" style="52" width="26.28515625" collapsed="false"/>
    <col min="13806" max="13807" customWidth="true" style="52" width="20.0" collapsed="false"/>
    <col min="13808" max="13809" customWidth="true" style="52" width="9.140625" collapsed="false"/>
    <col min="13810" max="13810" customWidth="true" style="52" width="7.42578125" collapsed="false"/>
    <col min="13811" max="13811" customWidth="true" style="52" width="20.0" collapsed="false"/>
    <col min="13812" max="14060" style="52" width="8.85546875" collapsed="false"/>
    <col min="14061" max="14061" customWidth="true" style="52" width="26.28515625" collapsed="false"/>
    <col min="14062" max="14063" customWidth="true" style="52" width="20.0" collapsed="false"/>
    <col min="14064" max="14065" customWidth="true" style="52" width="9.140625" collapsed="false"/>
    <col min="14066" max="14066" customWidth="true" style="52" width="7.42578125" collapsed="false"/>
    <col min="14067" max="14067" customWidth="true" style="52" width="20.0" collapsed="false"/>
    <col min="14068" max="14316" style="52" width="8.85546875" collapsed="false"/>
    <col min="14317" max="14317" customWidth="true" style="52" width="26.28515625" collapsed="false"/>
    <col min="14318" max="14319" customWidth="true" style="52" width="20.0" collapsed="false"/>
    <col min="14320" max="14321" customWidth="true" style="52" width="9.140625" collapsed="false"/>
    <col min="14322" max="14322" customWidth="true" style="52" width="7.42578125" collapsed="false"/>
    <col min="14323" max="14323" customWidth="true" style="52" width="20.0" collapsed="false"/>
    <col min="14324" max="14572" style="52" width="8.85546875" collapsed="false"/>
    <col min="14573" max="14573" customWidth="true" style="52" width="26.28515625" collapsed="false"/>
    <col min="14574" max="14575" customWidth="true" style="52" width="20.0" collapsed="false"/>
    <col min="14576" max="14577" customWidth="true" style="52" width="9.140625" collapsed="false"/>
    <col min="14578" max="14578" customWidth="true" style="52" width="7.42578125" collapsed="false"/>
    <col min="14579" max="14579" customWidth="true" style="52" width="20.0" collapsed="false"/>
    <col min="14580" max="14828" style="52" width="8.85546875" collapsed="false"/>
    <col min="14829" max="14829" customWidth="true" style="52" width="26.28515625" collapsed="false"/>
    <col min="14830" max="14831" customWidth="true" style="52" width="20.0" collapsed="false"/>
    <col min="14832" max="14833" customWidth="true" style="52" width="9.140625" collapsed="false"/>
    <col min="14834" max="14834" customWidth="true" style="52" width="7.42578125" collapsed="false"/>
    <col min="14835" max="14835" customWidth="true" style="52" width="20.0" collapsed="false"/>
    <col min="14836" max="15084" style="52" width="8.85546875" collapsed="false"/>
    <col min="15085" max="15085" customWidth="true" style="52" width="26.28515625" collapsed="false"/>
    <col min="15086" max="15087" customWidth="true" style="52" width="20.0" collapsed="false"/>
    <col min="15088" max="15089" customWidth="true" style="52" width="9.140625" collapsed="false"/>
    <col min="15090" max="15090" customWidth="true" style="52" width="7.42578125" collapsed="false"/>
    <col min="15091" max="15091" customWidth="true" style="52" width="20.0" collapsed="false"/>
    <col min="15092" max="15340" style="52" width="8.85546875" collapsed="false"/>
    <col min="15341" max="15341" customWidth="true" style="52" width="26.28515625" collapsed="false"/>
    <col min="15342" max="15343" customWidth="true" style="52" width="20.0" collapsed="false"/>
    <col min="15344" max="15345" customWidth="true" style="52" width="9.140625" collapsed="false"/>
    <col min="15346" max="15346" customWidth="true" style="52" width="7.42578125" collapsed="false"/>
    <col min="15347" max="15347" customWidth="true" style="52" width="20.0" collapsed="false"/>
    <col min="15348" max="15596" style="52" width="8.85546875" collapsed="false"/>
    <col min="15597" max="15597" customWidth="true" style="52" width="26.28515625" collapsed="false"/>
    <col min="15598" max="15599" customWidth="true" style="52" width="20.0" collapsed="false"/>
    <col min="15600" max="15601" customWidth="true" style="52" width="9.140625" collapsed="false"/>
    <col min="15602" max="15602" customWidth="true" style="52" width="7.42578125" collapsed="false"/>
    <col min="15603" max="15603" customWidth="true" style="52" width="20.0" collapsed="false"/>
    <col min="15604" max="15852" style="52" width="8.85546875" collapsed="false"/>
    <col min="15853" max="15853" customWidth="true" style="52" width="26.28515625" collapsed="false"/>
    <col min="15854" max="15855" customWidth="true" style="52" width="20.0" collapsed="false"/>
    <col min="15856" max="15857" customWidth="true" style="52" width="9.140625" collapsed="false"/>
    <col min="15858" max="15858" customWidth="true" style="52" width="7.42578125" collapsed="false"/>
    <col min="15859" max="15859" customWidth="true" style="52" width="20.0" collapsed="false"/>
    <col min="15860" max="16108" style="52" width="8.85546875" collapsed="false"/>
    <col min="16109" max="16109" customWidth="true" style="52" width="26.28515625" collapsed="false"/>
    <col min="16110" max="16111" customWidth="true" style="52" width="20.0" collapsed="false"/>
    <col min="16112" max="16113" customWidth="true" style="52" width="9.140625" collapsed="false"/>
    <col min="16114" max="16114" customWidth="true" style="52" width="7.42578125" collapsed="false"/>
    <col min="16115" max="16115" customWidth="true" style="52" width="20.0" collapsed="false"/>
    <col min="16116" max="16384" style="52" width="8.85546875" collapsed="false"/>
  </cols>
  <sheetData>
    <row r="1" spans="1:9" x14ac:dyDescent="0.2">
      <c r="A1" s="8" t="s">
        <v>142</v>
      </c>
      <c r="H1" s="8"/>
    </row>
    <row r="2" spans="1:9" x14ac:dyDescent="0.2">
      <c r="A2" s="274" t="s">
        <v>282</v>
      </c>
    </row>
    <row r="3" spans="1:9" x14ac:dyDescent="0.2">
      <c r="A3" s="52" t="s">
        <v>96</v>
      </c>
    </row>
    <row r="4" spans="1:9" x14ac:dyDescent="0.2">
      <c r="A4" s="62" t="s">
        <v>322</v>
      </c>
    </row>
    <row r="5" spans="1:9" x14ac:dyDescent="0.2">
      <c r="A5" s="62"/>
    </row>
    <row r="6" spans="1:9" x14ac:dyDescent="0.2">
      <c r="B6" s="407" t="s">
        <v>145</v>
      </c>
      <c r="C6" s="408"/>
      <c r="D6" s="408"/>
      <c r="E6" s="409"/>
      <c r="G6" s="407" t="s">
        <v>146</v>
      </c>
      <c r="H6" s="408"/>
      <c r="I6" s="409"/>
    </row>
    <row r="7" spans="1:9" x14ac:dyDescent="0.2">
      <c r="B7" s="53" t="s">
        <v>143</v>
      </c>
      <c r="C7" s="53" t="s">
        <v>144</v>
      </c>
      <c r="D7" s="54" t="s">
        <v>93</v>
      </c>
      <c r="E7" s="53" t="s">
        <v>70</v>
      </c>
      <c r="F7" s="55"/>
      <c r="G7" s="53" t="s">
        <v>53</v>
      </c>
      <c r="H7" s="53" t="s">
        <v>84</v>
      </c>
      <c r="I7" s="53" t="s">
        <v>94</v>
      </c>
    </row>
    <row r="8" spans="1:9" s="8" customFormat="1" x14ac:dyDescent="0.2">
      <c r="A8" s="29" t="s">
        <v>62</v>
      </c>
      <c r="B8" s="30">
        <v>14151</v>
      </c>
      <c r="C8" s="30">
        <v>14483</v>
      </c>
      <c r="D8" s="56">
        <f>C8-B8</f>
        <v>332</v>
      </c>
      <c r="E8" s="31">
        <f>D8/B8</f>
        <v>2.346123948837538E-2</v>
      </c>
      <c r="G8" s="27">
        <v>14401</v>
      </c>
      <c r="H8" s="56">
        <f>G8-C8</f>
        <v>-82</v>
      </c>
      <c r="I8" s="31">
        <f>H8/C8</f>
        <v>-5.6618103983981215E-3</v>
      </c>
    </row>
    <row r="9" spans="1:9" x14ac:dyDescent="0.2">
      <c r="A9" s="57" t="s">
        <v>2</v>
      </c>
      <c r="B9" s="58">
        <v>347</v>
      </c>
      <c r="C9" s="58">
        <v>342</v>
      </c>
      <c r="D9" s="58">
        <f t="shared" ref="D9:D40" si="0">C9-B9</f>
        <v>-5</v>
      </c>
      <c r="E9" s="26">
        <f t="shared" ref="E9:E40" si="1">D9/B9</f>
        <v>-1.4409221902017291E-2</v>
      </c>
      <c r="G9" s="59">
        <v>342</v>
      </c>
      <c r="H9" s="58">
        <f t="shared" ref="H9:H40" si="2">G9-C9</f>
        <v>0</v>
      </c>
      <c r="I9" s="26">
        <f t="shared" ref="I9:I40" si="3">H9/C9</f>
        <v>0</v>
      </c>
    </row>
    <row r="10" spans="1:9" x14ac:dyDescent="0.2">
      <c r="A10" s="57" t="s">
        <v>3</v>
      </c>
      <c r="B10" s="58">
        <v>251</v>
      </c>
      <c r="C10" s="58">
        <v>252</v>
      </c>
      <c r="D10" s="58">
        <f t="shared" si="0"/>
        <v>1</v>
      </c>
      <c r="E10" s="26">
        <f t="shared" si="1"/>
        <v>3.9840637450199202E-3</v>
      </c>
      <c r="G10" s="59">
        <v>248</v>
      </c>
      <c r="H10" s="58">
        <f t="shared" si="2"/>
        <v>-4</v>
      </c>
      <c r="I10" s="26">
        <f t="shared" si="3"/>
        <v>-1.5873015873015872E-2</v>
      </c>
    </row>
    <row r="11" spans="1:9" x14ac:dyDescent="0.2">
      <c r="A11" s="57" t="s">
        <v>4</v>
      </c>
      <c r="B11" s="58">
        <v>130</v>
      </c>
      <c r="C11" s="58">
        <v>112</v>
      </c>
      <c r="D11" s="58">
        <f t="shared" si="0"/>
        <v>-18</v>
      </c>
      <c r="E11" s="26">
        <f t="shared" si="1"/>
        <v>-0.13846153846153847</v>
      </c>
      <c r="G11" s="59">
        <v>101</v>
      </c>
      <c r="H11" s="58">
        <f t="shared" si="2"/>
        <v>-11</v>
      </c>
      <c r="I11" s="26">
        <f t="shared" si="3"/>
        <v>-9.8214285714285712E-2</v>
      </c>
    </row>
    <row r="12" spans="1:9" x14ac:dyDescent="0.2">
      <c r="A12" s="57" t="s">
        <v>5</v>
      </c>
      <c r="B12" s="58">
        <v>129</v>
      </c>
      <c r="C12" s="58">
        <v>162</v>
      </c>
      <c r="D12" s="58">
        <f t="shared" si="0"/>
        <v>33</v>
      </c>
      <c r="E12" s="26">
        <f t="shared" si="1"/>
        <v>0.2558139534883721</v>
      </c>
      <c r="G12" s="59">
        <v>161</v>
      </c>
      <c r="H12" s="58">
        <f t="shared" si="2"/>
        <v>-1</v>
      </c>
      <c r="I12" s="26">
        <f t="shared" si="3"/>
        <v>-6.1728395061728392E-3</v>
      </c>
    </row>
    <row r="13" spans="1:9" x14ac:dyDescent="0.2">
      <c r="A13" s="57" t="s">
        <v>6</v>
      </c>
      <c r="B13" s="58">
        <v>110</v>
      </c>
      <c r="C13" s="58">
        <v>109</v>
      </c>
      <c r="D13" s="58">
        <f t="shared" si="0"/>
        <v>-1</v>
      </c>
      <c r="E13" s="26">
        <f t="shared" si="1"/>
        <v>-9.0909090909090905E-3</v>
      </c>
      <c r="G13" s="59">
        <v>109</v>
      </c>
      <c r="H13" s="58">
        <f t="shared" si="2"/>
        <v>0</v>
      </c>
      <c r="I13" s="26">
        <f t="shared" si="3"/>
        <v>0</v>
      </c>
    </row>
    <row r="14" spans="1:9" x14ac:dyDescent="0.2">
      <c r="A14" s="57" t="s">
        <v>7</v>
      </c>
      <c r="B14" s="58">
        <v>209</v>
      </c>
      <c r="C14" s="58">
        <v>209</v>
      </c>
      <c r="D14" s="58">
        <f t="shared" si="0"/>
        <v>0</v>
      </c>
      <c r="E14" s="26">
        <f t="shared" si="1"/>
        <v>0</v>
      </c>
      <c r="G14" s="59">
        <v>209</v>
      </c>
      <c r="H14" s="58">
        <f t="shared" si="2"/>
        <v>0</v>
      </c>
      <c r="I14" s="26">
        <f t="shared" si="3"/>
        <v>0</v>
      </c>
    </row>
    <row r="15" spans="1:9" x14ac:dyDescent="0.2">
      <c r="A15" s="57" t="s">
        <v>8</v>
      </c>
      <c r="B15" s="58">
        <v>449</v>
      </c>
      <c r="C15" s="58">
        <v>461</v>
      </c>
      <c r="D15" s="58">
        <f t="shared" si="0"/>
        <v>12</v>
      </c>
      <c r="E15" s="26">
        <f t="shared" si="1"/>
        <v>2.6726057906458798E-2</v>
      </c>
      <c r="G15" s="59">
        <v>461</v>
      </c>
      <c r="H15" s="58">
        <f t="shared" si="2"/>
        <v>0</v>
      </c>
      <c r="I15" s="26">
        <f t="shared" si="3"/>
        <v>0</v>
      </c>
    </row>
    <row r="16" spans="1:9" x14ac:dyDescent="0.2">
      <c r="A16" s="57" t="s">
        <v>9</v>
      </c>
      <c r="B16" s="58">
        <v>143</v>
      </c>
      <c r="C16" s="58">
        <v>151</v>
      </c>
      <c r="D16" s="58">
        <f t="shared" si="0"/>
        <v>8</v>
      </c>
      <c r="E16" s="26">
        <f t="shared" si="1"/>
        <v>5.5944055944055944E-2</v>
      </c>
      <c r="G16" s="59">
        <v>151</v>
      </c>
      <c r="H16" s="58">
        <f t="shared" si="2"/>
        <v>0</v>
      </c>
      <c r="I16" s="26">
        <f t="shared" si="3"/>
        <v>0</v>
      </c>
    </row>
    <row r="17" spans="1:9" x14ac:dyDescent="0.2">
      <c r="A17" s="57" t="s">
        <v>10</v>
      </c>
      <c r="B17" s="58">
        <v>198</v>
      </c>
      <c r="C17" s="58">
        <v>184</v>
      </c>
      <c r="D17" s="58">
        <f t="shared" si="0"/>
        <v>-14</v>
      </c>
      <c r="E17" s="26">
        <f t="shared" si="1"/>
        <v>-7.0707070707070704E-2</v>
      </c>
      <c r="G17" s="59">
        <v>180</v>
      </c>
      <c r="H17" s="58">
        <f t="shared" si="2"/>
        <v>-4</v>
      </c>
      <c r="I17" s="26">
        <f t="shared" si="3"/>
        <v>-2.1739130434782608E-2</v>
      </c>
    </row>
    <row r="18" spans="1:9" x14ac:dyDescent="0.2">
      <c r="A18" s="57" t="s">
        <v>11</v>
      </c>
      <c r="B18" s="58">
        <v>421</v>
      </c>
      <c r="C18" s="58">
        <v>417</v>
      </c>
      <c r="D18" s="58">
        <f t="shared" si="0"/>
        <v>-4</v>
      </c>
      <c r="E18" s="26">
        <f t="shared" si="1"/>
        <v>-9.5011876484560574E-3</v>
      </c>
      <c r="G18" s="59">
        <v>415</v>
      </c>
      <c r="H18" s="58">
        <f t="shared" si="2"/>
        <v>-2</v>
      </c>
      <c r="I18" s="26">
        <f t="shared" si="3"/>
        <v>-4.7961630695443642E-3</v>
      </c>
    </row>
    <row r="19" spans="1:9" x14ac:dyDescent="0.2">
      <c r="A19" s="57" t="s">
        <v>12</v>
      </c>
      <c r="B19" s="58">
        <v>74</v>
      </c>
      <c r="C19" s="58">
        <v>80</v>
      </c>
      <c r="D19" s="58">
        <f t="shared" si="0"/>
        <v>6</v>
      </c>
      <c r="E19" s="26">
        <f t="shared" si="1"/>
        <v>8.1081081081081086E-2</v>
      </c>
      <c r="G19" s="59">
        <v>80</v>
      </c>
      <c r="H19" s="58">
        <f t="shared" si="2"/>
        <v>0</v>
      </c>
      <c r="I19" s="26">
        <f t="shared" si="3"/>
        <v>0</v>
      </c>
    </row>
    <row r="20" spans="1:9" x14ac:dyDescent="0.2">
      <c r="A20" s="57" t="s">
        <v>13</v>
      </c>
      <c r="B20" s="60">
        <v>2190</v>
      </c>
      <c r="C20" s="60">
        <v>2369</v>
      </c>
      <c r="D20" s="58">
        <f t="shared" si="0"/>
        <v>179</v>
      </c>
      <c r="E20" s="26">
        <f t="shared" si="1"/>
        <v>8.1735159817351605E-2</v>
      </c>
      <c r="G20" s="61">
        <v>2354</v>
      </c>
      <c r="H20" s="58">
        <f t="shared" si="2"/>
        <v>-15</v>
      </c>
      <c r="I20" s="26">
        <f t="shared" si="3"/>
        <v>-6.3317855635289149E-3</v>
      </c>
    </row>
    <row r="21" spans="1:9" x14ac:dyDescent="0.2">
      <c r="A21" s="57" t="s">
        <v>14</v>
      </c>
      <c r="B21" s="58">
        <v>67</v>
      </c>
      <c r="C21" s="58">
        <v>67</v>
      </c>
      <c r="D21" s="58">
        <f t="shared" si="0"/>
        <v>0</v>
      </c>
      <c r="E21" s="26">
        <f t="shared" si="1"/>
        <v>0</v>
      </c>
      <c r="G21" s="59">
        <v>66</v>
      </c>
      <c r="H21" s="58">
        <f t="shared" si="2"/>
        <v>-1</v>
      </c>
      <c r="I21" s="26">
        <f t="shared" si="3"/>
        <v>-1.4925373134328358E-2</v>
      </c>
    </row>
    <row r="22" spans="1:9" x14ac:dyDescent="0.2">
      <c r="A22" s="57" t="s">
        <v>15</v>
      </c>
      <c r="B22" s="58">
        <v>397</v>
      </c>
      <c r="C22" s="58">
        <v>397</v>
      </c>
      <c r="D22" s="58">
        <f t="shared" si="0"/>
        <v>0</v>
      </c>
      <c r="E22" s="26">
        <f t="shared" si="1"/>
        <v>0</v>
      </c>
      <c r="G22" s="59">
        <v>397</v>
      </c>
      <c r="H22" s="58">
        <f t="shared" si="2"/>
        <v>0</v>
      </c>
      <c r="I22" s="26">
        <f t="shared" si="3"/>
        <v>0</v>
      </c>
    </row>
    <row r="23" spans="1:9" x14ac:dyDescent="0.2">
      <c r="A23" s="57" t="s">
        <v>16</v>
      </c>
      <c r="B23" s="58">
        <v>700</v>
      </c>
      <c r="C23" s="58">
        <v>880</v>
      </c>
      <c r="D23" s="58">
        <f t="shared" si="0"/>
        <v>180</v>
      </c>
      <c r="E23" s="26">
        <f t="shared" si="1"/>
        <v>0.25714285714285712</v>
      </c>
      <c r="G23" s="59">
        <v>879</v>
      </c>
      <c r="H23" s="58">
        <f t="shared" si="2"/>
        <v>-1</v>
      </c>
      <c r="I23" s="26">
        <f t="shared" si="3"/>
        <v>-1.1363636363636363E-3</v>
      </c>
    </row>
    <row r="24" spans="1:9" x14ac:dyDescent="0.2">
      <c r="A24" s="57" t="s">
        <v>17</v>
      </c>
      <c r="B24" s="60">
        <v>3179</v>
      </c>
      <c r="C24" s="60">
        <v>3193</v>
      </c>
      <c r="D24" s="58">
        <f t="shared" si="0"/>
        <v>14</v>
      </c>
      <c r="E24" s="26">
        <f t="shared" si="1"/>
        <v>4.4039005976722239E-3</v>
      </c>
      <c r="G24" s="61">
        <v>3190</v>
      </c>
      <c r="H24" s="58">
        <f t="shared" si="2"/>
        <v>-3</v>
      </c>
      <c r="I24" s="26">
        <f t="shared" si="3"/>
        <v>-9.395552771688068E-4</v>
      </c>
    </row>
    <row r="25" spans="1:9" x14ac:dyDescent="0.2">
      <c r="A25" s="58" t="s">
        <v>18</v>
      </c>
      <c r="B25" s="58">
        <v>880</v>
      </c>
      <c r="C25" s="58">
        <v>896</v>
      </c>
      <c r="D25" s="58">
        <f t="shared" si="0"/>
        <v>16</v>
      </c>
      <c r="E25" s="26">
        <f t="shared" si="1"/>
        <v>1.8181818181818181E-2</v>
      </c>
      <c r="F25" s="62"/>
      <c r="G25" s="59">
        <v>886</v>
      </c>
      <c r="H25" s="58">
        <f t="shared" si="2"/>
        <v>-10</v>
      </c>
      <c r="I25" s="26">
        <f t="shared" si="3"/>
        <v>-1.1160714285714286E-2</v>
      </c>
    </row>
    <row r="26" spans="1:9" x14ac:dyDescent="0.2">
      <c r="A26" s="57" t="s">
        <v>19</v>
      </c>
      <c r="B26" s="58">
        <v>84</v>
      </c>
      <c r="C26" s="58">
        <v>79</v>
      </c>
      <c r="D26" s="58">
        <f t="shared" si="0"/>
        <v>-5</v>
      </c>
      <c r="E26" s="26">
        <f t="shared" si="1"/>
        <v>-5.9523809523809521E-2</v>
      </c>
      <c r="G26" s="59">
        <v>79</v>
      </c>
      <c r="H26" s="58">
        <f t="shared" si="2"/>
        <v>0</v>
      </c>
      <c r="I26" s="26">
        <f t="shared" si="3"/>
        <v>0</v>
      </c>
    </row>
    <row r="27" spans="1:9" x14ac:dyDescent="0.2">
      <c r="A27" s="57" t="s">
        <v>20</v>
      </c>
      <c r="B27" s="58">
        <v>437</v>
      </c>
      <c r="C27" s="58">
        <v>495</v>
      </c>
      <c r="D27" s="58">
        <f t="shared" si="0"/>
        <v>58</v>
      </c>
      <c r="E27" s="26">
        <f t="shared" si="1"/>
        <v>0.13272311212814644</v>
      </c>
      <c r="G27" s="59">
        <v>494</v>
      </c>
      <c r="H27" s="58">
        <f t="shared" si="2"/>
        <v>-1</v>
      </c>
      <c r="I27" s="26">
        <f t="shared" si="3"/>
        <v>-2.0202020202020202E-3</v>
      </c>
    </row>
    <row r="28" spans="1:9" x14ac:dyDescent="0.2">
      <c r="A28" s="57" t="s">
        <v>21</v>
      </c>
      <c r="B28" s="58">
        <v>150</v>
      </c>
      <c r="C28" s="58">
        <v>151</v>
      </c>
      <c r="D28" s="58">
        <f t="shared" si="0"/>
        <v>1</v>
      </c>
      <c r="E28" s="26">
        <f t="shared" si="1"/>
        <v>6.6666666666666671E-3</v>
      </c>
      <c r="G28" s="59">
        <v>151</v>
      </c>
      <c r="H28" s="58">
        <f t="shared" si="2"/>
        <v>0</v>
      </c>
      <c r="I28" s="26">
        <f t="shared" si="3"/>
        <v>0</v>
      </c>
    </row>
    <row r="29" spans="1:9" x14ac:dyDescent="0.2">
      <c r="A29" s="57" t="s">
        <v>22</v>
      </c>
      <c r="B29" s="58">
        <v>255</v>
      </c>
      <c r="C29" s="58">
        <v>278</v>
      </c>
      <c r="D29" s="58">
        <f t="shared" si="0"/>
        <v>23</v>
      </c>
      <c r="E29" s="26">
        <f t="shared" si="1"/>
        <v>9.0196078431372548E-2</v>
      </c>
      <c r="G29" s="59">
        <v>276</v>
      </c>
      <c r="H29" s="58">
        <f t="shared" si="2"/>
        <v>-2</v>
      </c>
      <c r="I29" s="26">
        <f t="shared" si="3"/>
        <v>-7.1942446043165471E-3</v>
      </c>
    </row>
    <row r="30" spans="1:9" x14ac:dyDescent="0.2">
      <c r="A30" s="57" t="s">
        <v>23</v>
      </c>
      <c r="B30" s="58">
        <v>589</v>
      </c>
      <c r="C30" s="58">
        <v>334</v>
      </c>
      <c r="D30" s="58">
        <f t="shared" si="0"/>
        <v>-255</v>
      </c>
      <c r="E30" s="26">
        <f t="shared" si="1"/>
        <v>-0.43293718166383699</v>
      </c>
      <c r="G30" s="59">
        <v>334</v>
      </c>
      <c r="H30" s="58">
        <f t="shared" si="2"/>
        <v>0</v>
      </c>
      <c r="I30" s="26">
        <f t="shared" si="3"/>
        <v>0</v>
      </c>
    </row>
    <row r="31" spans="1:9" x14ac:dyDescent="0.2">
      <c r="A31" s="57" t="s">
        <v>24</v>
      </c>
      <c r="B31" s="58">
        <v>63</v>
      </c>
      <c r="C31" s="58">
        <v>88</v>
      </c>
      <c r="D31" s="58">
        <f t="shared" si="0"/>
        <v>25</v>
      </c>
      <c r="E31" s="26">
        <f t="shared" si="1"/>
        <v>0.3968253968253968</v>
      </c>
      <c r="G31" s="59">
        <v>84</v>
      </c>
      <c r="H31" s="58">
        <f t="shared" si="2"/>
        <v>-4</v>
      </c>
      <c r="I31" s="26">
        <f t="shared" si="3"/>
        <v>-4.5454545454545456E-2</v>
      </c>
    </row>
    <row r="32" spans="1:9" x14ac:dyDescent="0.2">
      <c r="A32" s="57" t="s">
        <v>25</v>
      </c>
      <c r="B32" s="58">
        <v>66</v>
      </c>
      <c r="C32" s="58">
        <v>65</v>
      </c>
      <c r="D32" s="58">
        <f t="shared" si="0"/>
        <v>-1</v>
      </c>
      <c r="E32" s="26">
        <f t="shared" si="1"/>
        <v>-1.5151515151515152E-2</v>
      </c>
      <c r="G32" s="59">
        <v>61</v>
      </c>
      <c r="H32" s="58">
        <f t="shared" si="2"/>
        <v>-4</v>
      </c>
      <c r="I32" s="26">
        <f t="shared" si="3"/>
        <v>-6.1538461538461542E-2</v>
      </c>
    </row>
    <row r="33" spans="1:9" x14ac:dyDescent="0.2">
      <c r="A33" s="57" t="s">
        <v>26</v>
      </c>
      <c r="B33" s="58">
        <v>218</v>
      </c>
      <c r="C33" s="58">
        <v>236</v>
      </c>
      <c r="D33" s="58">
        <f t="shared" si="0"/>
        <v>18</v>
      </c>
      <c r="E33" s="26">
        <f t="shared" si="1"/>
        <v>8.2568807339449546E-2</v>
      </c>
      <c r="G33" s="59">
        <v>236</v>
      </c>
      <c r="H33" s="58">
        <f t="shared" si="2"/>
        <v>0</v>
      </c>
      <c r="I33" s="26">
        <f t="shared" si="3"/>
        <v>0</v>
      </c>
    </row>
    <row r="34" spans="1:9" x14ac:dyDescent="0.2">
      <c r="A34" s="57" t="s">
        <v>27</v>
      </c>
      <c r="B34" s="58">
        <v>98</v>
      </c>
      <c r="C34" s="58">
        <v>104</v>
      </c>
      <c r="D34" s="58">
        <f t="shared" si="0"/>
        <v>6</v>
      </c>
      <c r="E34" s="26">
        <f t="shared" si="1"/>
        <v>6.1224489795918366E-2</v>
      </c>
      <c r="G34" s="59">
        <v>98</v>
      </c>
      <c r="H34" s="58">
        <f t="shared" si="2"/>
        <v>-6</v>
      </c>
      <c r="I34" s="26">
        <f t="shared" si="3"/>
        <v>-5.7692307692307696E-2</v>
      </c>
    </row>
    <row r="35" spans="1:9" x14ac:dyDescent="0.2">
      <c r="A35" s="57" t="s">
        <v>28</v>
      </c>
      <c r="B35" s="58">
        <v>87</v>
      </c>
      <c r="C35" s="58">
        <v>88</v>
      </c>
      <c r="D35" s="58">
        <f t="shared" si="0"/>
        <v>1</v>
      </c>
      <c r="E35" s="26">
        <f t="shared" si="1"/>
        <v>1.1494252873563218E-2</v>
      </c>
      <c r="G35" s="59">
        <v>87</v>
      </c>
      <c r="H35" s="58">
        <f t="shared" si="2"/>
        <v>-1</v>
      </c>
      <c r="I35" s="26">
        <f t="shared" si="3"/>
        <v>-1.1363636363636364E-2</v>
      </c>
    </row>
    <row r="36" spans="1:9" x14ac:dyDescent="0.2">
      <c r="A36" s="57" t="s">
        <v>29</v>
      </c>
      <c r="B36" s="58">
        <v>266</v>
      </c>
      <c r="C36" s="58">
        <v>272</v>
      </c>
      <c r="D36" s="58">
        <f t="shared" si="0"/>
        <v>6</v>
      </c>
      <c r="E36" s="26">
        <f t="shared" si="1"/>
        <v>2.2556390977443608E-2</v>
      </c>
      <c r="G36" s="59">
        <v>272</v>
      </c>
      <c r="H36" s="58">
        <f t="shared" si="2"/>
        <v>0</v>
      </c>
      <c r="I36" s="26">
        <f t="shared" si="3"/>
        <v>0</v>
      </c>
    </row>
    <row r="37" spans="1:9" x14ac:dyDescent="0.2">
      <c r="A37" s="57" t="s">
        <v>30</v>
      </c>
      <c r="B37" s="58">
        <v>729</v>
      </c>
      <c r="C37" s="58">
        <v>734</v>
      </c>
      <c r="D37" s="58">
        <f t="shared" si="0"/>
        <v>5</v>
      </c>
      <c r="E37" s="26">
        <f t="shared" si="1"/>
        <v>6.8587105624142658E-3</v>
      </c>
      <c r="G37" s="59">
        <v>734</v>
      </c>
      <c r="H37" s="58">
        <f t="shared" si="2"/>
        <v>0</v>
      </c>
      <c r="I37" s="26">
        <f t="shared" si="3"/>
        <v>0</v>
      </c>
    </row>
    <row r="38" spans="1:9" x14ac:dyDescent="0.2">
      <c r="A38" s="57" t="s">
        <v>31</v>
      </c>
      <c r="B38" s="58">
        <v>310</v>
      </c>
      <c r="C38" s="58">
        <v>320</v>
      </c>
      <c r="D38" s="58">
        <f t="shared" si="0"/>
        <v>10</v>
      </c>
      <c r="E38" s="26">
        <f t="shared" si="1"/>
        <v>3.2258064516129031E-2</v>
      </c>
      <c r="G38" s="59">
        <v>319</v>
      </c>
      <c r="H38" s="58">
        <f t="shared" si="2"/>
        <v>-1</v>
      </c>
      <c r="I38" s="26">
        <f t="shared" si="3"/>
        <v>-3.1250000000000002E-3</v>
      </c>
    </row>
    <row r="39" spans="1:9" x14ac:dyDescent="0.2">
      <c r="A39" s="57" t="s">
        <v>32</v>
      </c>
      <c r="B39" s="58">
        <v>317</v>
      </c>
      <c r="C39" s="58">
        <v>317</v>
      </c>
      <c r="D39" s="58">
        <f t="shared" si="0"/>
        <v>0</v>
      </c>
      <c r="E39" s="26">
        <f t="shared" si="1"/>
        <v>0</v>
      </c>
      <c r="G39" s="59">
        <v>317</v>
      </c>
      <c r="H39" s="58">
        <f t="shared" si="2"/>
        <v>0</v>
      </c>
      <c r="I39" s="26">
        <f t="shared" si="3"/>
        <v>0</v>
      </c>
    </row>
    <row r="40" spans="1:9" x14ac:dyDescent="0.2">
      <c r="A40" s="63" t="s">
        <v>33</v>
      </c>
      <c r="B40" s="64">
        <v>608</v>
      </c>
      <c r="C40" s="65">
        <v>641</v>
      </c>
      <c r="D40" s="65">
        <f t="shared" si="0"/>
        <v>33</v>
      </c>
      <c r="E40" s="28">
        <f t="shared" si="1"/>
        <v>5.4276315789473686E-2</v>
      </c>
      <c r="G40" s="66">
        <v>630</v>
      </c>
      <c r="H40" s="65">
        <f t="shared" si="2"/>
        <v>-11</v>
      </c>
      <c r="I40" s="28">
        <f t="shared" si="3"/>
        <v>-1.7160686427457099E-2</v>
      </c>
    </row>
    <row r="42" spans="1:9" x14ac:dyDescent="0.2">
      <c r="A42" s="52" t="s">
        <v>95</v>
      </c>
    </row>
    <row r="43" spans="1:9" ht="7.5" customHeight="1" x14ac:dyDescent="0.2"/>
    <row r="44" spans="1:9" ht="39.75" customHeight="1" x14ac:dyDescent="0.2">
      <c r="A44" s="410" t="s">
        <v>315</v>
      </c>
      <c r="B44" s="410"/>
      <c r="C44" s="410"/>
      <c r="D44" s="410"/>
      <c r="E44" s="410"/>
      <c r="F44" s="410"/>
      <c r="G44" s="410"/>
      <c r="H44" s="410"/>
      <c r="I44" s="410"/>
    </row>
    <row r="45" spans="1:9" ht="7.5" customHeight="1" x14ac:dyDescent="0.2"/>
    <row r="46" spans="1:9" x14ac:dyDescent="0.2">
      <c r="A46" s="52" t="s">
        <v>345</v>
      </c>
    </row>
    <row r="47" spans="1:9" ht="29.25" customHeight="1" x14ac:dyDescent="0.2">
      <c r="A47" s="411" t="s">
        <v>314</v>
      </c>
      <c r="B47" s="411"/>
      <c r="C47" s="411"/>
      <c r="D47" s="411"/>
      <c r="E47" s="411"/>
      <c r="F47" s="411"/>
      <c r="G47" s="411"/>
      <c r="H47" s="411"/>
      <c r="I47" s="411"/>
    </row>
    <row r="49" spans="1:9" ht="18" customHeight="1" x14ac:dyDescent="0.2">
      <c r="A49" s="410" t="s">
        <v>346</v>
      </c>
      <c r="B49" s="410"/>
      <c r="C49" s="410"/>
      <c r="D49" s="410"/>
      <c r="E49" s="410"/>
      <c r="F49" s="410"/>
      <c r="G49" s="410"/>
      <c r="H49" s="410"/>
      <c r="I49" s="410"/>
    </row>
  </sheetData>
  <mergeCells count="5">
    <mergeCell ref="B6:E6"/>
    <mergeCell ref="G6:I6"/>
    <mergeCell ref="A44:I44"/>
    <mergeCell ref="A47:I47"/>
    <mergeCell ref="A49:I49"/>
  </mergeCells>
  <hyperlinks>
    <hyperlink ref="A2" location="Contents!A1" display="Back to contents"/>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R29"/>
  <sheetViews>
    <sheetView showGridLines="0" workbookViewId="0">
      <selection activeCell="A15" sqref="A14:L15"/>
    </sheetView>
  </sheetViews>
  <sheetFormatPr defaultRowHeight="12.75" x14ac:dyDescent="0.2"/>
  <cols>
    <col min="1" max="1" customWidth="true" style="52" width="27.140625" collapsed="false"/>
    <col min="2" max="6" bestFit="true" customWidth="true" style="52" width="10.140625" collapsed="false"/>
    <col min="7" max="7" style="52" width="9.140625" collapsed="false"/>
    <col min="8" max="9" bestFit="true" customWidth="true" style="52" width="10.140625" collapsed="false"/>
    <col min="10" max="10" customWidth="true" style="52" width="11.28515625" collapsed="false"/>
    <col min="11" max="12" customWidth="true" style="52" width="10.0" collapsed="false"/>
    <col min="13" max="13" customWidth="true" style="52" width="3.140625" collapsed="false"/>
    <col min="14" max="14" style="52" width="9.140625" collapsed="false"/>
    <col min="15" max="15" customWidth="true" style="52" width="9.140625" collapsed="false"/>
    <col min="16" max="258" style="52" width="9.140625" collapsed="false"/>
    <col min="259" max="259" customWidth="true" style="52" width="27.140625" collapsed="false"/>
    <col min="260" max="262" bestFit="true" customWidth="true" style="52" width="10.140625" collapsed="false"/>
    <col min="263" max="263" style="52" width="9.140625" collapsed="false"/>
    <col min="264" max="265" bestFit="true" customWidth="true" style="52" width="10.140625" collapsed="false"/>
    <col min="266" max="266" customWidth="true" style="52" width="11.28515625" collapsed="false"/>
    <col min="267" max="268" customWidth="true" style="52" width="10.0" collapsed="false"/>
    <col min="269" max="269" customWidth="true" style="52" width="7.5703125" collapsed="false"/>
    <col min="270" max="514" style="52" width="9.140625" collapsed="false"/>
    <col min="515" max="515" customWidth="true" style="52" width="27.140625" collapsed="false"/>
    <col min="516" max="518" bestFit="true" customWidth="true" style="52" width="10.140625" collapsed="false"/>
    <col min="519" max="519" style="52" width="9.140625" collapsed="false"/>
    <col min="520" max="521" bestFit="true" customWidth="true" style="52" width="10.140625" collapsed="false"/>
    <col min="522" max="522" customWidth="true" style="52" width="11.28515625" collapsed="false"/>
    <col min="523" max="524" customWidth="true" style="52" width="10.0" collapsed="false"/>
    <col min="525" max="525" customWidth="true" style="52" width="7.5703125" collapsed="false"/>
    <col min="526" max="770" style="52" width="9.140625" collapsed="false"/>
    <col min="771" max="771" customWidth="true" style="52" width="27.140625" collapsed="false"/>
    <col min="772" max="774" bestFit="true" customWidth="true" style="52" width="10.140625" collapsed="false"/>
    <col min="775" max="775" style="52" width="9.140625" collapsed="false"/>
    <col min="776" max="777" bestFit="true" customWidth="true" style="52" width="10.140625" collapsed="false"/>
    <col min="778" max="778" customWidth="true" style="52" width="11.28515625" collapsed="false"/>
    <col min="779" max="780" customWidth="true" style="52" width="10.0" collapsed="false"/>
    <col min="781" max="781" customWidth="true" style="52" width="7.5703125" collapsed="false"/>
    <col min="782" max="1026" style="52" width="9.140625" collapsed="false"/>
    <col min="1027" max="1027" customWidth="true" style="52" width="27.140625" collapsed="false"/>
    <col min="1028" max="1030" bestFit="true" customWidth="true" style="52" width="10.140625" collapsed="false"/>
    <col min="1031" max="1031" style="52" width="9.140625" collapsed="false"/>
    <col min="1032" max="1033" bestFit="true" customWidth="true" style="52" width="10.140625" collapsed="false"/>
    <col min="1034" max="1034" customWidth="true" style="52" width="11.28515625" collapsed="false"/>
    <col min="1035" max="1036" customWidth="true" style="52" width="10.0" collapsed="false"/>
    <col min="1037" max="1037" customWidth="true" style="52" width="7.5703125" collapsed="false"/>
    <col min="1038" max="1282" style="52" width="9.140625" collapsed="false"/>
    <col min="1283" max="1283" customWidth="true" style="52" width="27.140625" collapsed="false"/>
    <col min="1284" max="1286" bestFit="true" customWidth="true" style="52" width="10.140625" collapsed="false"/>
    <col min="1287" max="1287" style="52" width="9.140625" collapsed="false"/>
    <col min="1288" max="1289" bestFit="true" customWidth="true" style="52" width="10.140625" collapsed="false"/>
    <col min="1290" max="1290" customWidth="true" style="52" width="11.28515625" collapsed="false"/>
    <col min="1291" max="1292" customWidth="true" style="52" width="10.0" collapsed="false"/>
    <col min="1293" max="1293" customWidth="true" style="52" width="7.5703125" collapsed="false"/>
    <col min="1294" max="1538" style="52" width="9.140625" collapsed="false"/>
    <col min="1539" max="1539" customWidth="true" style="52" width="27.140625" collapsed="false"/>
    <col min="1540" max="1542" bestFit="true" customWidth="true" style="52" width="10.140625" collapsed="false"/>
    <col min="1543" max="1543" style="52" width="9.140625" collapsed="false"/>
    <col min="1544" max="1545" bestFit="true" customWidth="true" style="52" width="10.140625" collapsed="false"/>
    <col min="1546" max="1546" customWidth="true" style="52" width="11.28515625" collapsed="false"/>
    <col min="1547" max="1548" customWidth="true" style="52" width="10.0" collapsed="false"/>
    <col min="1549" max="1549" customWidth="true" style="52" width="7.5703125" collapsed="false"/>
    <col min="1550" max="1794" style="52" width="9.140625" collapsed="false"/>
    <col min="1795" max="1795" customWidth="true" style="52" width="27.140625" collapsed="false"/>
    <col min="1796" max="1798" bestFit="true" customWidth="true" style="52" width="10.140625" collapsed="false"/>
    <col min="1799" max="1799" style="52" width="9.140625" collapsed="false"/>
    <col min="1800" max="1801" bestFit="true" customWidth="true" style="52" width="10.140625" collapsed="false"/>
    <col min="1802" max="1802" customWidth="true" style="52" width="11.28515625" collapsed="false"/>
    <col min="1803" max="1804" customWidth="true" style="52" width="10.0" collapsed="false"/>
    <col min="1805" max="1805" customWidth="true" style="52" width="7.5703125" collapsed="false"/>
    <col min="1806" max="2050" style="52" width="9.140625" collapsed="false"/>
    <col min="2051" max="2051" customWidth="true" style="52" width="27.140625" collapsed="false"/>
    <col min="2052" max="2054" bestFit="true" customWidth="true" style="52" width="10.140625" collapsed="false"/>
    <col min="2055" max="2055" style="52" width="9.140625" collapsed="false"/>
    <col min="2056" max="2057" bestFit="true" customWidth="true" style="52" width="10.140625" collapsed="false"/>
    <col min="2058" max="2058" customWidth="true" style="52" width="11.28515625" collapsed="false"/>
    <col min="2059" max="2060" customWidth="true" style="52" width="10.0" collapsed="false"/>
    <col min="2061" max="2061" customWidth="true" style="52" width="7.5703125" collapsed="false"/>
    <col min="2062" max="2306" style="52" width="9.140625" collapsed="false"/>
    <col min="2307" max="2307" customWidth="true" style="52" width="27.140625" collapsed="false"/>
    <col min="2308" max="2310" bestFit="true" customWidth="true" style="52" width="10.140625" collapsed="false"/>
    <col min="2311" max="2311" style="52" width="9.140625" collapsed="false"/>
    <col min="2312" max="2313" bestFit="true" customWidth="true" style="52" width="10.140625" collapsed="false"/>
    <col min="2314" max="2314" customWidth="true" style="52" width="11.28515625" collapsed="false"/>
    <col min="2315" max="2316" customWidth="true" style="52" width="10.0" collapsed="false"/>
    <col min="2317" max="2317" customWidth="true" style="52" width="7.5703125" collapsed="false"/>
    <col min="2318" max="2562" style="52" width="9.140625" collapsed="false"/>
    <col min="2563" max="2563" customWidth="true" style="52" width="27.140625" collapsed="false"/>
    <col min="2564" max="2566" bestFit="true" customWidth="true" style="52" width="10.140625" collapsed="false"/>
    <col min="2567" max="2567" style="52" width="9.140625" collapsed="false"/>
    <col min="2568" max="2569" bestFit="true" customWidth="true" style="52" width="10.140625" collapsed="false"/>
    <col min="2570" max="2570" customWidth="true" style="52" width="11.28515625" collapsed="false"/>
    <col min="2571" max="2572" customWidth="true" style="52" width="10.0" collapsed="false"/>
    <col min="2573" max="2573" customWidth="true" style="52" width="7.5703125" collapsed="false"/>
    <col min="2574" max="2818" style="52" width="9.140625" collapsed="false"/>
    <col min="2819" max="2819" customWidth="true" style="52" width="27.140625" collapsed="false"/>
    <col min="2820" max="2822" bestFit="true" customWidth="true" style="52" width="10.140625" collapsed="false"/>
    <col min="2823" max="2823" style="52" width="9.140625" collapsed="false"/>
    <col min="2824" max="2825" bestFit="true" customWidth="true" style="52" width="10.140625" collapsed="false"/>
    <col min="2826" max="2826" customWidth="true" style="52" width="11.28515625" collapsed="false"/>
    <col min="2827" max="2828" customWidth="true" style="52" width="10.0" collapsed="false"/>
    <col min="2829" max="2829" customWidth="true" style="52" width="7.5703125" collapsed="false"/>
    <col min="2830" max="3074" style="52" width="9.140625" collapsed="false"/>
    <col min="3075" max="3075" customWidth="true" style="52" width="27.140625" collapsed="false"/>
    <col min="3076" max="3078" bestFit="true" customWidth="true" style="52" width="10.140625" collapsed="false"/>
    <col min="3079" max="3079" style="52" width="9.140625" collapsed="false"/>
    <col min="3080" max="3081" bestFit="true" customWidth="true" style="52" width="10.140625" collapsed="false"/>
    <col min="3082" max="3082" customWidth="true" style="52" width="11.28515625" collapsed="false"/>
    <col min="3083" max="3084" customWidth="true" style="52" width="10.0" collapsed="false"/>
    <col min="3085" max="3085" customWidth="true" style="52" width="7.5703125" collapsed="false"/>
    <col min="3086" max="3330" style="52" width="9.140625" collapsed="false"/>
    <col min="3331" max="3331" customWidth="true" style="52" width="27.140625" collapsed="false"/>
    <col min="3332" max="3334" bestFit="true" customWidth="true" style="52" width="10.140625" collapsed="false"/>
    <col min="3335" max="3335" style="52" width="9.140625" collapsed="false"/>
    <col min="3336" max="3337" bestFit="true" customWidth="true" style="52" width="10.140625" collapsed="false"/>
    <col min="3338" max="3338" customWidth="true" style="52" width="11.28515625" collapsed="false"/>
    <col min="3339" max="3340" customWidth="true" style="52" width="10.0" collapsed="false"/>
    <col min="3341" max="3341" customWidth="true" style="52" width="7.5703125" collapsed="false"/>
    <col min="3342" max="3586" style="52" width="9.140625" collapsed="false"/>
    <col min="3587" max="3587" customWidth="true" style="52" width="27.140625" collapsed="false"/>
    <col min="3588" max="3590" bestFit="true" customWidth="true" style="52" width="10.140625" collapsed="false"/>
    <col min="3591" max="3591" style="52" width="9.140625" collapsed="false"/>
    <col min="3592" max="3593" bestFit="true" customWidth="true" style="52" width="10.140625" collapsed="false"/>
    <col min="3594" max="3594" customWidth="true" style="52" width="11.28515625" collapsed="false"/>
    <col min="3595" max="3596" customWidth="true" style="52" width="10.0" collapsed="false"/>
    <col min="3597" max="3597" customWidth="true" style="52" width="7.5703125" collapsed="false"/>
    <col min="3598" max="3842" style="52" width="9.140625" collapsed="false"/>
    <col min="3843" max="3843" customWidth="true" style="52" width="27.140625" collapsed="false"/>
    <col min="3844" max="3846" bestFit="true" customWidth="true" style="52" width="10.140625" collapsed="false"/>
    <col min="3847" max="3847" style="52" width="9.140625" collapsed="false"/>
    <col min="3848" max="3849" bestFit="true" customWidth="true" style="52" width="10.140625" collapsed="false"/>
    <col min="3850" max="3850" customWidth="true" style="52" width="11.28515625" collapsed="false"/>
    <col min="3851" max="3852" customWidth="true" style="52" width="10.0" collapsed="false"/>
    <col min="3853" max="3853" customWidth="true" style="52" width="7.5703125" collapsed="false"/>
    <col min="3854" max="4098" style="52" width="9.140625" collapsed="false"/>
    <col min="4099" max="4099" customWidth="true" style="52" width="27.140625" collapsed="false"/>
    <col min="4100" max="4102" bestFit="true" customWidth="true" style="52" width="10.140625" collapsed="false"/>
    <col min="4103" max="4103" style="52" width="9.140625" collapsed="false"/>
    <col min="4104" max="4105" bestFit="true" customWidth="true" style="52" width="10.140625" collapsed="false"/>
    <col min="4106" max="4106" customWidth="true" style="52" width="11.28515625" collapsed="false"/>
    <col min="4107" max="4108" customWidth="true" style="52" width="10.0" collapsed="false"/>
    <col min="4109" max="4109" customWidth="true" style="52" width="7.5703125" collapsed="false"/>
    <col min="4110" max="4354" style="52" width="9.140625" collapsed="false"/>
    <col min="4355" max="4355" customWidth="true" style="52" width="27.140625" collapsed="false"/>
    <col min="4356" max="4358" bestFit="true" customWidth="true" style="52" width="10.140625" collapsed="false"/>
    <col min="4359" max="4359" style="52" width="9.140625" collapsed="false"/>
    <col min="4360" max="4361" bestFit="true" customWidth="true" style="52" width="10.140625" collapsed="false"/>
    <col min="4362" max="4362" customWidth="true" style="52" width="11.28515625" collapsed="false"/>
    <col min="4363" max="4364" customWidth="true" style="52" width="10.0" collapsed="false"/>
    <col min="4365" max="4365" customWidth="true" style="52" width="7.5703125" collapsed="false"/>
    <col min="4366" max="4610" style="52" width="9.140625" collapsed="false"/>
    <col min="4611" max="4611" customWidth="true" style="52" width="27.140625" collapsed="false"/>
    <col min="4612" max="4614" bestFit="true" customWidth="true" style="52" width="10.140625" collapsed="false"/>
    <col min="4615" max="4615" style="52" width="9.140625" collapsed="false"/>
    <col min="4616" max="4617" bestFit="true" customWidth="true" style="52" width="10.140625" collapsed="false"/>
    <col min="4618" max="4618" customWidth="true" style="52" width="11.28515625" collapsed="false"/>
    <col min="4619" max="4620" customWidth="true" style="52" width="10.0" collapsed="false"/>
    <col min="4621" max="4621" customWidth="true" style="52" width="7.5703125" collapsed="false"/>
    <col min="4622" max="4866" style="52" width="9.140625" collapsed="false"/>
    <col min="4867" max="4867" customWidth="true" style="52" width="27.140625" collapsed="false"/>
    <col min="4868" max="4870" bestFit="true" customWidth="true" style="52" width="10.140625" collapsed="false"/>
    <col min="4871" max="4871" style="52" width="9.140625" collapsed="false"/>
    <col min="4872" max="4873" bestFit="true" customWidth="true" style="52" width="10.140625" collapsed="false"/>
    <col min="4874" max="4874" customWidth="true" style="52" width="11.28515625" collapsed="false"/>
    <col min="4875" max="4876" customWidth="true" style="52" width="10.0" collapsed="false"/>
    <col min="4877" max="4877" customWidth="true" style="52" width="7.5703125" collapsed="false"/>
    <col min="4878" max="5122" style="52" width="9.140625" collapsed="false"/>
    <col min="5123" max="5123" customWidth="true" style="52" width="27.140625" collapsed="false"/>
    <col min="5124" max="5126" bestFit="true" customWidth="true" style="52" width="10.140625" collapsed="false"/>
    <col min="5127" max="5127" style="52" width="9.140625" collapsed="false"/>
    <col min="5128" max="5129" bestFit="true" customWidth="true" style="52" width="10.140625" collapsed="false"/>
    <col min="5130" max="5130" customWidth="true" style="52" width="11.28515625" collapsed="false"/>
    <col min="5131" max="5132" customWidth="true" style="52" width="10.0" collapsed="false"/>
    <col min="5133" max="5133" customWidth="true" style="52" width="7.5703125" collapsed="false"/>
    <col min="5134" max="5378" style="52" width="9.140625" collapsed="false"/>
    <col min="5379" max="5379" customWidth="true" style="52" width="27.140625" collapsed="false"/>
    <col min="5380" max="5382" bestFit="true" customWidth="true" style="52" width="10.140625" collapsed="false"/>
    <col min="5383" max="5383" style="52" width="9.140625" collapsed="false"/>
    <col min="5384" max="5385" bestFit="true" customWidth="true" style="52" width="10.140625" collapsed="false"/>
    <col min="5386" max="5386" customWidth="true" style="52" width="11.28515625" collapsed="false"/>
    <col min="5387" max="5388" customWidth="true" style="52" width="10.0" collapsed="false"/>
    <col min="5389" max="5389" customWidth="true" style="52" width="7.5703125" collapsed="false"/>
    <col min="5390" max="5634" style="52" width="9.140625" collapsed="false"/>
    <col min="5635" max="5635" customWidth="true" style="52" width="27.140625" collapsed="false"/>
    <col min="5636" max="5638" bestFit="true" customWidth="true" style="52" width="10.140625" collapsed="false"/>
    <col min="5639" max="5639" style="52" width="9.140625" collapsed="false"/>
    <col min="5640" max="5641" bestFit="true" customWidth="true" style="52" width="10.140625" collapsed="false"/>
    <col min="5642" max="5642" customWidth="true" style="52" width="11.28515625" collapsed="false"/>
    <col min="5643" max="5644" customWidth="true" style="52" width="10.0" collapsed="false"/>
    <col min="5645" max="5645" customWidth="true" style="52" width="7.5703125" collapsed="false"/>
    <col min="5646" max="5890" style="52" width="9.140625" collapsed="false"/>
    <col min="5891" max="5891" customWidth="true" style="52" width="27.140625" collapsed="false"/>
    <col min="5892" max="5894" bestFit="true" customWidth="true" style="52" width="10.140625" collapsed="false"/>
    <col min="5895" max="5895" style="52" width="9.140625" collapsed="false"/>
    <col min="5896" max="5897" bestFit="true" customWidth="true" style="52" width="10.140625" collapsed="false"/>
    <col min="5898" max="5898" customWidth="true" style="52" width="11.28515625" collapsed="false"/>
    <col min="5899" max="5900" customWidth="true" style="52" width="10.0" collapsed="false"/>
    <col min="5901" max="5901" customWidth="true" style="52" width="7.5703125" collapsed="false"/>
    <col min="5902" max="6146" style="52" width="9.140625" collapsed="false"/>
    <col min="6147" max="6147" customWidth="true" style="52" width="27.140625" collapsed="false"/>
    <col min="6148" max="6150" bestFit="true" customWidth="true" style="52" width="10.140625" collapsed="false"/>
    <col min="6151" max="6151" style="52" width="9.140625" collapsed="false"/>
    <col min="6152" max="6153" bestFit="true" customWidth="true" style="52" width="10.140625" collapsed="false"/>
    <col min="6154" max="6154" customWidth="true" style="52" width="11.28515625" collapsed="false"/>
    <col min="6155" max="6156" customWidth="true" style="52" width="10.0" collapsed="false"/>
    <col min="6157" max="6157" customWidth="true" style="52" width="7.5703125" collapsed="false"/>
    <col min="6158" max="6402" style="52" width="9.140625" collapsed="false"/>
    <col min="6403" max="6403" customWidth="true" style="52" width="27.140625" collapsed="false"/>
    <col min="6404" max="6406" bestFit="true" customWidth="true" style="52" width="10.140625" collapsed="false"/>
    <col min="6407" max="6407" style="52" width="9.140625" collapsed="false"/>
    <col min="6408" max="6409" bestFit="true" customWidth="true" style="52" width="10.140625" collapsed="false"/>
    <col min="6410" max="6410" customWidth="true" style="52" width="11.28515625" collapsed="false"/>
    <col min="6411" max="6412" customWidth="true" style="52" width="10.0" collapsed="false"/>
    <col min="6413" max="6413" customWidth="true" style="52" width="7.5703125" collapsed="false"/>
    <col min="6414" max="6658" style="52" width="9.140625" collapsed="false"/>
    <col min="6659" max="6659" customWidth="true" style="52" width="27.140625" collapsed="false"/>
    <col min="6660" max="6662" bestFit="true" customWidth="true" style="52" width="10.140625" collapsed="false"/>
    <col min="6663" max="6663" style="52" width="9.140625" collapsed="false"/>
    <col min="6664" max="6665" bestFit="true" customWidth="true" style="52" width="10.140625" collapsed="false"/>
    <col min="6666" max="6666" customWidth="true" style="52" width="11.28515625" collapsed="false"/>
    <col min="6667" max="6668" customWidth="true" style="52" width="10.0" collapsed="false"/>
    <col min="6669" max="6669" customWidth="true" style="52" width="7.5703125" collapsed="false"/>
    <col min="6670" max="6914" style="52" width="9.140625" collapsed="false"/>
    <col min="6915" max="6915" customWidth="true" style="52" width="27.140625" collapsed="false"/>
    <col min="6916" max="6918" bestFit="true" customWidth="true" style="52" width="10.140625" collapsed="false"/>
    <col min="6919" max="6919" style="52" width="9.140625" collapsed="false"/>
    <col min="6920" max="6921" bestFit="true" customWidth="true" style="52" width="10.140625" collapsed="false"/>
    <col min="6922" max="6922" customWidth="true" style="52" width="11.28515625" collapsed="false"/>
    <col min="6923" max="6924" customWidth="true" style="52" width="10.0" collapsed="false"/>
    <col min="6925" max="6925" customWidth="true" style="52" width="7.5703125" collapsed="false"/>
    <col min="6926" max="7170" style="52" width="9.140625" collapsed="false"/>
    <col min="7171" max="7171" customWidth="true" style="52" width="27.140625" collapsed="false"/>
    <col min="7172" max="7174" bestFit="true" customWidth="true" style="52" width="10.140625" collapsed="false"/>
    <col min="7175" max="7175" style="52" width="9.140625" collapsed="false"/>
    <col min="7176" max="7177" bestFit="true" customWidth="true" style="52" width="10.140625" collapsed="false"/>
    <col min="7178" max="7178" customWidth="true" style="52" width="11.28515625" collapsed="false"/>
    <col min="7179" max="7180" customWidth="true" style="52" width="10.0" collapsed="false"/>
    <col min="7181" max="7181" customWidth="true" style="52" width="7.5703125" collapsed="false"/>
    <col min="7182" max="7426" style="52" width="9.140625" collapsed="false"/>
    <col min="7427" max="7427" customWidth="true" style="52" width="27.140625" collapsed="false"/>
    <col min="7428" max="7430" bestFit="true" customWidth="true" style="52" width="10.140625" collapsed="false"/>
    <col min="7431" max="7431" style="52" width="9.140625" collapsed="false"/>
    <col min="7432" max="7433" bestFit="true" customWidth="true" style="52" width="10.140625" collapsed="false"/>
    <col min="7434" max="7434" customWidth="true" style="52" width="11.28515625" collapsed="false"/>
    <col min="7435" max="7436" customWidth="true" style="52" width="10.0" collapsed="false"/>
    <col min="7437" max="7437" customWidth="true" style="52" width="7.5703125" collapsed="false"/>
    <col min="7438" max="7682" style="52" width="9.140625" collapsed="false"/>
    <col min="7683" max="7683" customWidth="true" style="52" width="27.140625" collapsed="false"/>
    <col min="7684" max="7686" bestFit="true" customWidth="true" style="52" width="10.140625" collapsed="false"/>
    <col min="7687" max="7687" style="52" width="9.140625" collapsed="false"/>
    <col min="7688" max="7689" bestFit="true" customWidth="true" style="52" width="10.140625" collapsed="false"/>
    <col min="7690" max="7690" customWidth="true" style="52" width="11.28515625" collapsed="false"/>
    <col min="7691" max="7692" customWidth="true" style="52" width="10.0" collapsed="false"/>
    <col min="7693" max="7693" customWidth="true" style="52" width="7.5703125" collapsed="false"/>
    <col min="7694" max="7938" style="52" width="9.140625" collapsed="false"/>
    <col min="7939" max="7939" customWidth="true" style="52" width="27.140625" collapsed="false"/>
    <col min="7940" max="7942" bestFit="true" customWidth="true" style="52" width="10.140625" collapsed="false"/>
    <col min="7943" max="7943" style="52" width="9.140625" collapsed="false"/>
    <col min="7944" max="7945" bestFit="true" customWidth="true" style="52" width="10.140625" collapsed="false"/>
    <col min="7946" max="7946" customWidth="true" style="52" width="11.28515625" collapsed="false"/>
    <col min="7947" max="7948" customWidth="true" style="52" width="10.0" collapsed="false"/>
    <col min="7949" max="7949" customWidth="true" style="52" width="7.5703125" collapsed="false"/>
    <col min="7950" max="8194" style="52" width="9.140625" collapsed="false"/>
    <col min="8195" max="8195" customWidth="true" style="52" width="27.140625" collapsed="false"/>
    <col min="8196" max="8198" bestFit="true" customWidth="true" style="52" width="10.140625" collapsed="false"/>
    <col min="8199" max="8199" style="52" width="9.140625" collapsed="false"/>
    <col min="8200" max="8201" bestFit="true" customWidth="true" style="52" width="10.140625" collapsed="false"/>
    <col min="8202" max="8202" customWidth="true" style="52" width="11.28515625" collapsed="false"/>
    <col min="8203" max="8204" customWidth="true" style="52" width="10.0" collapsed="false"/>
    <col min="8205" max="8205" customWidth="true" style="52" width="7.5703125" collapsed="false"/>
    <col min="8206" max="8450" style="52" width="9.140625" collapsed="false"/>
    <col min="8451" max="8451" customWidth="true" style="52" width="27.140625" collapsed="false"/>
    <col min="8452" max="8454" bestFit="true" customWidth="true" style="52" width="10.140625" collapsed="false"/>
    <col min="8455" max="8455" style="52" width="9.140625" collapsed="false"/>
    <col min="8456" max="8457" bestFit="true" customWidth="true" style="52" width="10.140625" collapsed="false"/>
    <col min="8458" max="8458" customWidth="true" style="52" width="11.28515625" collapsed="false"/>
    <col min="8459" max="8460" customWidth="true" style="52" width="10.0" collapsed="false"/>
    <col min="8461" max="8461" customWidth="true" style="52" width="7.5703125" collapsed="false"/>
    <col min="8462" max="8706" style="52" width="9.140625" collapsed="false"/>
    <col min="8707" max="8707" customWidth="true" style="52" width="27.140625" collapsed="false"/>
    <col min="8708" max="8710" bestFit="true" customWidth="true" style="52" width="10.140625" collapsed="false"/>
    <col min="8711" max="8711" style="52" width="9.140625" collapsed="false"/>
    <col min="8712" max="8713" bestFit="true" customWidth="true" style="52" width="10.140625" collapsed="false"/>
    <col min="8714" max="8714" customWidth="true" style="52" width="11.28515625" collapsed="false"/>
    <col min="8715" max="8716" customWidth="true" style="52" width="10.0" collapsed="false"/>
    <col min="8717" max="8717" customWidth="true" style="52" width="7.5703125" collapsed="false"/>
    <col min="8718" max="8962" style="52" width="9.140625" collapsed="false"/>
    <col min="8963" max="8963" customWidth="true" style="52" width="27.140625" collapsed="false"/>
    <col min="8964" max="8966" bestFit="true" customWidth="true" style="52" width="10.140625" collapsed="false"/>
    <col min="8967" max="8967" style="52" width="9.140625" collapsed="false"/>
    <col min="8968" max="8969" bestFit="true" customWidth="true" style="52" width="10.140625" collapsed="false"/>
    <col min="8970" max="8970" customWidth="true" style="52" width="11.28515625" collapsed="false"/>
    <col min="8971" max="8972" customWidth="true" style="52" width="10.0" collapsed="false"/>
    <col min="8973" max="8973" customWidth="true" style="52" width="7.5703125" collapsed="false"/>
    <col min="8974" max="9218" style="52" width="9.140625" collapsed="false"/>
    <col min="9219" max="9219" customWidth="true" style="52" width="27.140625" collapsed="false"/>
    <col min="9220" max="9222" bestFit="true" customWidth="true" style="52" width="10.140625" collapsed="false"/>
    <col min="9223" max="9223" style="52" width="9.140625" collapsed="false"/>
    <col min="9224" max="9225" bestFit="true" customWidth="true" style="52" width="10.140625" collapsed="false"/>
    <col min="9226" max="9226" customWidth="true" style="52" width="11.28515625" collapsed="false"/>
    <col min="9227" max="9228" customWidth="true" style="52" width="10.0" collapsed="false"/>
    <col min="9229" max="9229" customWidth="true" style="52" width="7.5703125" collapsed="false"/>
    <col min="9230" max="9474" style="52" width="9.140625" collapsed="false"/>
    <col min="9475" max="9475" customWidth="true" style="52" width="27.140625" collapsed="false"/>
    <col min="9476" max="9478" bestFit="true" customWidth="true" style="52" width="10.140625" collapsed="false"/>
    <col min="9479" max="9479" style="52" width="9.140625" collapsed="false"/>
    <col min="9480" max="9481" bestFit="true" customWidth="true" style="52" width="10.140625" collapsed="false"/>
    <col min="9482" max="9482" customWidth="true" style="52" width="11.28515625" collapsed="false"/>
    <col min="9483" max="9484" customWidth="true" style="52" width="10.0" collapsed="false"/>
    <col min="9485" max="9485" customWidth="true" style="52" width="7.5703125" collapsed="false"/>
    <col min="9486" max="9730" style="52" width="9.140625" collapsed="false"/>
    <col min="9731" max="9731" customWidth="true" style="52" width="27.140625" collapsed="false"/>
    <col min="9732" max="9734" bestFit="true" customWidth="true" style="52" width="10.140625" collapsed="false"/>
    <col min="9735" max="9735" style="52" width="9.140625" collapsed="false"/>
    <col min="9736" max="9737" bestFit="true" customWidth="true" style="52" width="10.140625" collapsed="false"/>
    <col min="9738" max="9738" customWidth="true" style="52" width="11.28515625" collapsed="false"/>
    <col min="9739" max="9740" customWidth="true" style="52" width="10.0" collapsed="false"/>
    <col min="9741" max="9741" customWidth="true" style="52" width="7.5703125" collapsed="false"/>
    <col min="9742" max="9986" style="52" width="9.140625" collapsed="false"/>
    <col min="9987" max="9987" customWidth="true" style="52" width="27.140625" collapsed="false"/>
    <col min="9988" max="9990" bestFit="true" customWidth="true" style="52" width="10.140625" collapsed="false"/>
    <col min="9991" max="9991" style="52" width="9.140625" collapsed="false"/>
    <col min="9992" max="9993" bestFit="true" customWidth="true" style="52" width="10.140625" collapsed="false"/>
    <col min="9994" max="9994" customWidth="true" style="52" width="11.28515625" collapsed="false"/>
    <col min="9995" max="9996" customWidth="true" style="52" width="10.0" collapsed="false"/>
    <col min="9997" max="9997" customWidth="true" style="52" width="7.5703125" collapsed="false"/>
    <col min="9998" max="10242" style="52" width="9.140625" collapsed="false"/>
    <col min="10243" max="10243" customWidth="true" style="52" width="27.140625" collapsed="false"/>
    <col min="10244" max="10246" bestFit="true" customWidth="true" style="52" width="10.140625" collapsed="false"/>
    <col min="10247" max="10247" style="52" width="9.140625" collapsed="false"/>
    <col min="10248" max="10249" bestFit="true" customWidth="true" style="52" width="10.140625" collapsed="false"/>
    <col min="10250" max="10250" customWidth="true" style="52" width="11.28515625" collapsed="false"/>
    <col min="10251" max="10252" customWidth="true" style="52" width="10.0" collapsed="false"/>
    <col min="10253" max="10253" customWidth="true" style="52" width="7.5703125" collapsed="false"/>
    <col min="10254" max="10498" style="52" width="9.140625" collapsed="false"/>
    <col min="10499" max="10499" customWidth="true" style="52" width="27.140625" collapsed="false"/>
    <col min="10500" max="10502" bestFit="true" customWidth="true" style="52" width="10.140625" collapsed="false"/>
    <col min="10503" max="10503" style="52" width="9.140625" collapsed="false"/>
    <col min="10504" max="10505" bestFit="true" customWidth="true" style="52" width="10.140625" collapsed="false"/>
    <col min="10506" max="10506" customWidth="true" style="52" width="11.28515625" collapsed="false"/>
    <col min="10507" max="10508" customWidth="true" style="52" width="10.0" collapsed="false"/>
    <col min="10509" max="10509" customWidth="true" style="52" width="7.5703125" collapsed="false"/>
    <col min="10510" max="10754" style="52" width="9.140625" collapsed="false"/>
    <col min="10755" max="10755" customWidth="true" style="52" width="27.140625" collapsed="false"/>
    <col min="10756" max="10758" bestFit="true" customWidth="true" style="52" width="10.140625" collapsed="false"/>
    <col min="10759" max="10759" style="52" width="9.140625" collapsed="false"/>
    <col min="10760" max="10761" bestFit="true" customWidth="true" style="52" width="10.140625" collapsed="false"/>
    <col min="10762" max="10762" customWidth="true" style="52" width="11.28515625" collapsed="false"/>
    <col min="10763" max="10764" customWidth="true" style="52" width="10.0" collapsed="false"/>
    <col min="10765" max="10765" customWidth="true" style="52" width="7.5703125" collapsed="false"/>
    <col min="10766" max="11010" style="52" width="9.140625" collapsed="false"/>
    <col min="11011" max="11011" customWidth="true" style="52" width="27.140625" collapsed="false"/>
    <col min="11012" max="11014" bestFit="true" customWidth="true" style="52" width="10.140625" collapsed="false"/>
    <col min="11015" max="11015" style="52" width="9.140625" collapsed="false"/>
    <col min="11016" max="11017" bestFit="true" customWidth="true" style="52" width="10.140625" collapsed="false"/>
    <col min="11018" max="11018" customWidth="true" style="52" width="11.28515625" collapsed="false"/>
    <col min="11019" max="11020" customWidth="true" style="52" width="10.0" collapsed="false"/>
    <col min="11021" max="11021" customWidth="true" style="52" width="7.5703125" collapsed="false"/>
    <col min="11022" max="11266" style="52" width="9.140625" collapsed="false"/>
    <col min="11267" max="11267" customWidth="true" style="52" width="27.140625" collapsed="false"/>
    <col min="11268" max="11270" bestFit="true" customWidth="true" style="52" width="10.140625" collapsed="false"/>
    <col min="11271" max="11271" style="52" width="9.140625" collapsed="false"/>
    <col min="11272" max="11273" bestFit="true" customWidth="true" style="52" width="10.140625" collapsed="false"/>
    <col min="11274" max="11274" customWidth="true" style="52" width="11.28515625" collapsed="false"/>
    <col min="11275" max="11276" customWidth="true" style="52" width="10.0" collapsed="false"/>
    <col min="11277" max="11277" customWidth="true" style="52" width="7.5703125" collapsed="false"/>
    <col min="11278" max="11522" style="52" width="9.140625" collapsed="false"/>
    <col min="11523" max="11523" customWidth="true" style="52" width="27.140625" collapsed="false"/>
    <col min="11524" max="11526" bestFit="true" customWidth="true" style="52" width="10.140625" collapsed="false"/>
    <col min="11527" max="11527" style="52" width="9.140625" collapsed="false"/>
    <col min="11528" max="11529" bestFit="true" customWidth="true" style="52" width="10.140625" collapsed="false"/>
    <col min="11530" max="11530" customWidth="true" style="52" width="11.28515625" collapsed="false"/>
    <col min="11531" max="11532" customWidth="true" style="52" width="10.0" collapsed="false"/>
    <col min="11533" max="11533" customWidth="true" style="52" width="7.5703125" collapsed="false"/>
    <col min="11534" max="11778" style="52" width="9.140625" collapsed="false"/>
    <col min="11779" max="11779" customWidth="true" style="52" width="27.140625" collapsed="false"/>
    <col min="11780" max="11782" bestFit="true" customWidth="true" style="52" width="10.140625" collapsed="false"/>
    <col min="11783" max="11783" style="52" width="9.140625" collapsed="false"/>
    <col min="11784" max="11785" bestFit="true" customWidth="true" style="52" width="10.140625" collapsed="false"/>
    <col min="11786" max="11786" customWidth="true" style="52" width="11.28515625" collapsed="false"/>
    <col min="11787" max="11788" customWidth="true" style="52" width="10.0" collapsed="false"/>
    <col min="11789" max="11789" customWidth="true" style="52" width="7.5703125" collapsed="false"/>
    <col min="11790" max="12034" style="52" width="9.140625" collapsed="false"/>
    <col min="12035" max="12035" customWidth="true" style="52" width="27.140625" collapsed="false"/>
    <col min="12036" max="12038" bestFit="true" customWidth="true" style="52" width="10.140625" collapsed="false"/>
    <col min="12039" max="12039" style="52" width="9.140625" collapsed="false"/>
    <col min="12040" max="12041" bestFit="true" customWidth="true" style="52" width="10.140625" collapsed="false"/>
    <col min="12042" max="12042" customWidth="true" style="52" width="11.28515625" collapsed="false"/>
    <col min="12043" max="12044" customWidth="true" style="52" width="10.0" collapsed="false"/>
    <col min="12045" max="12045" customWidth="true" style="52" width="7.5703125" collapsed="false"/>
    <col min="12046" max="12290" style="52" width="9.140625" collapsed="false"/>
    <col min="12291" max="12291" customWidth="true" style="52" width="27.140625" collapsed="false"/>
    <col min="12292" max="12294" bestFit="true" customWidth="true" style="52" width="10.140625" collapsed="false"/>
    <col min="12295" max="12295" style="52" width="9.140625" collapsed="false"/>
    <col min="12296" max="12297" bestFit="true" customWidth="true" style="52" width="10.140625" collapsed="false"/>
    <col min="12298" max="12298" customWidth="true" style="52" width="11.28515625" collapsed="false"/>
    <col min="12299" max="12300" customWidth="true" style="52" width="10.0" collapsed="false"/>
    <col min="12301" max="12301" customWidth="true" style="52" width="7.5703125" collapsed="false"/>
    <col min="12302" max="12546" style="52" width="9.140625" collapsed="false"/>
    <col min="12547" max="12547" customWidth="true" style="52" width="27.140625" collapsed="false"/>
    <col min="12548" max="12550" bestFit="true" customWidth="true" style="52" width="10.140625" collapsed="false"/>
    <col min="12551" max="12551" style="52" width="9.140625" collapsed="false"/>
    <col min="12552" max="12553" bestFit="true" customWidth="true" style="52" width="10.140625" collapsed="false"/>
    <col min="12554" max="12554" customWidth="true" style="52" width="11.28515625" collapsed="false"/>
    <col min="12555" max="12556" customWidth="true" style="52" width="10.0" collapsed="false"/>
    <col min="12557" max="12557" customWidth="true" style="52" width="7.5703125" collapsed="false"/>
    <col min="12558" max="12802" style="52" width="9.140625" collapsed="false"/>
    <col min="12803" max="12803" customWidth="true" style="52" width="27.140625" collapsed="false"/>
    <col min="12804" max="12806" bestFit="true" customWidth="true" style="52" width="10.140625" collapsed="false"/>
    <col min="12807" max="12807" style="52" width="9.140625" collapsed="false"/>
    <col min="12808" max="12809" bestFit="true" customWidth="true" style="52" width="10.140625" collapsed="false"/>
    <col min="12810" max="12810" customWidth="true" style="52" width="11.28515625" collapsed="false"/>
    <col min="12811" max="12812" customWidth="true" style="52" width="10.0" collapsed="false"/>
    <col min="12813" max="12813" customWidth="true" style="52" width="7.5703125" collapsed="false"/>
    <col min="12814" max="13058" style="52" width="9.140625" collapsed="false"/>
    <col min="13059" max="13059" customWidth="true" style="52" width="27.140625" collapsed="false"/>
    <col min="13060" max="13062" bestFit="true" customWidth="true" style="52" width="10.140625" collapsed="false"/>
    <col min="13063" max="13063" style="52" width="9.140625" collapsed="false"/>
    <col min="13064" max="13065" bestFit="true" customWidth="true" style="52" width="10.140625" collapsed="false"/>
    <col min="13066" max="13066" customWidth="true" style="52" width="11.28515625" collapsed="false"/>
    <col min="13067" max="13068" customWidth="true" style="52" width="10.0" collapsed="false"/>
    <col min="13069" max="13069" customWidth="true" style="52" width="7.5703125" collapsed="false"/>
    <col min="13070" max="13314" style="52" width="9.140625" collapsed="false"/>
    <col min="13315" max="13315" customWidth="true" style="52" width="27.140625" collapsed="false"/>
    <col min="13316" max="13318" bestFit="true" customWidth="true" style="52" width="10.140625" collapsed="false"/>
    <col min="13319" max="13319" style="52" width="9.140625" collapsed="false"/>
    <col min="13320" max="13321" bestFit="true" customWidth="true" style="52" width="10.140625" collapsed="false"/>
    <col min="13322" max="13322" customWidth="true" style="52" width="11.28515625" collapsed="false"/>
    <col min="13323" max="13324" customWidth="true" style="52" width="10.0" collapsed="false"/>
    <col min="13325" max="13325" customWidth="true" style="52" width="7.5703125" collapsed="false"/>
    <col min="13326" max="13570" style="52" width="9.140625" collapsed="false"/>
    <col min="13571" max="13571" customWidth="true" style="52" width="27.140625" collapsed="false"/>
    <col min="13572" max="13574" bestFit="true" customWidth="true" style="52" width="10.140625" collapsed="false"/>
    <col min="13575" max="13575" style="52" width="9.140625" collapsed="false"/>
    <col min="13576" max="13577" bestFit="true" customWidth="true" style="52" width="10.140625" collapsed="false"/>
    <col min="13578" max="13578" customWidth="true" style="52" width="11.28515625" collapsed="false"/>
    <col min="13579" max="13580" customWidth="true" style="52" width="10.0" collapsed="false"/>
    <col min="13581" max="13581" customWidth="true" style="52" width="7.5703125" collapsed="false"/>
    <col min="13582" max="13826" style="52" width="9.140625" collapsed="false"/>
    <col min="13827" max="13827" customWidth="true" style="52" width="27.140625" collapsed="false"/>
    <col min="13828" max="13830" bestFit="true" customWidth="true" style="52" width="10.140625" collapsed="false"/>
    <col min="13831" max="13831" style="52" width="9.140625" collapsed="false"/>
    <col min="13832" max="13833" bestFit="true" customWidth="true" style="52" width="10.140625" collapsed="false"/>
    <col min="13834" max="13834" customWidth="true" style="52" width="11.28515625" collapsed="false"/>
    <col min="13835" max="13836" customWidth="true" style="52" width="10.0" collapsed="false"/>
    <col min="13837" max="13837" customWidth="true" style="52" width="7.5703125" collapsed="false"/>
    <col min="13838" max="14082" style="52" width="9.140625" collapsed="false"/>
    <col min="14083" max="14083" customWidth="true" style="52" width="27.140625" collapsed="false"/>
    <col min="14084" max="14086" bestFit="true" customWidth="true" style="52" width="10.140625" collapsed="false"/>
    <col min="14087" max="14087" style="52" width="9.140625" collapsed="false"/>
    <col min="14088" max="14089" bestFit="true" customWidth="true" style="52" width="10.140625" collapsed="false"/>
    <col min="14090" max="14090" customWidth="true" style="52" width="11.28515625" collapsed="false"/>
    <col min="14091" max="14092" customWidth="true" style="52" width="10.0" collapsed="false"/>
    <col min="14093" max="14093" customWidth="true" style="52" width="7.5703125" collapsed="false"/>
    <col min="14094" max="14338" style="52" width="9.140625" collapsed="false"/>
    <col min="14339" max="14339" customWidth="true" style="52" width="27.140625" collapsed="false"/>
    <col min="14340" max="14342" bestFit="true" customWidth="true" style="52" width="10.140625" collapsed="false"/>
    <col min="14343" max="14343" style="52" width="9.140625" collapsed="false"/>
    <col min="14344" max="14345" bestFit="true" customWidth="true" style="52" width="10.140625" collapsed="false"/>
    <col min="14346" max="14346" customWidth="true" style="52" width="11.28515625" collapsed="false"/>
    <col min="14347" max="14348" customWidth="true" style="52" width="10.0" collapsed="false"/>
    <col min="14349" max="14349" customWidth="true" style="52" width="7.5703125" collapsed="false"/>
    <col min="14350" max="14594" style="52" width="9.140625" collapsed="false"/>
    <col min="14595" max="14595" customWidth="true" style="52" width="27.140625" collapsed="false"/>
    <col min="14596" max="14598" bestFit="true" customWidth="true" style="52" width="10.140625" collapsed="false"/>
    <col min="14599" max="14599" style="52" width="9.140625" collapsed="false"/>
    <col min="14600" max="14601" bestFit="true" customWidth="true" style="52" width="10.140625" collapsed="false"/>
    <col min="14602" max="14602" customWidth="true" style="52" width="11.28515625" collapsed="false"/>
    <col min="14603" max="14604" customWidth="true" style="52" width="10.0" collapsed="false"/>
    <col min="14605" max="14605" customWidth="true" style="52" width="7.5703125" collapsed="false"/>
    <col min="14606" max="14850" style="52" width="9.140625" collapsed="false"/>
    <col min="14851" max="14851" customWidth="true" style="52" width="27.140625" collapsed="false"/>
    <col min="14852" max="14854" bestFit="true" customWidth="true" style="52" width="10.140625" collapsed="false"/>
    <col min="14855" max="14855" style="52" width="9.140625" collapsed="false"/>
    <col min="14856" max="14857" bestFit="true" customWidth="true" style="52" width="10.140625" collapsed="false"/>
    <col min="14858" max="14858" customWidth="true" style="52" width="11.28515625" collapsed="false"/>
    <col min="14859" max="14860" customWidth="true" style="52" width="10.0" collapsed="false"/>
    <col min="14861" max="14861" customWidth="true" style="52" width="7.5703125" collapsed="false"/>
    <col min="14862" max="15106" style="52" width="9.140625" collapsed="false"/>
    <col min="15107" max="15107" customWidth="true" style="52" width="27.140625" collapsed="false"/>
    <col min="15108" max="15110" bestFit="true" customWidth="true" style="52" width="10.140625" collapsed="false"/>
    <col min="15111" max="15111" style="52" width="9.140625" collapsed="false"/>
    <col min="15112" max="15113" bestFit="true" customWidth="true" style="52" width="10.140625" collapsed="false"/>
    <col min="15114" max="15114" customWidth="true" style="52" width="11.28515625" collapsed="false"/>
    <col min="15115" max="15116" customWidth="true" style="52" width="10.0" collapsed="false"/>
    <col min="15117" max="15117" customWidth="true" style="52" width="7.5703125" collapsed="false"/>
    <col min="15118" max="15362" style="52" width="9.140625" collapsed="false"/>
    <col min="15363" max="15363" customWidth="true" style="52" width="27.140625" collapsed="false"/>
    <col min="15364" max="15366" bestFit="true" customWidth="true" style="52" width="10.140625" collapsed="false"/>
    <col min="15367" max="15367" style="52" width="9.140625" collapsed="false"/>
    <col min="15368" max="15369" bestFit="true" customWidth="true" style="52" width="10.140625" collapsed="false"/>
    <col min="15370" max="15370" customWidth="true" style="52" width="11.28515625" collapsed="false"/>
    <col min="15371" max="15372" customWidth="true" style="52" width="10.0" collapsed="false"/>
    <col min="15373" max="15373" customWidth="true" style="52" width="7.5703125" collapsed="false"/>
    <col min="15374" max="15618" style="52" width="9.140625" collapsed="false"/>
    <col min="15619" max="15619" customWidth="true" style="52" width="27.140625" collapsed="false"/>
    <col min="15620" max="15622" bestFit="true" customWidth="true" style="52" width="10.140625" collapsed="false"/>
    <col min="15623" max="15623" style="52" width="9.140625" collapsed="false"/>
    <col min="15624" max="15625" bestFit="true" customWidth="true" style="52" width="10.140625" collapsed="false"/>
    <col min="15626" max="15626" customWidth="true" style="52" width="11.28515625" collapsed="false"/>
    <col min="15627" max="15628" customWidth="true" style="52" width="10.0" collapsed="false"/>
    <col min="15629" max="15629" customWidth="true" style="52" width="7.5703125" collapsed="false"/>
    <col min="15630" max="15874" style="52" width="9.140625" collapsed="false"/>
    <col min="15875" max="15875" customWidth="true" style="52" width="27.140625" collapsed="false"/>
    <col min="15876" max="15878" bestFit="true" customWidth="true" style="52" width="10.140625" collapsed="false"/>
    <col min="15879" max="15879" style="52" width="9.140625" collapsed="false"/>
    <col min="15880" max="15881" bestFit="true" customWidth="true" style="52" width="10.140625" collapsed="false"/>
    <col min="15882" max="15882" customWidth="true" style="52" width="11.28515625" collapsed="false"/>
    <col min="15883" max="15884" customWidth="true" style="52" width="10.0" collapsed="false"/>
    <col min="15885" max="15885" customWidth="true" style="52" width="7.5703125" collapsed="false"/>
    <col min="15886" max="16130" style="52" width="9.140625" collapsed="false"/>
    <col min="16131" max="16131" customWidth="true" style="52" width="27.140625" collapsed="false"/>
    <col min="16132" max="16134" bestFit="true" customWidth="true" style="52" width="10.140625" collapsed="false"/>
    <col min="16135" max="16135" style="52" width="9.140625" collapsed="false"/>
    <col min="16136" max="16137" bestFit="true" customWidth="true" style="52" width="10.140625" collapsed="false"/>
    <col min="16138" max="16138" customWidth="true" style="52" width="11.28515625" collapsed="false"/>
    <col min="16139" max="16140" customWidth="true" style="52" width="10.0" collapsed="false"/>
    <col min="16141" max="16141" customWidth="true" style="52" width="7.5703125" collapsed="false"/>
    <col min="16142" max="16384" style="52" width="9.140625" collapsed="false"/>
  </cols>
  <sheetData>
    <row r="1" spans="1:18" x14ac:dyDescent="0.2">
      <c r="A1" s="8" t="s">
        <v>270</v>
      </c>
    </row>
    <row r="2" spans="1:18" x14ac:dyDescent="0.2">
      <c r="A2" s="274" t="s">
        <v>282</v>
      </c>
    </row>
    <row r="3" spans="1:18" ht="38.25" customHeight="1" x14ac:dyDescent="0.2">
      <c r="B3" s="412">
        <v>2018</v>
      </c>
      <c r="C3" s="413"/>
      <c r="D3" s="413"/>
      <c r="E3" s="414"/>
      <c r="F3" s="412">
        <v>2019</v>
      </c>
      <c r="G3" s="413"/>
      <c r="H3" s="413"/>
      <c r="I3" s="414"/>
      <c r="J3" s="412">
        <v>2020</v>
      </c>
      <c r="K3" s="413"/>
      <c r="L3" s="414"/>
      <c r="N3" s="412" t="s">
        <v>195</v>
      </c>
      <c r="O3" s="414"/>
    </row>
    <row r="4" spans="1:18" x14ac:dyDescent="0.2">
      <c r="B4" s="191">
        <v>42094</v>
      </c>
      <c r="C4" s="219">
        <v>42185</v>
      </c>
      <c r="D4" s="219">
        <v>42277</v>
      </c>
      <c r="E4" s="219">
        <v>42369</v>
      </c>
      <c r="F4" s="219">
        <v>42094</v>
      </c>
      <c r="G4" s="219">
        <v>42185</v>
      </c>
      <c r="H4" s="219">
        <v>42277</v>
      </c>
      <c r="I4" s="219">
        <v>42369</v>
      </c>
      <c r="J4" s="191">
        <v>42460</v>
      </c>
      <c r="K4" s="191">
        <v>42551</v>
      </c>
      <c r="L4" s="191">
        <v>42643</v>
      </c>
      <c r="N4" s="14" t="s">
        <v>53</v>
      </c>
      <c r="O4" s="14" t="s">
        <v>70</v>
      </c>
    </row>
    <row r="5" spans="1:18" x14ac:dyDescent="0.2">
      <c r="A5" s="220" t="s">
        <v>52</v>
      </c>
      <c r="B5" s="193">
        <v>10933</v>
      </c>
      <c r="C5" s="193">
        <v>11143</v>
      </c>
      <c r="D5" s="193">
        <v>10955</v>
      </c>
      <c r="E5" s="193">
        <v>10990</v>
      </c>
      <c r="F5" s="193">
        <v>10989</v>
      </c>
      <c r="G5" s="193">
        <v>11081</v>
      </c>
      <c r="H5" s="193">
        <v>11431</v>
      </c>
      <c r="I5" s="193">
        <v>11345</v>
      </c>
      <c r="J5" s="193">
        <v>11665</v>
      </c>
      <c r="K5" s="193">
        <v>13763</v>
      </c>
      <c r="L5" s="193">
        <v>14151</v>
      </c>
      <c r="N5" s="221">
        <f t="shared" ref="N5:N13" si="0">L5-H5</f>
        <v>2720</v>
      </c>
      <c r="O5" s="222">
        <f t="shared" ref="O5:O13" si="1">N5/H5</f>
        <v>0.23794943574490421</v>
      </c>
    </row>
    <row r="6" spans="1:18" s="189" customFormat="1" x14ac:dyDescent="0.2">
      <c r="A6" s="223" t="s">
        <v>54</v>
      </c>
      <c r="B6" s="224">
        <v>4505</v>
      </c>
      <c r="C6" s="224">
        <v>4761</v>
      </c>
      <c r="D6" s="224">
        <v>4734</v>
      </c>
      <c r="E6" s="224">
        <v>4786</v>
      </c>
      <c r="F6" s="224">
        <v>4781</v>
      </c>
      <c r="G6" s="224">
        <v>4792</v>
      </c>
      <c r="H6" s="224">
        <v>5013</v>
      </c>
      <c r="I6" s="224">
        <v>4964</v>
      </c>
      <c r="J6" s="224">
        <v>5040</v>
      </c>
      <c r="K6" s="224">
        <v>5984</v>
      </c>
      <c r="L6" s="224">
        <v>6040</v>
      </c>
      <c r="N6" s="225">
        <f t="shared" si="0"/>
        <v>1027</v>
      </c>
      <c r="O6" s="226">
        <f t="shared" si="1"/>
        <v>0.20486734490325154</v>
      </c>
      <c r="R6" s="227"/>
    </row>
    <row r="7" spans="1:18" s="189" customFormat="1" x14ac:dyDescent="0.2">
      <c r="A7" s="223" t="s">
        <v>55</v>
      </c>
      <c r="B7" s="228">
        <v>170</v>
      </c>
      <c r="C7" s="228">
        <v>145</v>
      </c>
      <c r="D7" s="228">
        <v>145</v>
      </c>
      <c r="E7" s="228">
        <v>156</v>
      </c>
      <c r="F7" s="228">
        <v>151</v>
      </c>
      <c r="G7" s="228">
        <v>137</v>
      </c>
      <c r="H7" s="228">
        <v>152</v>
      </c>
      <c r="I7" s="228">
        <v>183</v>
      </c>
      <c r="J7" s="228">
        <v>176</v>
      </c>
      <c r="K7" s="228">
        <v>191</v>
      </c>
      <c r="L7" s="228">
        <v>191</v>
      </c>
      <c r="N7" s="225">
        <f t="shared" si="0"/>
        <v>39</v>
      </c>
      <c r="O7" s="226">
        <f t="shared" si="1"/>
        <v>0.25657894736842107</v>
      </c>
      <c r="R7" s="227"/>
    </row>
    <row r="8" spans="1:18" s="189" customFormat="1" x14ac:dyDescent="0.2">
      <c r="A8" s="223" t="s">
        <v>56</v>
      </c>
      <c r="B8" s="224">
        <v>1804</v>
      </c>
      <c r="C8" s="224">
        <v>1858</v>
      </c>
      <c r="D8" s="224">
        <v>1824</v>
      </c>
      <c r="E8" s="224">
        <v>1831</v>
      </c>
      <c r="F8" s="224">
        <v>1809</v>
      </c>
      <c r="G8" s="224">
        <v>1838</v>
      </c>
      <c r="H8" s="224">
        <v>1822</v>
      </c>
      <c r="I8" s="224">
        <v>1820</v>
      </c>
      <c r="J8" s="224">
        <v>1909</v>
      </c>
      <c r="K8" s="224">
        <v>2353</v>
      </c>
      <c r="L8" s="224">
        <v>2336</v>
      </c>
      <c r="N8" s="225">
        <f>L8-H8</f>
        <v>514</v>
      </c>
      <c r="O8" s="226">
        <f t="shared" si="1"/>
        <v>0.28210757409440174</v>
      </c>
      <c r="R8" s="227"/>
    </row>
    <row r="9" spans="1:18" s="189" customFormat="1" x14ac:dyDescent="0.2">
      <c r="A9" s="223" t="s">
        <v>57</v>
      </c>
      <c r="B9" s="228">
        <v>807</v>
      </c>
      <c r="C9" s="228">
        <v>768</v>
      </c>
      <c r="D9" s="228">
        <v>734</v>
      </c>
      <c r="E9" s="228">
        <v>755</v>
      </c>
      <c r="F9" s="228">
        <v>746</v>
      </c>
      <c r="G9" s="228">
        <v>767</v>
      </c>
      <c r="H9" s="228">
        <v>807</v>
      </c>
      <c r="I9" s="228">
        <v>757</v>
      </c>
      <c r="J9" s="228">
        <v>698</v>
      </c>
      <c r="K9" s="228">
        <v>671</v>
      </c>
      <c r="L9" s="228">
        <v>678</v>
      </c>
      <c r="N9" s="225">
        <f t="shared" si="0"/>
        <v>-129</v>
      </c>
      <c r="O9" s="226">
        <f t="shared" si="1"/>
        <v>-0.15985130111524162</v>
      </c>
      <c r="R9" s="227"/>
    </row>
    <row r="10" spans="1:18" s="189" customFormat="1" x14ac:dyDescent="0.2">
      <c r="A10" s="223" t="s">
        <v>58</v>
      </c>
      <c r="B10" s="228">
        <v>930</v>
      </c>
      <c r="C10" s="228">
        <v>904</v>
      </c>
      <c r="D10" s="228">
        <v>872</v>
      </c>
      <c r="E10" s="228">
        <v>885</v>
      </c>
      <c r="F10" s="228">
        <v>848</v>
      </c>
      <c r="G10" s="228">
        <v>848</v>
      </c>
      <c r="H10" s="228">
        <v>771</v>
      </c>
      <c r="I10" s="228">
        <v>778</v>
      </c>
      <c r="J10" s="228">
        <v>750</v>
      </c>
      <c r="K10" s="228">
        <v>766</v>
      </c>
      <c r="L10" s="228">
        <v>799</v>
      </c>
      <c r="N10" s="225">
        <f t="shared" si="0"/>
        <v>28</v>
      </c>
      <c r="O10" s="226">
        <f t="shared" si="1"/>
        <v>3.6316472114137487E-2</v>
      </c>
      <c r="R10" s="227"/>
    </row>
    <row r="11" spans="1:18" s="189" customFormat="1" x14ac:dyDescent="0.2">
      <c r="A11" s="223" t="s">
        <v>59</v>
      </c>
      <c r="B11" s="224">
        <v>1215</v>
      </c>
      <c r="C11" s="224">
        <v>1157</v>
      </c>
      <c r="D11" s="224">
        <v>1129</v>
      </c>
      <c r="E11" s="224">
        <v>1083</v>
      </c>
      <c r="F11" s="224">
        <v>1137</v>
      </c>
      <c r="G11" s="224">
        <v>649</v>
      </c>
      <c r="H11" s="224">
        <v>710</v>
      </c>
      <c r="I11" s="224">
        <v>676</v>
      </c>
      <c r="J11" s="224">
        <v>789</v>
      </c>
      <c r="K11" s="224">
        <v>1216</v>
      </c>
      <c r="L11" s="224">
        <v>1414</v>
      </c>
      <c r="N11" s="225">
        <f t="shared" si="0"/>
        <v>704</v>
      </c>
      <c r="O11" s="226">
        <f>N11/H11</f>
        <v>0.9915492957746479</v>
      </c>
      <c r="R11" s="227"/>
    </row>
    <row r="12" spans="1:18" s="189" customFormat="1" x14ac:dyDescent="0.2">
      <c r="A12" s="223" t="s">
        <v>60</v>
      </c>
      <c r="B12" s="228">
        <v>113</v>
      </c>
      <c r="C12" s="228">
        <v>132</v>
      </c>
      <c r="D12" s="228">
        <v>127</v>
      </c>
      <c r="E12" s="228">
        <v>120</v>
      </c>
      <c r="F12" s="228">
        <v>121</v>
      </c>
      <c r="G12" s="228">
        <v>134</v>
      </c>
      <c r="H12" s="228">
        <v>128</v>
      </c>
      <c r="I12" s="228">
        <v>117</v>
      </c>
      <c r="J12" s="228">
        <v>128</v>
      </c>
      <c r="K12" s="228">
        <v>139</v>
      </c>
      <c r="L12" s="228">
        <v>136</v>
      </c>
      <c r="N12" s="225">
        <f t="shared" si="0"/>
        <v>8</v>
      </c>
      <c r="O12" s="226">
        <f t="shared" si="1"/>
        <v>6.25E-2</v>
      </c>
      <c r="R12" s="227"/>
    </row>
    <row r="13" spans="1:18" s="189" customFormat="1" x14ac:dyDescent="0.2">
      <c r="A13" s="229" t="s">
        <v>61</v>
      </c>
      <c r="B13" s="230">
        <v>1389</v>
      </c>
      <c r="C13" s="230">
        <v>1418</v>
      </c>
      <c r="D13" s="230">
        <v>1390</v>
      </c>
      <c r="E13" s="230">
        <v>1374</v>
      </c>
      <c r="F13" s="230">
        <v>1396</v>
      </c>
      <c r="G13" s="230">
        <v>1916</v>
      </c>
      <c r="H13" s="230">
        <v>2028</v>
      </c>
      <c r="I13" s="230">
        <v>2050</v>
      </c>
      <c r="J13" s="230">
        <v>2175</v>
      </c>
      <c r="K13" s="230">
        <v>2443</v>
      </c>
      <c r="L13" s="230">
        <v>2557</v>
      </c>
      <c r="N13" s="231">
        <f t="shared" si="0"/>
        <v>529</v>
      </c>
      <c r="O13" s="232">
        <f t="shared" si="1"/>
        <v>0.26084812623274162</v>
      </c>
      <c r="R13" s="227"/>
    </row>
    <row r="14" spans="1:18" ht="18" customHeight="1" x14ac:dyDescent="0.2">
      <c r="A14" s="233"/>
      <c r="B14" s="235"/>
      <c r="J14" s="67"/>
    </row>
    <row r="15" spans="1:18" ht="33.75" customHeight="1" x14ac:dyDescent="0.2">
      <c r="A15" s="427"/>
      <c r="B15" s="427"/>
      <c r="C15" s="427"/>
      <c r="D15" s="427"/>
      <c r="E15" s="427"/>
      <c r="F15" s="427"/>
      <c r="G15" s="427"/>
      <c r="H15" s="427"/>
      <c r="I15" s="427"/>
      <c r="J15" s="427"/>
      <c r="K15" s="427"/>
      <c r="L15" s="427"/>
    </row>
    <row r="16" spans="1:18" x14ac:dyDescent="0.2">
      <c r="B16" s="235"/>
      <c r="C16" s="235"/>
      <c r="D16" s="235"/>
      <c r="E16" s="235"/>
      <c r="F16" s="235"/>
      <c r="G16" s="235"/>
      <c r="H16" s="235"/>
      <c r="I16" s="235"/>
      <c r="J16" s="235"/>
    </row>
    <row r="17" spans="1:12" x14ac:dyDescent="0.2">
      <c r="A17" s="8" t="s">
        <v>320</v>
      </c>
      <c r="B17" s="235"/>
      <c r="C17" s="235"/>
      <c r="D17" s="235"/>
      <c r="E17" s="235"/>
      <c r="F17" s="235"/>
      <c r="G17" s="235"/>
      <c r="H17" s="235"/>
      <c r="I17" s="235"/>
      <c r="J17" s="235"/>
    </row>
    <row r="18" spans="1:12" x14ac:dyDescent="0.2">
      <c r="B18" s="235"/>
      <c r="C18" s="235"/>
      <c r="D18" s="235"/>
      <c r="E18" s="235"/>
      <c r="F18" s="235"/>
      <c r="G18" s="235"/>
      <c r="H18" s="235"/>
      <c r="I18" s="235"/>
      <c r="J18" s="235"/>
    </row>
    <row r="19" spans="1:12" x14ac:dyDescent="0.2">
      <c r="B19" s="412">
        <v>2018</v>
      </c>
      <c r="C19" s="413"/>
      <c r="D19" s="413"/>
      <c r="E19" s="414"/>
      <c r="F19" s="412">
        <v>2019</v>
      </c>
      <c r="G19" s="413"/>
      <c r="H19" s="413"/>
      <c r="I19" s="414"/>
      <c r="J19" s="412">
        <v>2020</v>
      </c>
      <c r="K19" s="413"/>
      <c r="L19" s="414"/>
    </row>
    <row r="20" spans="1:12" x14ac:dyDescent="0.2">
      <c r="B20" s="191">
        <v>42094</v>
      </c>
      <c r="C20" s="219">
        <v>42185</v>
      </c>
      <c r="D20" s="219">
        <v>42277</v>
      </c>
      <c r="E20" s="219">
        <v>42369</v>
      </c>
      <c r="F20" s="219">
        <v>42094</v>
      </c>
      <c r="G20" s="219">
        <v>42185</v>
      </c>
      <c r="H20" s="219">
        <v>42277</v>
      </c>
      <c r="I20" s="219">
        <v>42369</v>
      </c>
      <c r="J20" s="191">
        <v>42460</v>
      </c>
      <c r="K20" s="191">
        <v>42551</v>
      </c>
      <c r="L20" s="191">
        <v>42643</v>
      </c>
    </row>
    <row r="21" spans="1:12" x14ac:dyDescent="0.2">
      <c r="A21" s="220" t="s">
        <v>52</v>
      </c>
      <c r="B21" s="238">
        <f>B5/B$5</f>
        <v>1</v>
      </c>
      <c r="C21" s="238">
        <f t="shared" ref="C21:L21" si="2">C5/C$5</f>
        <v>1</v>
      </c>
      <c r="D21" s="238">
        <f t="shared" si="2"/>
        <v>1</v>
      </c>
      <c r="E21" s="238">
        <f t="shared" si="2"/>
        <v>1</v>
      </c>
      <c r="F21" s="238">
        <f t="shared" si="2"/>
        <v>1</v>
      </c>
      <c r="G21" s="238">
        <f t="shared" si="2"/>
        <v>1</v>
      </c>
      <c r="H21" s="238">
        <f t="shared" si="2"/>
        <v>1</v>
      </c>
      <c r="I21" s="238">
        <f t="shared" si="2"/>
        <v>1</v>
      </c>
      <c r="J21" s="238">
        <f t="shared" si="2"/>
        <v>1</v>
      </c>
      <c r="K21" s="238">
        <f t="shared" si="2"/>
        <v>1</v>
      </c>
      <c r="L21" s="238">
        <f t="shared" si="2"/>
        <v>1</v>
      </c>
    </row>
    <row r="22" spans="1:12" x14ac:dyDescent="0.2">
      <c r="A22" s="223" t="s">
        <v>54</v>
      </c>
      <c r="B22" s="239">
        <f>B6/B$5</f>
        <v>0.41205524558675571</v>
      </c>
      <c r="C22" s="239">
        <f t="shared" ref="C22:L22" si="3">C6/C$5</f>
        <v>0.42726375302880731</v>
      </c>
      <c r="D22" s="239">
        <f t="shared" si="3"/>
        <v>0.43213144682793247</v>
      </c>
      <c r="E22" s="239">
        <f t="shared" si="3"/>
        <v>0.43548680618744312</v>
      </c>
      <c r="F22" s="239">
        <f t="shared" si="3"/>
        <v>0.43507143507143509</v>
      </c>
      <c r="G22" s="239">
        <f t="shared" si="3"/>
        <v>0.43245194477032761</v>
      </c>
      <c r="H22" s="239">
        <f t="shared" si="3"/>
        <v>0.43854430933426647</v>
      </c>
      <c r="I22" s="239">
        <f t="shared" si="3"/>
        <v>0.43754958131335392</v>
      </c>
      <c r="J22" s="239">
        <f t="shared" si="3"/>
        <v>0.43206172310330049</v>
      </c>
      <c r="K22" s="239">
        <f t="shared" si="3"/>
        <v>0.43478892683281262</v>
      </c>
      <c r="L22" s="239">
        <f t="shared" si="3"/>
        <v>0.42682495936682918</v>
      </c>
    </row>
    <row r="23" spans="1:12" x14ac:dyDescent="0.2">
      <c r="A23" s="223" t="s">
        <v>55</v>
      </c>
      <c r="B23" s="239">
        <f t="shared" ref="B23:L23" si="4">B7/B$5</f>
        <v>1.5549254550443611E-2</v>
      </c>
      <c r="C23" s="239">
        <f t="shared" si="4"/>
        <v>1.3012653683927129E-2</v>
      </c>
      <c r="D23" s="239">
        <f t="shared" si="4"/>
        <v>1.3235965312642629E-2</v>
      </c>
      <c r="E23" s="239">
        <f t="shared" si="4"/>
        <v>1.4194722474977252E-2</v>
      </c>
      <c r="F23" s="239">
        <f t="shared" si="4"/>
        <v>1.3741013741013742E-2</v>
      </c>
      <c r="G23" s="239">
        <f t="shared" si="4"/>
        <v>1.2363505098817796E-2</v>
      </c>
      <c r="H23" s="239">
        <f t="shared" si="4"/>
        <v>1.329717435045053E-2</v>
      </c>
      <c r="I23" s="239">
        <f t="shared" si="4"/>
        <v>1.613045394446893E-2</v>
      </c>
      <c r="J23" s="239">
        <f t="shared" si="4"/>
        <v>1.5087869695670809E-2</v>
      </c>
      <c r="K23" s="239">
        <f t="shared" si="4"/>
        <v>1.3877788272905617E-2</v>
      </c>
      <c r="L23" s="239">
        <f t="shared" si="4"/>
        <v>1.3497279344215957E-2</v>
      </c>
    </row>
    <row r="24" spans="1:12" x14ac:dyDescent="0.2">
      <c r="A24" s="223" t="s">
        <v>56</v>
      </c>
      <c r="B24" s="239">
        <f t="shared" ref="B24:L24" si="5">B8/B$5</f>
        <v>0.16500503064117808</v>
      </c>
      <c r="C24" s="239">
        <f t="shared" si="5"/>
        <v>0.16674145203266624</v>
      </c>
      <c r="D24" s="239">
        <f t="shared" si="5"/>
        <v>0.16649931538110452</v>
      </c>
      <c r="E24" s="239">
        <f t="shared" si="5"/>
        <v>0.16660600545950865</v>
      </c>
      <c r="F24" s="239">
        <f t="shared" si="5"/>
        <v>0.16461916461916462</v>
      </c>
      <c r="G24" s="239">
        <f t="shared" si="5"/>
        <v>0.16586950636224168</v>
      </c>
      <c r="H24" s="239">
        <f t="shared" si="5"/>
        <v>0.15939112938500569</v>
      </c>
      <c r="I24" s="239">
        <f t="shared" si="5"/>
        <v>0.16042309387395329</v>
      </c>
      <c r="J24" s="239">
        <f t="shared" si="5"/>
        <v>0.16365195027861124</v>
      </c>
      <c r="K24" s="239">
        <f t="shared" si="5"/>
        <v>0.1709656324929158</v>
      </c>
      <c r="L24" s="239">
        <f t="shared" si="5"/>
        <v>0.16507667302664122</v>
      </c>
    </row>
    <row r="25" spans="1:12" x14ac:dyDescent="0.2">
      <c r="A25" s="223" t="s">
        <v>57</v>
      </c>
      <c r="B25" s="239">
        <f t="shared" ref="B25:L25" si="6">B9/B$5</f>
        <v>7.3813226012988203E-2</v>
      </c>
      <c r="C25" s="239">
        <f>C9/C$5</f>
        <v>6.8922193305214041E-2</v>
      </c>
      <c r="D25" s="239">
        <f t="shared" si="6"/>
        <v>6.7001369237790959E-2</v>
      </c>
      <c r="E25" s="239">
        <f t="shared" si="6"/>
        <v>6.8698817106460419E-2</v>
      </c>
      <c r="F25" s="239">
        <f t="shared" si="6"/>
        <v>6.788606788606788E-2</v>
      </c>
      <c r="G25" s="239">
        <f t="shared" si="6"/>
        <v>6.9217579640826643E-2</v>
      </c>
      <c r="H25" s="239">
        <f t="shared" si="6"/>
        <v>7.0597498031668274E-2</v>
      </c>
      <c r="I25" s="239">
        <f t="shared" si="6"/>
        <v>6.6725429704715733E-2</v>
      </c>
      <c r="J25" s="239">
        <f t="shared" si="6"/>
        <v>5.9837119588512643E-2</v>
      </c>
      <c r="K25" s="239">
        <f t="shared" si="6"/>
        <v>4.8753905398532298E-2</v>
      </c>
      <c r="L25" s="239">
        <f t="shared" si="6"/>
        <v>4.7911808352766587E-2</v>
      </c>
    </row>
    <row r="26" spans="1:12" x14ac:dyDescent="0.2">
      <c r="A26" s="223" t="s">
        <v>58</v>
      </c>
      <c r="B26" s="239">
        <f t="shared" ref="B26:L26" si="7">B10/B$5</f>
        <v>8.506356901125034E-2</v>
      </c>
      <c r="C26" s="239">
        <f t="shared" si="7"/>
        <v>8.1127165036345691E-2</v>
      </c>
      <c r="D26" s="239">
        <f t="shared" si="7"/>
        <v>7.959835691465085E-2</v>
      </c>
      <c r="E26" s="239">
        <f t="shared" si="7"/>
        <v>8.0527752502274799E-2</v>
      </c>
      <c r="F26" s="239">
        <f t="shared" si="7"/>
        <v>7.7168077168077165E-2</v>
      </c>
      <c r="G26" s="239">
        <f t="shared" si="7"/>
        <v>7.6527389224799208E-2</v>
      </c>
      <c r="H26" s="239">
        <f t="shared" si="7"/>
        <v>6.7448167264456307E-2</v>
      </c>
      <c r="I26" s="239">
        <f t="shared" si="7"/>
        <v>6.8576465403261344E-2</v>
      </c>
      <c r="J26" s="239">
        <f t="shared" si="7"/>
        <v>6.4294899271324479E-2</v>
      </c>
      <c r="K26" s="239">
        <f t="shared" si="7"/>
        <v>5.5656470246312574E-2</v>
      </c>
      <c r="L26" s="239">
        <f t="shared" si="7"/>
        <v>5.6462440816903402E-2</v>
      </c>
    </row>
    <row r="27" spans="1:12" x14ac:dyDescent="0.2">
      <c r="A27" s="223" t="s">
        <v>59</v>
      </c>
      <c r="B27" s="239">
        <f t="shared" ref="B27:L27" si="8">B11/B$5</f>
        <v>0.11113143693405286</v>
      </c>
      <c r="C27" s="239">
        <f t="shared" si="8"/>
        <v>0.10383200215381853</v>
      </c>
      <c r="D27" s="239">
        <f t="shared" si="8"/>
        <v>0.10305796439981743</v>
      </c>
      <c r="E27" s="239">
        <f t="shared" si="8"/>
        <v>9.8544131028207457E-2</v>
      </c>
      <c r="F27" s="239">
        <f t="shared" si="8"/>
        <v>0.10346710346710347</v>
      </c>
      <c r="G27" s="239">
        <f t="shared" si="8"/>
        <v>5.8568721234545616E-2</v>
      </c>
      <c r="H27" s="239">
        <f t="shared" si="8"/>
        <v>6.2111801242236024E-2</v>
      </c>
      <c r="I27" s="239">
        <f t="shared" si="8"/>
        <v>5.9585720581754077E-2</v>
      </c>
      <c r="J27" s="239">
        <f t="shared" si="8"/>
        <v>6.7638234033433345E-2</v>
      </c>
      <c r="K27" s="239">
        <f t="shared" si="8"/>
        <v>8.8352830051587589E-2</v>
      </c>
      <c r="L27" s="239">
        <f t="shared" si="8"/>
        <v>9.9922266977598762E-2</v>
      </c>
    </row>
    <row r="28" spans="1:12" x14ac:dyDescent="0.2">
      <c r="A28" s="223" t="s">
        <v>60</v>
      </c>
      <c r="B28" s="239">
        <f t="shared" ref="B28:L28" si="9">B12/B$5</f>
        <v>1.0335680965883106E-2</v>
      </c>
      <c r="C28" s="239">
        <f t="shared" si="9"/>
        <v>1.1846001974333662E-2</v>
      </c>
      <c r="D28" s="239">
        <f t="shared" si="9"/>
        <v>1.1592879963486992E-2</v>
      </c>
      <c r="E28" s="239">
        <f t="shared" si="9"/>
        <v>1.0919017288444041E-2</v>
      </c>
      <c r="F28" s="239">
        <f t="shared" si="9"/>
        <v>1.1011011011011011E-2</v>
      </c>
      <c r="G28" s="239">
        <f t="shared" si="9"/>
        <v>1.2092771410522516E-2</v>
      </c>
      <c r="H28" s="239">
        <f t="shared" si="9"/>
        <v>1.1197620505642551E-2</v>
      </c>
      <c r="I28" s="239">
        <f t="shared" si="9"/>
        <v>1.0312913177611283E-2</v>
      </c>
      <c r="J28" s="239">
        <f t="shared" si="9"/>
        <v>1.0972996142306044E-2</v>
      </c>
      <c r="K28" s="239">
        <f t="shared" si="9"/>
        <v>1.0099542250962726E-2</v>
      </c>
      <c r="L28" s="239">
        <f t="shared" si="9"/>
        <v>9.6106282241537697E-3</v>
      </c>
    </row>
    <row r="29" spans="1:12" x14ac:dyDescent="0.2">
      <c r="A29" s="229" t="s">
        <v>61</v>
      </c>
      <c r="B29" s="240">
        <f t="shared" ref="B29:L29" si="10">B13/B$5</f>
        <v>0.1270465562974481</v>
      </c>
      <c r="C29" s="240">
        <f t="shared" si="10"/>
        <v>0.12725477878488736</v>
      </c>
      <c r="D29" s="240">
        <f t="shared" si="10"/>
        <v>0.12688270196257417</v>
      </c>
      <c r="E29" s="240">
        <f t="shared" si="10"/>
        <v>0.12502274795268425</v>
      </c>
      <c r="F29" s="240">
        <f t="shared" si="10"/>
        <v>0.12703612703612704</v>
      </c>
      <c r="G29" s="240">
        <f t="shared" si="10"/>
        <v>0.17290858225791897</v>
      </c>
      <c r="H29" s="240">
        <f t="shared" si="10"/>
        <v>0.17741229988627416</v>
      </c>
      <c r="I29" s="240">
        <f t="shared" si="10"/>
        <v>0.18069634200088144</v>
      </c>
      <c r="J29" s="240">
        <f t="shared" si="10"/>
        <v>0.18645520788684097</v>
      </c>
      <c r="K29" s="240">
        <f t="shared" si="10"/>
        <v>0.1775049044539708</v>
      </c>
      <c r="L29" s="240">
        <f t="shared" si="10"/>
        <v>0.18069394389089111</v>
      </c>
    </row>
  </sheetData>
  <mergeCells count="8">
    <mergeCell ref="B19:E19"/>
    <mergeCell ref="F19:I19"/>
    <mergeCell ref="J19:L19"/>
    <mergeCell ref="N3:O3"/>
    <mergeCell ref="J3:L3"/>
    <mergeCell ref="B3:E3"/>
    <mergeCell ref="F3:I3"/>
    <mergeCell ref="A15:L15"/>
  </mergeCells>
  <hyperlinks>
    <hyperlink ref="A2" location="Contents!A1" display="Back to contents"/>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XFD31"/>
  <sheetViews>
    <sheetView showGridLines="0" workbookViewId="0">
      <selection activeCell="A17" sqref="A16:L17"/>
    </sheetView>
  </sheetViews>
  <sheetFormatPr defaultRowHeight="12.75" x14ac:dyDescent="0.2"/>
  <cols>
    <col min="1" max="1" customWidth="true" style="52" width="27.140625" collapsed="false"/>
    <col min="2" max="6" bestFit="true" customWidth="true" style="52" width="10.140625" collapsed="false"/>
    <col min="7" max="7" style="52" width="9.140625" collapsed="false"/>
    <col min="8" max="9" bestFit="true" customWidth="true" style="52" width="10.140625" collapsed="false"/>
    <col min="10" max="10" customWidth="true" style="52" width="11.28515625" collapsed="false"/>
    <col min="11" max="12" customWidth="true" style="52" width="10.0" collapsed="false"/>
    <col min="13" max="13" customWidth="true" style="52" width="3.140625" collapsed="false"/>
    <col min="14" max="14" style="52" width="9.140625" collapsed="false"/>
    <col min="15" max="15" customWidth="true" style="52" width="9.140625" collapsed="false"/>
    <col min="16" max="258" style="52" width="9.140625" collapsed="false"/>
    <col min="259" max="259" customWidth="true" style="52" width="27.140625" collapsed="false"/>
    <col min="260" max="262" bestFit="true" customWidth="true" style="52" width="10.140625" collapsed="false"/>
    <col min="263" max="263" style="52" width="9.140625" collapsed="false"/>
    <col min="264" max="265" bestFit="true" customWidth="true" style="52" width="10.140625" collapsed="false"/>
    <col min="266" max="266" customWidth="true" style="52" width="11.28515625" collapsed="false"/>
    <col min="267" max="268" customWidth="true" style="52" width="10.0" collapsed="false"/>
    <col min="269" max="269" customWidth="true" style="52" width="7.5703125" collapsed="false"/>
    <col min="270" max="514" style="52" width="9.140625" collapsed="false"/>
    <col min="515" max="515" customWidth="true" style="52" width="27.140625" collapsed="false"/>
    <col min="516" max="518" bestFit="true" customWidth="true" style="52" width="10.140625" collapsed="false"/>
    <col min="519" max="519" style="52" width="9.140625" collapsed="false"/>
    <col min="520" max="521" bestFit="true" customWidth="true" style="52" width="10.140625" collapsed="false"/>
    <col min="522" max="522" customWidth="true" style="52" width="11.28515625" collapsed="false"/>
    <col min="523" max="524" customWidth="true" style="52" width="10.0" collapsed="false"/>
    <col min="525" max="525" customWidth="true" style="52" width="7.5703125" collapsed="false"/>
    <col min="526" max="770" style="52" width="9.140625" collapsed="false"/>
    <col min="771" max="771" customWidth="true" style="52" width="27.140625" collapsed="false"/>
    <col min="772" max="774" bestFit="true" customWidth="true" style="52" width="10.140625" collapsed="false"/>
    <col min="775" max="775" style="52" width="9.140625" collapsed="false"/>
    <col min="776" max="777" bestFit="true" customWidth="true" style="52" width="10.140625" collapsed="false"/>
    <col min="778" max="778" customWidth="true" style="52" width="11.28515625" collapsed="false"/>
    <col min="779" max="780" customWidth="true" style="52" width="10.0" collapsed="false"/>
    <col min="781" max="781" customWidth="true" style="52" width="7.5703125" collapsed="false"/>
    <col min="782" max="1026" style="52" width="9.140625" collapsed="false"/>
    <col min="1027" max="1027" customWidth="true" style="52" width="27.140625" collapsed="false"/>
    <col min="1028" max="1030" bestFit="true" customWidth="true" style="52" width="10.140625" collapsed="false"/>
    <col min="1031" max="1031" style="52" width="9.140625" collapsed="false"/>
    <col min="1032" max="1033" bestFit="true" customWidth="true" style="52" width="10.140625" collapsed="false"/>
    <col min="1034" max="1034" customWidth="true" style="52" width="11.28515625" collapsed="false"/>
    <col min="1035" max="1036" customWidth="true" style="52" width="10.0" collapsed="false"/>
    <col min="1037" max="1037" customWidth="true" style="52" width="7.5703125" collapsed="false"/>
    <col min="1038" max="1282" style="52" width="9.140625" collapsed="false"/>
    <col min="1283" max="1283" customWidth="true" style="52" width="27.140625" collapsed="false"/>
    <col min="1284" max="1286" bestFit="true" customWidth="true" style="52" width="10.140625" collapsed="false"/>
    <col min="1287" max="1287" style="52" width="9.140625" collapsed="false"/>
    <col min="1288" max="1289" bestFit="true" customWidth="true" style="52" width="10.140625" collapsed="false"/>
    <col min="1290" max="1290" customWidth="true" style="52" width="11.28515625" collapsed="false"/>
    <col min="1291" max="1292" customWidth="true" style="52" width="10.0" collapsed="false"/>
    <col min="1293" max="1293" customWidth="true" style="52" width="7.5703125" collapsed="false"/>
    <col min="1294" max="1538" style="52" width="9.140625" collapsed="false"/>
    <col min="1539" max="1539" customWidth="true" style="52" width="27.140625" collapsed="false"/>
    <col min="1540" max="1542" bestFit="true" customWidth="true" style="52" width="10.140625" collapsed="false"/>
    <col min="1543" max="1543" style="52" width="9.140625" collapsed="false"/>
    <col min="1544" max="1545" bestFit="true" customWidth="true" style="52" width="10.140625" collapsed="false"/>
    <col min="1546" max="1546" customWidth="true" style="52" width="11.28515625" collapsed="false"/>
    <col min="1547" max="1548" customWidth="true" style="52" width="10.0" collapsed="false"/>
    <col min="1549" max="1549" customWidth="true" style="52" width="7.5703125" collapsed="false"/>
    <col min="1550" max="1794" style="52" width="9.140625" collapsed="false"/>
    <col min="1795" max="1795" customWidth="true" style="52" width="27.140625" collapsed="false"/>
    <col min="1796" max="1798" bestFit="true" customWidth="true" style="52" width="10.140625" collapsed="false"/>
    <col min="1799" max="1799" style="52" width="9.140625" collapsed="false"/>
    <col min="1800" max="1801" bestFit="true" customWidth="true" style="52" width="10.140625" collapsed="false"/>
    <col min="1802" max="1802" customWidth="true" style="52" width="11.28515625" collapsed="false"/>
    <col min="1803" max="1804" customWidth="true" style="52" width="10.0" collapsed="false"/>
    <col min="1805" max="1805" customWidth="true" style="52" width="7.5703125" collapsed="false"/>
    <col min="1806" max="2050" style="52" width="9.140625" collapsed="false"/>
    <col min="2051" max="2051" customWidth="true" style="52" width="27.140625" collapsed="false"/>
    <col min="2052" max="2054" bestFit="true" customWidth="true" style="52" width="10.140625" collapsed="false"/>
    <col min="2055" max="2055" style="52" width="9.140625" collapsed="false"/>
    <col min="2056" max="2057" bestFit="true" customWidth="true" style="52" width="10.140625" collapsed="false"/>
    <col min="2058" max="2058" customWidth="true" style="52" width="11.28515625" collapsed="false"/>
    <col min="2059" max="2060" customWidth="true" style="52" width="10.0" collapsed="false"/>
    <col min="2061" max="2061" customWidth="true" style="52" width="7.5703125" collapsed="false"/>
    <col min="2062" max="2306" style="52" width="9.140625" collapsed="false"/>
    <col min="2307" max="2307" customWidth="true" style="52" width="27.140625" collapsed="false"/>
    <col min="2308" max="2310" bestFit="true" customWidth="true" style="52" width="10.140625" collapsed="false"/>
    <col min="2311" max="2311" style="52" width="9.140625" collapsed="false"/>
    <col min="2312" max="2313" bestFit="true" customWidth="true" style="52" width="10.140625" collapsed="false"/>
    <col min="2314" max="2314" customWidth="true" style="52" width="11.28515625" collapsed="false"/>
    <col min="2315" max="2316" customWidth="true" style="52" width="10.0" collapsed="false"/>
    <col min="2317" max="2317" customWidth="true" style="52" width="7.5703125" collapsed="false"/>
    <col min="2318" max="2562" style="52" width="9.140625" collapsed="false"/>
    <col min="2563" max="2563" customWidth="true" style="52" width="27.140625" collapsed="false"/>
    <col min="2564" max="2566" bestFit="true" customWidth="true" style="52" width="10.140625" collapsed="false"/>
    <col min="2567" max="2567" style="52" width="9.140625" collapsed="false"/>
    <col min="2568" max="2569" bestFit="true" customWidth="true" style="52" width="10.140625" collapsed="false"/>
    <col min="2570" max="2570" customWidth="true" style="52" width="11.28515625" collapsed="false"/>
    <col min="2571" max="2572" customWidth="true" style="52" width="10.0" collapsed="false"/>
    <col min="2573" max="2573" customWidth="true" style="52" width="7.5703125" collapsed="false"/>
    <col min="2574" max="2818" style="52" width="9.140625" collapsed="false"/>
    <col min="2819" max="2819" customWidth="true" style="52" width="27.140625" collapsed="false"/>
    <col min="2820" max="2822" bestFit="true" customWidth="true" style="52" width="10.140625" collapsed="false"/>
    <col min="2823" max="2823" style="52" width="9.140625" collapsed="false"/>
    <col min="2824" max="2825" bestFit="true" customWidth="true" style="52" width="10.140625" collapsed="false"/>
    <col min="2826" max="2826" customWidth="true" style="52" width="11.28515625" collapsed="false"/>
    <col min="2827" max="2828" customWidth="true" style="52" width="10.0" collapsed="false"/>
    <col min="2829" max="2829" customWidth="true" style="52" width="7.5703125" collapsed="false"/>
    <col min="2830" max="3074" style="52" width="9.140625" collapsed="false"/>
    <col min="3075" max="3075" customWidth="true" style="52" width="27.140625" collapsed="false"/>
    <col min="3076" max="3078" bestFit="true" customWidth="true" style="52" width="10.140625" collapsed="false"/>
    <col min="3079" max="3079" style="52" width="9.140625" collapsed="false"/>
    <col min="3080" max="3081" bestFit="true" customWidth="true" style="52" width="10.140625" collapsed="false"/>
    <col min="3082" max="3082" customWidth="true" style="52" width="11.28515625" collapsed="false"/>
    <col min="3083" max="3084" customWidth="true" style="52" width="10.0" collapsed="false"/>
    <col min="3085" max="3085" customWidth="true" style="52" width="7.5703125" collapsed="false"/>
    <col min="3086" max="3330" style="52" width="9.140625" collapsed="false"/>
    <col min="3331" max="3331" customWidth="true" style="52" width="27.140625" collapsed="false"/>
    <col min="3332" max="3334" bestFit="true" customWidth="true" style="52" width="10.140625" collapsed="false"/>
    <col min="3335" max="3335" style="52" width="9.140625" collapsed="false"/>
    <col min="3336" max="3337" bestFit="true" customWidth="true" style="52" width="10.140625" collapsed="false"/>
    <col min="3338" max="3338" customWidth="true" style="52" width="11.28515625" collapsed="false"/>
    <col min="3339" max="3340" customWidth="true" style="52" width="10.0" collapsed="false"/>
    <col min="3341" max="3341" customWidth="true" style="52" width="7.5703125" collapsed="false"/>
    <col min="3342" max="3586" style="52" width="9.140625" collapsed="false"/>
    <col min="3587" max="3587" customWidth="true" style="52" width="27.140625" collapsed="false"/>
    <col min="3588" max="3590" bestFit="true" customWidth="true" style="52" width="10.140625" collapsed="false"/>
    <col min="3591" max="3591" style="52" width="9.140625" collapsed="false"/>
    <col min="3592" max="3593" bestFit="true" customWidth="true" style="52" width="10.140625" collapsed="false"/>
    <col min="3594" max="3594" customWidth="true" style="52" width="11.28515625" collapsed="false"/>
    <col min="3595" max="3596" customWidth="true" style="52" width="10.0" collapsed="false"/>
    <col min="3597" max="3597" customWidth="true" style="52" width="7.5703125" collapsed="false"/>
    <col min="3598" max="3842" style="52" width="9.140625" collapsed="false"/>
    <col min="3843" max="3843" customWidth="true" style="52" width="27.140625" collapsed="false"/>
    <col min="3844" max="3846" bestFit="true" customWidth="true" style="52" width="10.140625" collapsed="false"/>
    <col min="3847" max="3847" style="52" width="9.140625" collapsed="false"/>
    <col min="3848" max="3849" bestFit="true" customWidth="true" style="52" width="10.140625" collapsed="false"/>
    <col min="3850" max="3850" customWidth="true" style="52" width="11.28515625" collapsed="false"/>
    <col min="3851" max="3852" customWidth="true" style="52" width="10.0" collapsed="false"/>
    <col min="3853" max="3853" customWidth="true" style="52" width="7.5703125" collapsed="false"/>
    <col min="3854" max="4098" style="52" width="9.140625" collapsed="false"/>
    <col min="4099" max="4099" customWidth="true" style="52" width="27.140625" collapsed="false"/>
    <col min="4100" max="4102" bestFit="true" customWidth="true" style="52" width="10.140625" collapsed="false"/>
    <col min="4103" max="4103" style="52" width="9.140625" collapsed="false"/>
    <col min="4104" max="4105" bestFit="true" customWidth="true" style="52" width="10.140625" collapsed="false"/>
    <col min="4106" max="4106" customWidth="true" style="52" width="11.28515625" collapsed="false"/>
    <col min="4107" max="4108" customWidth="true" style="52" width="10.0" collapsed="false"/>
    <col min="4109" max="4109" customWidth="true" style="52" width="7.5703125" collapsed="false"/>
    <col min="4110" max="4354" style="52" width="9.140625" collapsed="false"/>
    <col min="4355" max="4355" customWidth="true" style="52" width="27.140625" collapsed="false"/>
    <col min="4356" max="4358" bestFit="true" customWidth="true" style="52" width="10.140625" collapsed="false"/>
    <col min="4359" max="4359" style="52" width="9.140625" collapsed="false"/>
    <col min="4360" max="4361" bestFit="true" customWidth="true" style="52" width="10.140625" collapsed="false"/>
    <col min="4362" max="4362" customWidth="true" style="52" width="11.28515625" collapsed="false"/>
    <col min="4363" max="4364" customWidth="true" style="52" width="10.0" collapsed="false"/>
    <col min="4365" max="4365" customWidth="true" style="52" width="7.5703125" collapsed="false"/>
    <col min="4366" max="4610" style="52" width="9.140625" collapsed="false"/>
    <col min="4611" max="4611" customWidth="true" style="52" width="27.140625" collapsed="false"/>
    <col min="4612" max="4614" bestFit="true" customWidth="true" style="52" width="10.140625" collapsed="false"/>
    <col min="4615" max="4615" style="52" width="9.140625" collapsed="false"/>
    <col min="4616" max="4617" bestFit="true" customWidth="true" style="52" width="10.140625" collapsed="false"/>
    <col min="4618" max="4618" customWidth="true" style="52" width="11.28515625" collapsed="false"/>
    <col min="4619" max="4620" customWidth="true" style="52" width="10.0" collapsed="false"/>
    <col min="4621" max="4621" customWidth="true" style="52" width="7.5703125" collapsed="false"/>
    <col min="4622" max="4866" style="52" width="9.140625" collapsed="false"/>
    <col min="4867" max="4867" customWidth="true" style="52" width="27.140625" collapsed="false"/>
    <col min="4868" max="4870" bestFit="true" customWidth="true" style="52" width="10.140625" collapsed="false"/>
    <col min="4871" max="4871" style="52" width="9.140625" collapsed="false"/>
    <col min="4872" max="4873" bestFit="true" customWidth="true" style="52" width="10.140625" collapsed="false"/>
    <col min="4874" max="4874" customWidth="true" style="52" width="11.28515625" collapsed="false"/>
    <col min="4875" max="4876" customWidth="true" style="52" width="10.0" collapsed="false"/>
    <col min="4877" max="4877" customWidth="true" style="52" width="7.5703125" collapsed="false"/>
    <col min="4878" max="5122" style="52" width="9.140625" collapsed="false"/>
    <col min="5123" max="5123" customWidth="true" style="52" width="27.140625" collapsed="false"/>
    <col min="5124" max="5126" bestFit="true" customWidth="true" style="52" width="10.140625" collapsed="false"/>
    <col min="5127" max="5127" style="52" width="9.140625" collapsed="false"/>
    <col min="5128" max="5129" bestFit="true" customWidth="true" style="52" width="10.140625" collapsed="false"/>
    <col min="5130" max="5130" customWidth="true" style="52" width="11.28515625" collapsed="false"/>
    <col min="5131" max="5132" customWidth="true" style="52" width="10.0" collapsed="false"/>
    <col min="5133" max="5133" customWidth="true" style="52" width="7.5703125" collapsed="false"/>
    <col min="5134" max="5378" style="52" width="9.140625" collapsed="false"/>
    <col min="5379" max="5379" customWidth="true" style="52" width="27.140625" collapsed="false"/>
    <col min="5380" max="5382" bestFit="true" customWidth="true" style="52" width="10.140625" collapsed="false"/>
    <col min="5383" max="5383" style="52" width="9.140625" collapsed="false"/>
    <col min="5384" max="5385" bestFit="true" customWidth="true" style="52" width="10.140625" collapsed="false"/>
    <col min="5386" max="5386" customWidth="true" style="52" width="11.28515625" collapsed="false"/>
    <col min="5387" max="5388" customWidth="true" style="52" width="10.0" collapsed="false"/>
    <col min="5389" max="5389" customWidth="true" style="52" width="7.5703125" collapsed="false"/>
    <col min="5390" max="5634" style="52" width="9.140625" collapsed="false"/>
    <col min="5635" max="5635" customWidth="true" style="52" width="27.140625" collapsed="false"/>
    <col min="5636" max="5638" bestFit="true" customWidth="true" style="52" width="10.140625" collapsed="false"/>
    <col min="5639" max="5639" style="52" width="9.140625" collapsed="false"/>
    <col min="5640" max="5641" bestFit="true" customWidth="true" style="52" width="10.140625" collapsed="false"/>
    <col min="5642" max="5642" customWidth="true" style="52" width="11.28515625" collapsed="false"/>
    <col min="5643" max="5644" customWidth="true" style="52" width="10.0" collapsed="false"/>
    <col min="5645" max="5645" customWidth="true" style="52" width="7.5703125" collapsed="false"/>
    <col min="5646" max="5890" style="52" width="9.140625" collapsed="false"/>
    <col min="5891" max="5891" customWidth="true" style="52" width="27.140625" collapsed="false"/>
    <col min="5892" max="5894" bestFit="true" customWidth="true" style="52" width="10.140625" collapsed="false"/>
    <col min="5895" max="5895" style="52" width="9.140625" collapsed="false"/>
    <col min="5896" max="5897" bestFit="true" customWidth="true" style="52" width="10.140625" collapsed="false"/>
    <col min="5898" max="5898" customWidth="true" style="52" width="11.28515625" collapsed="false"/>
    <col min="5899" max="5900" customWidth="true" style="52" width="10.0" collapsed="false"/>
    <col min="5901" max="5901" customWidth="true" style="52" width="7.5703125" collapsed="false"/>
    <col min="5902" max="6146" style="52" width="9.140625" collapsed="false"/>
    <col min="6147" max="6147" customWidth="true" style="52" width="27.140625" collapsed="false"/>
    <col min="6148" max="6150" bestFit="true" customWidth="true" style="52" width="10.140625" collapsed="false"/>
    <col min="6151" max="6151" style="52" width="9.140625" collapsed="false"/>
    <col min="6152" max="6153" bestFit="true" customWidth="true" style="52" width="10.140625" collapsed="false"/>
    <col min="6154" max="6154" customWidth="true" style="52" width="11.28515625" collapsed="false"/>
    <col min="6155" max="6156" customWidth="true" style="52" width="10.0" collapsed="false"/>
    <col min="6157" max="6157" customWidth="true" style="52" width="7.5703125" collapsed="false"/>
    <col min="6158" max="6402" style="52" width="9.140625" collapsed="false"/>
    <col min="6403" max="6403" customWidth="true" style="52" width="27.140625" collapsed="false"/>
    <col min="6404" max="6406" bestFit="true" customWidth="true" style="52" width="10.140625" collapsed="false"/>
    <col min="6407" max="6407" style="52" width="9.140625" collapsed="false"/>
    <col min="6408" max="6409" bestFit="true" customWidth="true" style="52" width="10.140625" collapsed="false"/>
    <col min="6410" max="6410" customWidth="true" style="52" width="11.28515625" collapsed="false"/>
    <col min="6411" max="6412" customWidth="true" style="52" width="10.0" collapsed="false"/>
    <col min="6413" max="6413" customWidth="true" style="52" width="7.5703125" collapsed="false"/>
    <col min="6414" max="6658" style="52" width="9.140625" collapsed="false"/>
    <col min="6659" max="6659" customWidth="true" style="52" width="27.140625" collapsed="false"/>
    <col min="6660" max="6662" bestFit="true" customWidth="true" style="52" width="10.140625" collapsed="false"/>
    <col min="6663" max="6663" style="52" width="9.140625" collapsed="false"/>
    <col min="6664" max="6665" bestFit="true" customWidth="true" style="52" width="10.140625" collapsed="false"/>
    <col min="6666" max="6666" customWidth="true" style="52" width="11.28515625" collapsed="false"/>
    <col min="6667" max="6668" customWidth="true" style="52" width="10.0" collapsed="false"/>
    <col min="6669" max="6669" customWidth="true" style="52" width="7.5703125" collapsed="false"/>
    <col min="6670" max="6914" style="52" width="9.140625" collapsed="false"/>
    <col min="6915" max="6915" customWidth="true" style="52" width="27.140625" collapsed="false"/>
    <col min="6916" max="6918" bestFit="true" customWidth="true" style="52" width="10.140625" collapsed="false"/>
    <col min="6919" max="6919" style="52" width="9.140625" collapsed="false"/>
    <col min="6920" max="6921" bestFit="true" customWidth="true" style="52" width="10.140625" collapsed="false"/>
    <col min="6922" max="6922" customWidth="true" style="52" width="11.28515625" collapsed="false"/>
    <col min="6923" max="6924" customWidth="true" style="52" width="10.0" collapsed="false"/>
    <col min="6925" max="6925" customWidth="true" style="52" width="7.5703125" collapsed="false"/>
    <col min="6926" max="7170" style="52" width="9.140625" collapsed="false"/>
    <col min="7171" max="7171" customWidth="true" style="52" width="27.140625" collapsed="false"/>
    <col min="7172" max="7174" bestFit="true" customWidth="true" style="52" width="10.140625" collapsed="false"/>
    <col min="7175" max="7175" style="52" width="9.140625" collapsed="false"/>
    <col min="7176" max="7177" bestFit="true" customWidth="true" style="52" width="10.140625" collapsed="false"/>
    <col min="7178" max="7178" customWidth="true" style="52" width="11.28515625" collapsed="false"/>
    <col min="7179" max="7180" customWidth="true" style="52" width="10.0" collapsed="false"/>
    <col min="7181" max="7181" customWidth="true" style="52" width="7.5703125" collapsed="false"/>
    <col min="7182" max="7426" style="52" width="9.140625" collapsed="false"/>
    <col min="7427" max="7427" customWidth="true" style="52" width="27.140625" collapsed="false"/>
    <col min="7428" max="7430" bestFit="true" customWidth="true" style="52" width="10.140625" collapsed="false"/>
    <col min="7431" max="7431" style="52" width="9.140625" collapsed="false"/>
    <col min="7432" max="7433" bestFit="true" customWidth="true" style="52" width="10.140625" collapsed="false"/>
    <col min="7434" max="7434" customWidth="true" style="52" width="11.28515625" collapsed="false"/>
    <col min="7435" max="7436" customWidth="true" style="52" width="10.0" collapsed="false"/>
    <col min="7437" max="7437" customWidth="true" style="52" width="7.5703125" collapsed="false"/>
    <col min="7438" max="7682" style="52" width="9.140625" collapsed="false"/>
    <col min="7683" max="7683" customWidth="true" style="52" width="27.140625" collapsed="false"/>
    <col min="7684" max="7686" bestFit="true" customWidth="true" style="52" width="10.140625" collapsed="false"/>
    <col min="7687" max="7687" style="52" width="9.140625" collapsed="false"/>
    <col min="7688" max="7689" bestFit="true" customWidth="true" style="52" width="10.140625" collapsed="false"/>
    <col min="7690" max="7690" customWidth="true" style="52" width="11.28515625" collapsed="false"/>
    <col min="7691" max="7692" customWidth="true" style="52" width="10.0" collapsed="false"/>
    <col min="7693" max="7693" customWidth="true" style="52" width="7.5703125" collapsed="false"/>
    <col min="7694" max="7938" style="52" width="9.140625" collapsed="false"/>
    <col min="7939" max="7939" customWidth="true" style="52" width="27.140625" collapsed="false"/>
    <col min="7940" max="7942" bestFit="true" customWidth="true" style="52" width="10.140625" collapsed="false"/>
    <col min="7943" max="7943" style="52" width="9.140625" collapsed="false"/>
    <col min="7944" max="7945" bestFit="true" customWidth="true" style="52" width="10.140625" collapsed="false"/>
    <col min="7946" max="7946" customWidth="true" style="52" width="11.28515625" collapsed="false"/>
    <col min="7947" max="7948" customWidth="true" style="52" width="10.0" collapsed="false"/>
    <col min="7949" max="7949" customWidth="true" style="52" width="7.5703125" collapsed="false"/>
    <col min="7950" max="8194" style="52" width="9.140625" collapsed="false"/>
    <col min="8195" max="8195" customWidth="true" style="52" width="27.140625" collapsed="false"/>
    <col min="8196" max="8198" bestFit="true" customWidth="true" style="52" width="10.140625" collapsed="false"/>
    <col min="8199" max="8199" style="52" width="9.140625" collapsed="false"/>
    <col min="8200" max="8201" bestFit="true" customWidth="true" style="52" width="10.140625" collapsed="false"/>
    <col min="8202" max="8202" customWidth="true" style="52" width="11.28515625" collapsed="false"/>
    <col min="8203" max="8204" customWidth="true" style="52" width="10.0" collapsed="false"/>
    <col min="8205" max="8205" customWidth="true" style="52" width="7.5703125" collapsed="false"/>
    <col min="8206" max="8450" style="52" width="9.140625" collapsed="false"/>
    <col min="8451" max="8451" customWidth="true" style="52" width="27.140625" collapsed="false"/>
    <col min="8452" max="8454" bestFit="true" customWidth="true" style="52" width="10.140625" collapsed="false"/>
    <col min="8455" max="8455" style="52" width="9.140625" collapsed="false"/>
    <col min="8456" max="8457" bestFit="true" customWidth="true" style="52" width="10.140625" collapsed="false"/>
    <col min="8458" max="8458" customWidth="true" style="52" width="11.28515625" collapsed="false"/>
    <col min="8459" max="8460" customWidth="true" style="52" width="10.0" collapsed="false"/>
    <col min="8461" max="8461" customWidth="true" style="52" width="7.5703125" collapsed="false"/>
    <col min="8462" max="8706" style="52" width="9.140625" collapsed="false"/>
    <col min="8707" max="8707" customWidth="true" style="52" width="27.140625" collapsed="false"/>
    <col min="8708" max="8710" bestFit="true" customWidth="true" style="52" width="10.140625" collapsed="false"/>
    <col min="8711" max="8711" style="52" width="9.140625" collapsed="false"/>
    <col min="8712" max="8713" bestFit="true" customWidth="true" style="52" width="10.140625" collapsed="false"/>
    <col min="8714" max="8714" customWidth="true" style="52" width="11.28515625" collapsed="false"/>
    <col min="8715" max="8716" customWidth="true" style="52" width="10.0" collapsed="false"/>
    <col min="8717" max="8717" customWidth="true" style="52" width="7.5703125" collapsed="false"/>
    <col min="8718" max="8962" style="52" width="9.140625" collapsed="false"/>
    <col min="8963" max="8963" customWidth="true" style="52" width="27.140625" collapsed="false"/>
    <col min="8964" max="8966" bestFit="true" customWidth="true" style="52" width="10.140625" collapsed="false"/>
    <col min="8967" max="8967" style="52" width="9.140625" collapsed="false"/>
    <col min="8968" max="8969" bestFit="true" customWidth="true" style="52" width="10.140625" collapsed="false"/>
    <col min="8970" max="8970" customWidth="true" style="52" width="11.28515625" collapsed="false"/>
    <col min="8971" max="8972" customWidth="true" style="52" width="10.0" collapsed="false"/>
    <col min="8973" max="8973" customWidth="true" style="52" width="7.5703125" collapsed="false"/>
    <col min="8974" max="9218" style="52" width="9.140625" collapsed="false"/>
    <col min="9219" max="9219" customWidth="true" style="52" width="27.140625" collapsed="false"/>
    <col min="9220" max="9222" bestFit="true" customWidth="true" style="52" width="10.140625" collapsed="false"/>
    <col min="9223" max="9223" style="52" width="9.140625" collapsed="false"/>
    <col min="9224" max="9225" bestFit="true" customWidth="true" style="52" width="10.140625" collapsed="false"/>
    <col min="9226" max="9226" customWidth="true" style="52" width="11.28515625" collapsed="false"/>
    <col min="9227" max="9228" customWidth="true" style="52" width="10.0" collapsed="false"/>
    <col min="9229" max="9229" customWidth="true" style="52" width="7.5703125" collapsed="false"/>
    <col min="9230" max="9474" style="52" width="9.140625" collapsed="false"/>
    <col min="9475" max="9475" customWidth="true" style="52" width="27.140625" collapsed="false"/>
    <col min="9476" max="9478" bestFit="true" customWidth="true" style="52" width="10.140625" collapsed="false"/>
    <col min="9479" max="9479" style="52" width="9.140625" collapsed="false"/>
    <col min="9480" max="9481" bestFit="true" customWidth="true" style="52" width="10.140625" collapsed="false"/>
    <col min="9482" max="9482" customWidth="true" style="52" width="11.28515625" collapsed="false"/>
    <col min="9483" max="9484" customWidth="true" style="52" width="10.0" collapsed="false"/>
    <col min="9485" max="9485" customWidth="true" style="52" width="7.5703125" collapsed="false"/>
    <col min="9486" max="9730" style="52" width="9.140625" collapsed="false"/>
    <col min="9731" max="9731" customWidth="true" style="52" width="27.140625" collapsed="false"/>
    <col min="9732" max="9734" bestFit="true" customWidth="true" style="52" width="10.140625" collapsed="false"/>
    <col min="9735" max="9735" style="52" width="9.140625" collapsed="false"/>
    <col min="9736" max="9737" bestFit="true" customWidth="true" style="52" width="10.140625" collapsed="false"/>
    <col min="9738" max="9738" customWidth="true" style="52" width="11.28515625" collapsed="false"/>
    <col min="9739" max="9740" customWidth="true" style="52" width="10.0" collapsed="false"/>
    <col min="9741" max="9741" customWidth="true" style="52" width="7.5703125" collapsed="false"/>
    <col min="9742" max="9986" style="52" width="9.140625" collapsed="false"/>
    <col min="9987" max="9987" customWidth="true" style="52" width="27.140625" collapsed="false"/>
    <col min="9988" max="9990" bestFit="true" customWidth="true" style="52" width="10.140625" collapsed="false"/>
    <col min="9991" max="9991" style="52" width="9.140625" collapsed="false"/>
    <col min="9992" max="9993" bestFit="true" customWidth="true" style="52" width="10.140625" collapsed="false"/>
    <col min="9994" max="9994" customWidth="true" style="52" width="11.28515625" collapsed="false"/>
    <col min="9995" max="9996" customWidth="true" style="52" width="10.0" collapsed="false"/>
    <col min="9997" max="9997" customWidth="true" style="52" width="7.5703125" collapsed="false"/>
    <col min="9998" max="10242" style="52" width="9.140625" collapsed="false"/>
    <col min="10243" max="10243" customWidth="true" style="52" width="27.140625" collapsed="false"/>
    <col min="10244" max="10246" bestFit="true" customWidth="true" style="52" width="10.140625" collapsed="false"/>
    <col min="10247" max="10247" style="52" width="9.140625" collapsed="false"/>
    <col min="10248" max="10249" bestFit="true" customWidth="true" style="52" width="10.140625" collapsed="false"/>
    <col min="10250" max="10250" customWidth="true" style="52" width="11.28515625" collapsed="false"/>
    <col min="10251" max="10252" customWidth="true" style="52" width="10.0" collapsed="false"/>
    <col min="10253" max="10253" customWidth="true" style="52" width="7.5703125" collapsed="false"/>
    <col min="10254" max="10498" style="52" width="9.140625" collapsed="false"/>
    <col min="10499" max="10499" customWidth="true" style="52" width="27.140625" collapsed="false"/>
    <col min="10500" max="10502" bestFit="true" customWidth="true" style="52" width="10.140625" collapsed="false"/>
    <col min="10503" max="10503" style="52" width="9.140625" collapsed="false"/>
    <col min="10504" max="10505" bestFit="true" customWidth="true" style="52" width="10.140625" collapsed="false"/>
    <col min="10506" max="10506" customWidth="true" style="52" width="11.28515625" collapsed="false"/>
    <col min="10507" max="10508" customWidth="true" style="52" width="10.0" collapsed="false"/>
    <col min="10509" max="10509" customWidth="true" style="52" width="7.5703125" collapsed="false"/>
    <col min="10510" max="10754" style="52" width="9.140625" collapsed="false"/>
    <col min="10755" max="10755" customWidth="true" style="52" width="27.140625" collapsed="false"/>
    <col min="10756" max="10758" bestFit="true" customWidth="true" style="52" width="10.140625" collapsed="false"/>
    <col min="10759" max="10759" style="52" width="9.140625" collapsed="false"/>
    <col min="10760" max="10761" bestFit="true" customWidth="true" style="52" width="10.140625" collapsed="false"/>
    <col min="10762" max="10762" customWidth="true" style="52" width="11.28515625" collapsed="false"/>
    <col min="10763" max="10764" customWidth="true" style="52" width="10.0" collapsed="false"/>
    <col min="10765" max="10765" customWidth="true" style="52" width="7.5703125" collapsed="false"/>
    <col min="10766" max="11010" style="52" width="9.140625" collapsed="false"/>
    <col min="11011" max="11011" customWidth="true" style="52" width="27.140625" collapsed="false"/>
    <col min="11012" max="11014" bestFit="true" customWidth="true" style="52" width="10.140625" collapsed="false"/>
    <col min="11015" max="11015" style="52" width="9.140625" collapsed="false"/>
    <col min="11016" max="11017" bestFit="true" customWidth="true" style="52" width="10.140625" collapsed="false"/>
    <col min="11018" max="11018" customWidth="true" style="52" width="11.28515625" collapsed="false"/>
    <col min="11019" max="11020" customWidth="true" style="52" width="10.0" collapsed="false"/>
    <col min="11021" max="11021" customWidth="true" style="52" width="7.5703125" collapsed="false"/>
    <col min="11022" max="11266" style="52" width="9.140625" collapsed="false"/>
    <col min="11267" max="11267" customWidth="true" style="52" width="27.140625" collapsed="false"/>
    <col min="11268" max="11270" bestFit="true" customWidth="true" style="52" width="10.140625" collapsed="false"/>
    <col min="11271" max="11271" style="52" width="9.140625" collapsed="false"/>
    <col min="11272" max="11273" bestFit="true" customWidth="true" style="52" width="10.140625" collapsed="false"/>
    <col min="11274" max="11274" customWidth="true" style="52" width="11.28515625" collapsed="false"/>
    <col min="11275" max="11276" customWidth="true" style="52" width="10.0" collapsed="false"/>
    <col min="11277" max="11277" customWidth="true" style="52" width="7.5703125" collapsed="false"/>
    <col min="11278" max="11522" style="52" width="9.140625" collapsed="false"/>
    <col min="11523" max="11523" customWidth="true" style="52" width="27.140625" collapsed="false"/>
    <col min="11524" max="11526" bestFit="true" customWidth="true" style="52" width="10.140625" collapsed="false"/>
    <col min="11527" max="11527" style="52" width="9.140625" collapsed="false"/>
    <col min="11528" max="11529" bestFit="true" customWidth="true" style="52" width="10.140625" collapsed="false"/>
    <col min="11530" max="11530" customWidth="true" style="52" width="11.28515625" collapsed="false"/>
    <col min="11531" max="11532" customWidth="true" style="52" width="10.0" collapsed="false"/>
    <col min="11533" max="11533" customWidth="true" style="52" width="7.5703125" collapsed="false"/>
    <col min="11534" max="11778" style="52" width="9.140625" collapsed="false"/>
    <col min="11779" max="11779" customWidth="true" style="52" width="27.140625" collapsed="false"/>
    <col min="11780" max="11782" bestFit="true" customWidth="true" style="52" width="10.140625" collapsed="false"/>
    <col min="11783" max="11783" style="52" width="9.140625" collapsed="false"/>
    <col min="11784" max="11785" bestFit="true" customWidth="true" style="52" width="10.140625" collapsed="false"/>
    <col min="11786" max="11786" customWidth="true" style="52" width="11.28515625" collapsed="false"/>
    <col min="11787" max="11788" customWidth="true" style="52" width="10.0" collapsed="false"/>
    <col min="11789" max="11789" customWidth="true" style="52" width="7.5703125" collapsed="false"/>
    <col min="11790" max="12034" style="52" width="9.140625" collapsed="false"/>
    <col min="12035" max="12035" customWidth="true" style="52" width="27.140625" collapsed="false"/>
    <col min="12036" max="12038" bestFit="true" customWidth="true" style="52" width="10.140625" collapsed="false"/>
    <col min="12039" max="12039" style="52" width="9.140625" collapsed="false"/>
    <col min="12040" max="12041" bestFit="true" customWidth="true" style="52" width="10.140625" collapsed="false"/>
    <col min="12042" max="12042" customWidth="true" style="52" width="11.28515625" collapsed="false"/>
    <col min="12043" max="12044" customWidth="true" style="52" width="10.0" collapsed="false"/>
    <col min="12045" max="12045" customWidth="true" style="52" width="7.5703125" collapsed="false"/>
    <col min="12046" max="12290" style="52" width="9.140625" collapsed="false"/>
    <col min="12291" max="12291" customWidth="true" style="52" width="27.140625" collapsed="false"/>
    <col min="12292" max="12294" bestFit="true" customWidth="true" style="52" width="10.140625" collapsed="false"/>
    <col min="12295" max="12295" style="52" width="9.140625" collapsed="false"/>
    <col min="12296" max="12297" bestFit="true" customWidth="true" style="52" width="10.140625" collapsed="false"/>
    <col min="12298" max="12298" customWidth="true" style="52" width="11.28515625" collapsed="false"/>
    <col min="12299" max="12300" customWidth="true" style="52" width="10.0" collapsed="false"/>
    <col min="12301" max="12301" customWidth="true" style="52" width="7.5703125" collapsed="false"/>
    <col min="12302" max="12546" style="52" width="9.140625" collapsed="false"/>
    <col min="12547" max="12547" customWidth="true" style="52" width="27.140625" collapsed="false"/>
    <col min="12548" max="12550" bestFit="true" customWidth="true" style="52" width="10.140625" collapsed="false"/>
    <col min="12551" max="12551" style="52" width="9.140625" collapsed="false"/>
    <col min="12552" max="12553" bestFit="true" customWidth="true" style="52" width="10.140625" collapsed="false"/>
    <col min="12554" max="12554" customWidth="true" style="52" width="11.28515625" collapsed="false"/>
    <col min="12555" max="12556" customWidth="true" style="52" width="10.0" collapsed="false"/>
    <col min="12557" max="12557" customWidth="true" style="52" width="7.5703125" collapsed="false"/>
    <col min="12558" max="12802" style="52" width="9.140625" collapsed="false"/>
    <col min="12803" max="12803" customWidth="true" style="52" width="27.140625" collapsed="false"/>
    <col min="12804" max="12806" bestFit="true" customWidth="true" style="52" width="10.140625" collapsed="false"/>
    <col min="12807" max="12807" style="52" width="9.140625" collapsed="false"/>
    <col min="12808" max="12809" bestFit="true" customWidth="true" style="52" width="10.140625" collapsed="false"/>
    <col min="12810" max="12810" customWidth="true" style="52" width="11.28515625" collapsed="false"/>
    <col min="12811" max="12812" customWidth="true" style="52" width="10.0" collapsed="false"/>
    <col min="12813" max="12813" customWidth="true" style="52" width="7.5703125" collapsed="false"/>
    <col min="12814" max="13058" style="52" width="9.140625" collapsed="false"/>
    <col min="13059" max="13059" customWidth="true" style="52" width="27.140625" collapsed="false"/>
    <col min="13060" max="13062" bestFit="true" customWidth="true" style="52" width="10.140625" collapsed="false"/>
    <col min="13063" max="13063" style="52" width="9.140625" collapsed="false"/>
    <col min="13064" max="13065" bestFit="true" customWidth="true" style="52" width="10.140625" collapsed="false"/>
    <col min="13066" max="13066" customWidth="true" style="52" width="11.28515625" collapsed="false"/>
    <col min="13067" max="13068" customWidth="true" style="52" width="10.0" collapsed="false"/>
    <col min="13069" max="13069" customWidth="true" style="52" width="7.5703125" collapsed="false"/>
    <col min="13070" max="13314" style="52" width="9.140625" collapsed="false"/>
    <col min="13315" max="13315" customWidth="true" style="52" width="27.140625" collapsed="false"/>
    <col min="13316" max="13318" bestFit="true" customWidth="true" style="52" width="10.140625" collapsed="false"/>
    <col min="13319" max="13319" style="52" width="9.140625" collapsed="false"/>
    <col min="13320" max="13321" bestFit="true" customWidth="true" style="52" width="10.140625" collapsed="false"/>
    <col min="13322" max="13322" customWidth="true" style="52" width="11.28515625" collapsed="false"/>
    <col min="13323" max="13324" customWidth="true" style="52" width="10.0" collapsed="false"/>
    <col min="13325" max="13325" customWidth="true" style="52" width="7.5703125" collapsed="false"/>
    <col min="13326" max="13570" style="52" width="9.140625" collapsed="false"/>
    <col min="13571" max="13571" customWidth="true" style="52" width="27.140625" collapsed="false"/>
    <col min="13572" max="13574" bestFit="true" customWidth="true" style="52" width="10.140625" collapsed="false"/>
    <col min="13575" max="13575" style="52" width="9.140625" collapsed="false"/>
    <col min="13576" max="13577" bestFit="true" customWidth="true" style="52" width="10.140625" collapsed="false"/>
    <col min="13578" max="13578" customWidth="true" style="52" width="11.28515625" collapsed="false"/>
    <col min="13579" max="13580" customWidth="true" style="52" width="10.0" collapsed="false"/>
    <col min="13581" max="13581" customWidth="true" style="52" width="7.5703125" collapsed="false"/>
    <col min="13582" max="13826" style="52" width="9.140625" collapsed="false"/>
    <col min="13827" max="13827" customWidth="true" style="52" width="27.140625" collapsed="false"/>
    <col min="13828" max="13830" bestFit="true" customWidth="true" style="52" width="10.140625" collapsed="false"/>
    <col min="13831" max="13831" style="52" width="9.140625" collapsed="false"/>
    <col min="13832" max="13833" bestFit="true" customWidth="true" style="52" width="10.140625" collapsed="false"/>
    <col min="13834" max="13834" customWidth="true" style="52" width="11.28515625" collapsed="false"/>
    <col min="13835" max="13836" customWidth="true" style="52" width="10.0" collapsed="false"/>
    <col min="13837" max="13837" customWidth="true" style="52" width="7.5703125" collapsed="false"/>
    <col min="13838" max="14082" style="52" width="9.140625" collapsed="false"/>
    <col min="14083" max="14083" customWidth="true" style="52" width="27.140625" collapsed="false"/>
    <col min="14084" max="14086" bestFit="true" customWidth="true" style="52" width="10.140625" collapsed="false"/>
    <col min="14087" max="14087" style="52" width="9.140625" collapsed="false"/>
    <col min="14088" max="14089" bestFit="true" customWidth="true" style="52" width="10.140625" collapsed="false"/>
    <col min="14090" max="14090" customWidth="true" style="52" width="11.28515625" collapsed="false"/>
    <col min="14091" max="14092" customWidth="true" style="52" width="10.0" collapsed="false"/>
    <col min="14093" max="14093" customWidth="true" style="52" width="7.5703125" collapsed="false"/>
    <col min="14094" max="14338" style="52" width="9.140625" collapsed="false"/>
    <col min="14339" max="14339" customWidth="true" style="52" width="27.140625" collapsed="false"/>
    <col min="14340" max="14342" bestFit="true" customWidth="true" style="52" width="10.140625" collapsed="false"/>
    <col min="14343" max="14343" style="52" width="9.140625" collapsed="false"/>
    <col min="14344" max="14345" bestFit="true" customWidth="true" style="52" width="10.140625" collapsed="false"/>
    <col min="14346" max="14346" customWidth="true" style="52" width="11.28515625" collapsed="false"/>
    <col min="14347" max="14348" customWidth="true" style="52" width="10.0" collapsed="false"/>
    <col min="14349" max="14349" customWidth="true" style="52" width="7.5703125" collapsed="false"/>
    <col min="14350" max="14594" style="52" width="9.140625" collapsed="false"/>
    <col min="14595" max="14595" customWidth="true" style="52" width="27.140625" collapsed="false"/>
    <col min="14596" max="14598" bestFit="true" customWidth="true" style="52" width="10.140625" collapsed="false"/>
    <col min="14599" max="14599" style="52" width="9.140625" collapsed="false"/>
    <col min="14600" max="14601" bestFit="true" customWidth="true" style="52" width="10.140625" collapsed="false"/>
    <col min="14602" max="14602" customWidth="true" style="52" width="11.28515625" collapsed="false"/>
    <col min="14603" max="14604" customWidth="true" style="52" width="10.0" collapsed="false"/>
    <col min="14605" max="14605" customWidth="true" style="52" width="7.5703125" collapsed="false"/>
    <col min="14606" max="14850" style="52" width="9.140625" collapsed="false"/>
    <col min="14851" max="14851" customWidth="true" style="52" width="27.140625" collapsed="false"/>
    <col min="14852" max="14854" bestFit="true" customWidth="true" style="52" width="10.140625" collapsed="false"/>
    <col min="14855" max="14855" style="52" width="9.140625" collapsed="false"/>
    <col min="14856" max="14857" bestFit="true" customWidth="true" style="52" width="10.140625" collapsed="false"/>
    <col min="14858" max="14858" customWidth="true" style="52" width="11.28515625" collapsed="false"/>
    <col min="14859" max="14860" customWidth="true" style="52" width="10.0" collapsed="false"/>
    <col min="14861" max="14861" customWidth="true" style="52" width="7.5703125" collapsed="false"/>
    <col min="14862" max="15106" style="52" width="9.140625" collapsed="false"/>
    <col min="15107" max="15107" customWidth="true" style="52" width="27.140625" collapsed="false"/>
    <col min="15108" max="15110" bestFit="true" customWidth="true" style="52" width="10.140625" collapsed="false"/>
    <col min="15111" max="15111" style="52" width="9.140625" collapsed="false"/>
    <col min="15112" max="15113" bestFit="true" customWidth="true" style="52" width="10.140625" collapsed="false"/>
    <col min="15114" max="15114" customWidth="true" style="52" width="11.28515625" collapsed="false"/>
    <col min="15115" max="15116" customWidth="true" style="52" width="10.0" collapsed="false"/>
    <col min="15117" max="15117" customWidth="true" style="52" width="7.5703125" collapsed="false"/>
    <col min="15118" max="15362" style="52" width="9.140625" collapsed="false"/>
    <col min="15363" max="15363" customWidth="true" style="52" width="27.140625" collapsed="false"/>
    <col min="15364" max="15366" bestFit="true" customWidth="true" style="52" width="10.140625" collapsed="false"/>
    <col min="15367" max="15367" style="52" width="9.140625" collapsed="false"/>
    <col min="15368" max="15369" bestFit="true" customWidth="true" style="52" width="10.140625" collapsed="false"/>
    <col min="15370" max="15370" customWidth="true" style="52" width="11.28515625" collapsed="false"/>
    <col min="15371" max="15372" customWidth="true" style="52" width="10.0" collapsed="false"/>
    <col min="15373" max="15373" customWidth="true" style="52" width="7.5703125" collapsed="false"/>
    <col min="15374" max="15618" style="52" width="9.140625" collapsed="false"/>
    <col min="15619" max="15619" customWidth="true" style="52" width="27.140625" collapsed="false"/>
    <col min="15620" max="15622" bestFit="true" customWidth="true" style="52" width="10.140625" collapsed="false"/>
    <col min="15623" max="15623" style="52" width="9.140625" collapsed="false"/>
    <col min="15624" max="15625" bestFit="true" customWidth="true" style="52" width="10.140625" collapsed="false"/>
    <col min="15626" max="15626" customWidth="true" style="52" width="11.28515625" collapsed="false"/>
    <col min="15627" max="15628" customWidth="true" style="52" width="10.0" collapsed="false"/>
    <col min="15629" max="15629" customWidth="true" style="52" width="7.5703125" collapsed="false"/>
    <col min="15630" max="15874" style="52" width="9.140625" collapsed="false"/>
    <col min="15875" max="15875" customWidth="true" style="52" width="27.140625" collapsed="false"/>
    <col min="15876" max="15878" bestFit="true" customWidth="true" style="52" width="10.140625" collapsed="false"/>
    <col min="15879" max="15879" style="52" width="9.140625" collapsed="false"/>
    <col min="15880" max="15881" bestFit="true" customWidth="true" style="52" width="10.140625" collapsed="false"/>
    <col min="15882" max="15882" customWidth="true" style="52" width="11.28515625" collapsed="false"/>
    <col min="15883" max="15884" customWidth="true" style="52" width="10.0" collapsed="false"/>
    <col min="15885" max="15885" customWidth="true" style="52" width="7.5703125" collapsed="false"/>
    <col min="15886" max="16130" style="52" width="9.140625" collapsed="false"/>
    <col min="16131" max="16131" customWidth="true" style="52" width="27.140625" collapsed="false"/>
    <col min="16132" max="16134" bestFit="true" customWidth="true" style="52" width="10.140625" collapsed="false"/>
    <col min="16135" max="16135" style="52" width="9.140625" collapsed="false"/>
    <col min="16136" max="16137" bestFit="true" customWidth="true" style="52" width="10.140625" collapsed="false"/>
    <col min="16138" max="16138" customWidth="true" style="52" width="11.28515625" collapsed="false"/>
    <col min="16139" max="16140" customWidth="true" style="52" width="10.0" collapsed="false"/>
    <col min="16141" max="16141" customWidth="true" style="52" width="7.5703125" collapsed="false"/>
    <col min="16142" max="16384" style="52" width="9.140625" collapsed="false"/>
  </cols>
  <sheetData>
    <row r="1" spans="1:16384" x14ac:dyDescent="0.2">
      <c r="A1" s="336" t="s">
        <v>271</v>
      </c>
    </row>
    <row r="2" spans="1:16384" x14ac:dyDescent="0.2">
      <c r="A2" s="274" t="s">
        <v>282</v>
      </c>
    </row>
    <row r="3" spans="1:16384" x14ac:dyDescent="0.2">
      <c r="B3" s="412">
        <v>2018</v>
      </c>
      <c r="C3" s="413"/>
      <c r="D3" s="413"/>
      <c r="E3" s="414"/>
      <c r="F3" s="412">
        <v>2019</v>
      </c>
      <c r="G3" s="413"/>
      <c r="H3" s="413"/>
      <c r="I3" s="414"/>
      <c r="J3" s="412">
        <v>2020</v>
      </c>
      <c r="K3" s="413"/>
      <c r="L3" s="414"/>
      <c r="N3" s="412" t="s">
        <v>195</v>
      </c>
      <c r="O3" s="414"/>
    </row>
    <row r="4" spans="1:16384" x14ac:dyDescent="0.2">
      <c r="B4" s="191">
        <v>42094</v>
      </c>
      <c r="C4" s="219">
        <v>42185</v>
      </c>
      <c r="D4" s="219">
        <v>42277</v>
      </c>
      <c r="E4" s="219">
        <v>42369</v>
      </c>
      <c r="F4" s="219">
        <v>42094</v>
      </c>
      <c r="G4" s="219">
        <v>42185</v>
      </c>
      <c r="H4" s="219">
        <v>42277</v>
      </c>
      <c r="I4" s="219">
        <v>42369</v>
      </c>
      <c r="J4" s="191">
        <v>42460</v>
      </c>
      <c r="K4" s="191">
        <v>42551</v>
      </c>
      <c r="L4" s="191">
        <v>42643</v>
      </c>
      <c r="N4" s="14" t="s">
        <v>53</v>
      </c>
      <c r="O4" s="14" t="s">
        <v>70</v>
      </c>
    </row>
    <row r="5" spans="1:16384" x14ac:dyDescent="0.2">
      <c r="A5" s="220" t="s">
        <v>52</v>
      </c>
      <c r="B5" s="193">
        <v>3350</v>
      </c>
      <c r="C5" s="193">
        <v>3480</v>
      </c>
      <c r="D5" s="193">
        <v>3315</v>
      </c>
      <c r="E5" s="193">
        <v>3380</v>
      </c>
      <c r="F5" s="193">
        <v>3415</v>
      </c>
      <c r="G5" s="193">
        <v>3465</v>
      </c>
      <c r="H5" s="193">
        <v>3575</v>
      </c>
      <c r="I5" s="193">
        <v>3505</v>
      </c>
      <c r="J5" s="193">
        <v>3570</v>
      </c>
      <c r="K5" s="193">
        <v>3950</v>
      </c>
      <c r="L5" s="193">
        <v>4000</v>
      </c>
      <c r="N5" s="221">
        <f t="shared" ref="N5:N13" si="0">L5-H5</f>
        <v>425</v>
      </c>
      <c r="O5" s="222">
        <f t="shared" ref="O5:O13" si="1">N5/H5</f>
        <v>0.11888111888111888</v>
      </c>
    </row>
    <row r="6" spans="1:16384" s="189" customFormat="1" x14ac:dyDescent="0.2">
      <c r="A6" s="223" t="s">
        <v>54</v>
      </c>
      <c r="B6" s="224">
        <v>1705</v>
      </c>
      <c r="C6" s="224">
        <v>1790</v>
      </c>
      <c r="D6" s="224">
        <v>1635</v>
      </c>
      <c r="E6" s="224">
        <v>1665</v>
      </c>
      <c r="F6" s="224">
        <v>1690</v>
      </c>
      <c r="G6" s="224">
        <v>1680</v>
      </c>
      <c r="H6" s="224">
        <v>1700</v>
      </c>
      <c r="I6" s="224">
        <v>1670</v>
      </c>
      <c r="J6" s="224">
        <v>1680</v>
      </c>
      <c r="K6" s="224">
        <v>1830</v>
      </c>
      <c r="L6" s="224">
        <v>1860</v>
      </c>
      <c r="N6" s="225">
        <f t="shared" si="0"/>
        <v>160</v>
      </c>
      <c r="O6" s="226">
        <f t="shared" si="1"/>
        <v>9.4117647058823528E-2</v>
      </c>
      <c r="R6" s="227"/>
    </row>
    <row r="7" spans="1:16384" s="189" customFormat="1" x14ac:dyDescent="0.2">
      <c r="A7" s="223" t="s">
        <v>55</v>
      </c>
      <c r="B7" s="228">
        <v>55</v>
      </c>
      <c r="C7" s="228">
        <v>35</v>
      </c>
      <c r="D7" s="228">
        <v>40</v>
      </c>
      <c r="E7" s="228">
        <v>45</v>
      </c>
      <c r="F7" s="228">
        <v>40</v>
      </c>
      <c r="G7" s="228">
        <v>35</v>
      </c>
      <c r="H7" s="228">
        <v>35</v>
      </c>
      <c r="I7" s="228">
        <v>40</v>
      </c>
      <c r="J7" s="228">
        <v>40</v>
      </c>
      <c r="K7" s="228">
        <v>50</v>
      </c>
      <c r="L7" s="228">
        <v>50</v>
      </c>
      <c r="N7" s="225">
        <f t="shared" si="0"/>
        <v>15</v>
      </c>
      <c r="O7" s="226">
        <f t="shared" si="1"/>
        <v>0.42857142857142855</v>
      </c>
      <c r="R7" s="227"/>
    </row>
    <row r="8" spans="1:16384" s="189" customFormat="1" x14ac:dyDescent="0.2">
      <c r="A8" s="223" t="s">
        <v>56</v>
      </c>
      <c r="B8" s="224">
        <v>920</v>
      </c>
      <c r="C8" s="224">
        <v>945</v>
      </c>
      <c r="D8" s="224">
        <v>915</v>
      </c>
      <c r="E8" s="224">
        <v>930</v>
      </c>
      <c r="F8" s="224">
        <v>935</v>
      </c>
      <c r="G8" s="224">
        <v>945</v>
      </c>
      <c r="H8" s="224">
        <v>975</v>
      </c>
      <c r="I8" s="224">
        <v>915</v>
      </c>
      <c r="J8" s="224">
        <v>965</v>
      </c>
      <c r="K8" s="224">
        <v>1080</v>
      </c>
      <c r="L8" s="224">
        <v>1110</v>
      </c>
      <c r="N8" s="225">
        <f t="shared" si="0"/>
        <v>135</v>
      </c>
      <c r="O8" s="226">
        <f t="shared" si="1"/>
        <v>0.13846153846153847</v>
      </c>
      <c r="R8" s="227"/>
    </row>
    <row r="9" spans="1:16384" s="189" customFormat="1" x14ac:dyDescent="0.2">
      <c r="A9" s="223" t="s">
        <v>57</v>
      </c>
      <c r="B9" s="228">
        <v>25</v>
      </c>
      <c r="C9" s="228">
        <v>20</v>
      </c>
      <c r="D9" s="228">
        <v>20</v>
      </c>
      <c r="E9" s="228">
        <v>25</v>
      </c>
      <c r="F9" s="228">
        <v>25</v>
      </c>
      <c r="G9" s="228">
        <v>20</v>
      </c>
      <c r="H9" s="228">
        <v>15</v>
      </c>
      <c r="I9" s="228">
        <v>15</v>
      </c>
      <c r="J9" s="228">
        <v>10</v>
      </c>
      <c r="K9" s="228">
        <v>15</v>
      </c>
      <c r="L9" s="228">
        <v>10</v>
      </c>
      <c r="N9" s="225">
        <f t="shared" si="0"/>
        <v>-5</v>
      </c>
      <c r="O9" s="226">
        <f>N9/H9</f>
        <v>-0.33333333333333331</v>
      </c>
      <c r="R9" s="227"/>
    </row>
    <row r="10" spans="1:16384" s="189" customFormat="1" x14ac:dyDescent="0.2">
      <c r="A10" s="223" t="s">
        <v>58</v>
      </c>
      <c r="B10" s="228">
        <v>10</v>
      </c>
      <c r="C10" s="228">
        <v>10</v>
      </c>
      <c r="D10" s="228">
        <v>10</v>
      </c>
      <c r="E10" s="228">
        <v>10</v>
      </c>
      <c r="F10" s="228">
        <v>10</v>
      </c>
      <c r="G10" s="228">
        <v>10</v>
      </c>
      <c r="H10" s="228">
        <v>5</v>
      </c>
      <c r="I10" s="228">
        <v>10</v>
      </c>
      <c r="J10" s="228">
        <v>5</v>
      </c>
      <c r="K10" s="228">
        <v>0</v>
      </c>
      <c r="L10" s="228">
        <v>10</v>
      </c>
      <c r="N10" s="225">
        <f t="shared" si="0"/>
        <v>5</v>
      </c>
      <c r="O10" s="226">
        <f t="shared" si="1"/>
        <v>1</v>
      </c>
      <c r="R10" s="227"/>
    </row>
    <row r="11" spans="1:16384" s="189" customFormat="1" x14ac:dyDescent="0.2">
      <c r="A11" s="223" t="s">
        <v>59</v>
      </c>
      <c r="B11" s="224">
        <v>40</v>
      </c>
      <c r="C11" s="224">
        <v>40</v>
      </c>
      <c r="D11" s="224">
        <v>35</v>
      </c>
      <c r="E11" s="224">
        <v>35</v>
      </c>
      <c r="F11" s="224">
        <v>25</v>
      </c>
      <c r="G11" s="224">
        <v>15</v>
      </c>
      <c r="H11" s="224">
        <v>25</v>
      </c>
      <c r="I11" s="224">
        <v>10</v>
      </c>
      <c r="J11" s="224">
        <v>5</v>
      </c>
      <c r="K11" s="224">
        <v>5</v>
      </c>
      <c r="L11" s="224">
        <v>25</v>
      </c>
      <c r="N11" s="225">
        <f t="shared" si="0"/>
        <v>0</v>
      </c>
      <c r="O11" s="226">
        <f t="shared" si="1"/>
        <v>0</v>
      </c>
      <c r="R11" s="227"/>
    </row>
    <row r="12" spans="1:16384" s="189" customFormat="1" x14ac:dyDescent="0.2">
      <c r="A12" s="223" t="s">
        <v>60</v>
      </c>
      <c r="B12" s="228">
        <v>50</v>
      </c>
      <c r="C12" s="228">
        <v>55</v>
      </c>
      <c r="D12" s="228">
        <v>55</v>
      </c>
      <c r="E12" s="228">
        <v>55</v>
      </c>
      <c r="F12" s="228">
        <v>55</v>
      </c>
      <c r="G12" s="228">
        <v>65</v>
      </c>
      <c r="H12" s="228">
        <v>55</v>
      </c>
      <c r="I12" s="228">
        <v>45</v>
      </c>
      <c r="J12" s="228">
        <v>65</v>
      </c>
      <c r="K12" s="228">
        <v>75</v>
      </c>
      <c r="L12" s="228">
        <v>75</v>
      </c>
      <c r="N12" s="225">
        <f t="shared" si="0"/>
        <v>20</v>
      </c>
      <c r="O12" s="226">
        <f t="shared" si="1"/>
        <v>0.36363636363636365</v>
      </c>
      <c r="R12" s="227"/>
    </row>
    <row r="13" spans="1:16384" s="189" customFormat="1" x14ac:dyDescent="0.2">
      <c r="A13" s="229" t="s">
        <v>61</v>
      </c>
      <c r="B13" s="230">
        <v>550</v>
      </c>
      <c r="C13" s="230">
        <v>585</v>
      </c>
      <c r="D13" s="230">
        <v>600</v>
      </c>
      <c r="E13" s="230">
        <v>615</v>
      </c>
      <c r="F13" s="230">
        <v>640</v>
      </c>
      <c r="G13" s="230">
        <v>705</v>
      </c>
      <c r="H13" s="230">
        <v>765</v>
      </c>
      <c r="I13" s="230">
        <v>800</v>
      </c>
      <c r="J13" s="230">
        <v>805</v>
      </c>
      <c r="K13" s="230">
        <v>890</v>
      </c>
      <c r="L13" s="230">
        <v>860</v>
      </c>
      <c r="N13" s="231">
        <f t="shared" si="0"/>
        <v>95</v>
      </c>
      <c r="O13" s="232">
        <f t="shared" si="1"/>
        <v>0.12418300653594772</v>
      </c>
      <c r="R13" s="227"/>
    </row>
    <row r="14" spans="1:16384" s="189" customFormat="1" x14ac:dyDescent="0.2">
      <c r="A14" s="355"/>
      <c r="B14" s="353"/>
      <c r="C14" s="353"/>
      <c r="D14" s="353"/>
      <c r="E14" s="353"/>
      <c r="F14" s="353"/>
      <c r="G14" s="353"/>
      <c r="H14" s="353"/>
      <c r="I14" s="353"/>
      <c r="J14" s="353"/>
      <c r="K14" s="353"/>
      <c r="L14" s="353"/>
      <c r="N14" s="351"/>
      <c r="O14" s="354"/>
      <c r="R14" s="227"/>
    </row>
    <row r="15" spans="1:16384" s="189" customFormat="1" x14ac:dyDescent="0.2">
      <c r="A15" s="153" t="s">
        <v>86</v>
      </c>
      <c r="B15" s="153"/>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3"/>
      <c r="BT15" s="153"/>
      <c r="BU15" s="153"/>
      <c r="BV15" s="153"/>
      <c r="BW15" s="153"/>
      <c r="BX15" s="153"/>
      <c r="BY15" s="153"/>
      <c r="BZ15" s="153"/>
      <c r="CA15" s="153"/>
      <c r="CB15" s="153"/>
      <c r="CC15" s="153"/>
      <c r="CD15" s="153"/>
      <c r="CE15" s="153"/>
      <c r="CF15" s="153"/>
      <c r="CG15" s="153"/>
      <c r="CH15" s="153"/>
      <c r="CI15" s="153"/>
      <c r="CJ15" s="153"/>
      <c r="CK15" s="153"/>
      <c r="CL15" s="153"/>
      <c r="CM15" s="153"/>
      <c r="CN15" s="153"/>
      <c r="CO15" s="153"/>
      <c r="CP15" s="153"/>
      <c r="CQ15" s="153"/>
      <c r="CR15" s="153"/>
      <c r="CS15" s="153"/>
      <c r="CT15" s="153"/>
      <c r="CU15" s="153"/>
      <c r="CV15" s="153"/>
      <c r="CW15" s="153"/>
      <c r="CX15" s="153"/>
      <c r="CY15" s="153"/>
      <c r="CZ15" s="153"/>
      <c r="DA15" s="153"/>
      <c r="DB15" s="153"/>
      <c r="DC15" s="153"/>
      <c r="DD15" s="153"/>
      <c r="DE15" s="153"/>
      <c r="DF15" s="153"/>
      <c r="DG15" s="153"/>
      <c r="DH15" s="153"/>
      <c r="DI15" s="153"/>
      <c r="DJ15" s="153"/>
      <c r="DK15" s="153"/>
      <c r="DL15" s="153"/>
      <c r="DM15" s="153"/>
      <c r="DN15" s="153"/>
      <c r="DO15" s="153"/>
      <c r="DP15" s="153"/>
      <c r="DQ15" s="153"/>
      <c r="DR15" s="153"/>
      <c r="DS15" s="153"/>
      <c r="DT15" s="153"/>
      <c r="DU15" s="153"/>
      <c r="DV15" s="153"/>
      <c r="DW15" s="153"/>
      <c r="DX15" s="153"/>
      <c r="DY15" s="153"/>
      <c r="DZ15" s="153"/>
      <c r="EA15" s="153"/>
      <c r="EB15" s="153"/>
      <c r="EC15" s="153"/>
      <c r="ED15" s="153"/>
      <c r="EE15" s="153"/>
      <c r="EF15" s="153"/>
      <c r="EG15" s="153"/>
      <c r="EH15" s="153"/>
      <c r="EI15" s="153"/>
      <c r="EJ15" s="153"/>
      <c r="EK15" s="153"/>
      <c r="EL15" s="153"/>
      <c r="EM15" s="153"/>
      <c r="EN15" s="153"/>
      <c r="EO15" s="153"/>
      <c r="EP15" s="153"/>
      <c r="EQ15" s="153"/>
      <c r="ER15" s="153"/>
      <c r="ES15" s="153"/>
      <c r="ET15" s="153"/>
      <c r="EU15" s="153"/>
      <c r="EV15" s="153"/>
      <c r="EW15" s="153"/>
      <c r="EX15" s="153"/>
      <c r="EY15" s="153"/>
      <c r="EZ15" s="153"/>
      <c r="FA15" s="153"/>
      <c r="FB15" s="153"/>
      <c r="FC15" s="153"/>
      <c r="FD15" s="153"/>
      <c r="FE15" s="153"/>
      <c r="FF15" s="153"/>
      <c r="FG15" s="153"/>
      <c r="FH15" s="153"/>
      <c r="FI15" s="153"/>
      <c r="FJ15" s="153"/>
      <c r="FK15" s="153"/>
      <c r="FL15" s="153"/>
      <c r="FM15" s="153"/>
      <c r="FN15" s="153"/>
      <c r="FO15" s="153"/>
      <c r="FP15" s="153"/>
      <c r="FQ15" s="153"/>
      <c r="FR15" s="153"/>
      <c r="FS15" s="153"/>
      <c r="FT15" s="153"/>
      <c r="FU15" s="153"/>
      <c r="FV15" s="153"/>
      <c r="FW15" s="153"/>
      <c r="FX15" s="153"/>
      <c r="FY15" s="153"/>
      <c r="FZ15" s="153"/>
      <c r="GA15" s="153"/>
      <c r="GB15" s="153"/>
      <c r="GC15" s="153"/>
      <c r="GD15" s="153"/>
      <c r="GE15" s="153"/>
      <c r="GF15" s="153"/>
      <c r="GG15" s="153"/>
      <c r="GH15" s="153"/>
      <c r="GI15" s="153"/>
      <c r="GJ15" s="153"/>
      <c r="GK15" s="153"/>
      <c r="GL15" s="153"/>
      <c r="GM15" s="153"/>
      <c r="GN15" s="153"/>
      <c r="GO15" s="153"/>
      <c r="GP15" s="153"/>
      <c r="GQ15" s="153"/>
      <c r="GR15" s="153"/>
      <c r="GS15" s="153"/>
      <c r="GT15" s="153"/>
      <c r="GU15" s="153"/>
      <c r="GV15" s="153"/>
      <c r="GW15" s="153"/>
      <c r="GX15" s="153"/>
      <c r="GY15" s="153"/>
      <c r="GZ15" s="153"/>
      <c r="HA15" s="153"/>
      <c r="HB15" s="153"/>
      <c r="HC15" s="153"/>
      <c r="HD15" s="153"/>
      <c r="HE15" s="153"/>
      <c r="HF15" s="153"/>
      <c r="HG15" s="153"/>
      <c r="HH15" s="153"/>
      <c r="HI15" s="153"/>
      <c r="HJ15" s="153"/>
      <c r="HK15" s="153"/>
      <c r="HL15" s="153"/>
      <c r="HM15" s="153"/>
      <c r="HN15" s="153"/>
      <c r="HO15" s="153"/>
      <c r="HP15" s="153"/>
      <c r="HQ15" s="153"/>
      <c r="HR15" s="153"/>
      <c r="HS15" s="153"/>
      <c r="HT15" s="153"/>
      <c r="HU15" s="153"/>
      <c r="HV15" s="153"/>
      <c r="HW15" s="153"/>
      <c r="HX15" s="153"/>
      <c r="HY15" s="153"/>
      <c r="HZ15" s="153"/>
      <c r="IA15" s="153"/>
      <c r="IB15" s="153"/>
      <c r="IC15" s="153"/>
      <c r="ID15" s="153"/>
      <c r="IE15" s="153"/>
      <c r="IF15" s="153"/>
      <c r="IG15" s="153"/>
      <c r="IH15" s="153"/>
      <c r="II15" s="153"/>
      <c r="IJ15" s="153"/>
      <c r="IK15" s="153"/>
      <c r="IL15" s="153"/>
      <c r="IM15" s="153"/>
      <c r="IN15" s="153"/>
      <c r="IO15" s="153"/>
      <c r="IP15" s="153"/>
      <c r="IQ15" s="153"/>
      <c r="IR15" s="153"/>
      <c r="IS15" s="153"/>
      <c r="IT15" s="153"/>
      <c r="IU15" s="153"/>
      <c r="IV15" s="153"/>
      <c r="IW15" s="153"/>
      <c r="IX15" s="153"/>
      <c r="IY15" s="153"/>
      <c r="IZ15" s="153"/>
      <c r="JA15" s="153"/>
      <c r="JB15" s="153"/>
      <c r="JC15" s="153"/>
      <c r="JD15" s="153"/>
      <c r="JE15" s="153"/>
      <c r="JF15" s="153"/>
      <c r="JG15" s="153"/>
      <c r="JH15" s="153"/>
      <c r="JI15" s="153"/>
      <c r="JJ15" s="153"/>
      <c r="JK15" s="153"/>
      <c r="JL15" s="153"/>
      <c r="JM15" s="153"/>
      <c r="JN15" s="153"/>
      <c r="JO15" s="153"/>
      <c r="JP15" s="153"/>
      <c r="JQ15" s="153"/>
      <c r="JR15" s="153"/>
      <c r="JS15" s="153"/>
      <c r="JT15" s="153"/>
      <c r="JU15" s="153"/>
      <c r="JV15" s="153"/>
      <c r="JW15" s="153"/>
      <c r="JX15" s="153"/>
      <c r="JY15" s="153"/>
      <c r="JZ15" s="153"/>
      <c r="KA15" s="153"/>
      <c r="KB15" s="153"/>
      <c r="KC15" s="153"/>
      <c r="KD15" s="153"/>
      <c r="KE15" s="153"/>
      <c r="KF15" s="153"/>
      <c r="KG15" s="153"/>
      <c r="KH15" s="153"/>
      <c r="KI15" s="153"/>
      <c r="KJ15" s="153"/>
      <c r="KK15" s="153"/>
      <c r="KL15" s="153"/>
      <c r="KM15" s="153"/>
      <c r="KN15" s="153"/>
      <c r="KO15" s="153"/>
      <c r="KP15" s="153"/>
      <c r="KQ15" s="153"/>
      <c r="KR15" s="153"/>
      <c r="KS15" s="153"/>
      <c r="KT15" s="153"/>
      <c r="KU15" s="153"/>
      <c r="KV15" s="153"/>
      <c r="KW15" s="153"/>
      <c r="KX15" s="153"/>
      <c r="KY15" s="153"/>
      <c r="KZ15" s="153"/>
      <c r="LA15" s="153"/>
      <c r="LB15" s="153"/>
      <c r="LC15" s="153"/>
      <c r="LD15" s="153"/>
      <c r="LE15" s="153"/>
      <c r="LF15" s="153"/>
      <c r="LG15" s="153"/>
      <c r="LH15" s="153"/>
      <c r="LI15" s="153"/>
      <c r="LJ15" s="153"/>
      <c r="LK15" s="153"/>
      <c r="LL15" s="153"/>
      <c r="LM15" s="153"/>
      <c r="LN15" s="153"/>
      <c r="LO15" s="153"/>
      <c r="LP15" s="153"/>
      <c r="LQ15" s="153"/>
      <c r="LR15" s="153"/>
      <c r="LS15" s="153"/>
      <c r="LT15" s="153"/>
      <c r="LU15" s="153"/>
      <c r="LV15" s="153"/>
      <c r="LW15" s="153"/>
      <c r="LX15" s="153"/>
      <c r="LY15" s="153"/>
      <c r="LZ15" s="153"/>
      <c r="MA15" s="153"/>
      <c r="MB15" s="153"/>
      <c r="MC15" s="153"/>
      <c r="MD15" s="153"/>
      <c r="ME15" s="153"/>
      <c r="MF15" s="153"/>
      <c r="MG15" s="153"/>
      <c r="MH15" s="153"/>
      <c r="MI15" s="153"/>
      <c r="MJ15" s="153"/>
      <c r="MK15" s="153"/>
      <c r="ML15" s="153"/>
      <c r="MM15" s="153"/>
      <c r="MN15" s="153"/>
      <c r="MO15" s="153"/>
      <c r="MP15" s="153"/>
      <c r="MQ15" s="153"/>
      <c r="MR15" s="153"/>
      <c r="MS15" s="153"/>
      <c r="MT15" s="153"/>
      <c r="MU15" s="153"/>
      <c r="MV15" s="153"/>
      <c r="MW15" s="153"/>
      <c r="MX15" s="153"/>
      <c r="MY15" s="153"/>
      <c r="MZ15" s="153"/>
      <c r="NA15" s="153"/>
      <c r="NB15" s="153"/>
      <c r="NC15" s="153"/>
      <c r="ND15" s="153"/>
      <c r="NE15" s="153"/>
      <c r="NF15" s="153"/>
      <c r="NG15" s="153"/>
      <c r="NH15" s="153"/>
      <c r="NI15" s="153"/>
      <c r="NJ15" s="153"/>
      <c r="NK15" s="153"/>
      <c r="NL15" s="153"/>
      <c r="NM15" s="153"/>
      <c r="NN15" s="153"/>
      <c r="NO15" s="153"/>
      <c r="NP15" s="153"/>
      <c r="NQ15" s="153"/>
      <c r="NR15" s="153"/>
      <c r="NS15" s="153"/>
      <c r="NT15" s="153"/>
      <c r="NU15" s="153"/>
      <c r="NV15" s="153"/>
      <c r="NW15" s="153"/>
      <c r="NX15" s="153"/>
      <c r="NY15" s="153"/>
      <c r="NZ15" s="153"/>
      <c r="OA15" s="153"/>
      <c r="OB15" s="153"/>
      <c r="OC15" s="153"/>
      <c r="OD15" s="153"/>
      <c r="OE15" s="153"/>
      <c r="OF15" s="153"/>
      <c r="OG15" s="153"/>
      <c r="OH15" s="153"/>
      <c r="OI15" s="153"/>
      <c r="OJ15" s="153"/>
      <c r="OK15" s="153"/>
      <c r="OL15" s="153"/>
      <c r="OM15" s="153"/>
      <c r="ON15" s="153"/>
      <c r="OO15" s="153"/>
      <c r="OP15" s="153"/>
      <c r="OQ15" s="153"/>
      <c r="OR15" s="153"/>
      <c r="OS15" s="153"/>
      <c r="OT15" s="153"/>
      <c r="OU15" s="153"/>
      <c r="OV15" s="153"/>
      <c r="OW15" s="153"/>
      <c r="OX15" s="153"/>
      <c r="OY15" s="153"/>
      <c r="OZ15" s="153"/>
      <c r="PA15" s="153"/>
      <c r="PB15" s="153"/>
      <c r="PC15" s="153"/>
      <c r="PD15" s="153"/>
      <c r="PE15" s="153"/>
      <c r="PF15" s="153"/>
      <c r="PG15" s="153"/>
      <c r="PH15" s="153"/>
      <c r="PI15" s="153"/>
      <c r="PJ15" s="153"/>
      <c r="PK15" s="153"/>
      <c r="PL15" s="153"/>
      <c r="PM15" s="153"/>
      <c r="PN15" s="153"/>
      <c r="PO15" s="153"/>
      <c r="PP15" s="153"/>
      <c r="PQ15" s="153"/>
      <c r="PR15" s="153"/>
      <c r="PS15" s="153"/>
      <c r="PT15" s="153"/>
      <c r="PU15" s="153"/>
      <c r="PV15" s="153"/>
      <c r="PW15" s="153"/>
      <c r="PX15" s="153"/>
      <c r="PY15" s="153"/>
      <c r="PZ15" s="153"/>
      <c r="QA15" s="153"/>
      <c r="QB15" s="153"/>
      <c r="QC15" s="153"/>
      <c r="QD15" s="153"/>
      <c r="QE15" s="153"/>
      <c r="QF15" s="153"/>
      <c r="QG15" s="153"/>
      <c r="QH15" s="153"/>
      <c r="QI15" s="153"/>
      <c r="QJ15" s="153"/>
      <c r="QK15" s="153"/>
      <c r="QL15" s="153"/>
      <c r="QM15" s="153"/>
      <c r="QN15" s="153"/>
      <c r="QO15" s="153"/>
      <c r="QP15" s="153"/>
      <c r="QQ15" s="153"/>
      <c r="QR15" s="153"/>
      <c r="QS15" s="153"/>
      <c r="QT15" s="153"/>
      <c r="QU15" s="153"/>
      <c r="QV15" s="153"/>
      <c r="QW15" s="153"/>
      <c r="QX15" s="153"/>
      <c r="QY15" s="153"/>
      <c r="QZ15" s="153"/>
      <c r="RA15" s="153"/>
      <c r="RB15" s="153"/>
      <c r="RC15" s="153"/>
      <c r="RD15" s="153"/>
      <c r="RE15" s="153"/>
      <c r="RF15" s="153"/>
      <c r="RG15" s="153"/>
      <c r="RH15" s="153"/>
      <c r="RI15" s="153"/>
      <c r="RJ15" s="153"/>
      <c r="RK15" s="153"/>
      <c r="RL15" s="153"/>
      <c r="RM15" s="153"/>
      <c r="RN15" s="153"/>
      <c r="RO15" s="153"/>
      <c r="RP15" s="153"/>
      <c r="RQ15" s="153"/>
      <c r="RR15" s="153"/>
      <c r="RS15" s="153"/>
      <c r="RT15" s="153"/>
      <c r="RU15" s="153"/>
      <c r="RV15" s="153"/>
      <c r="RW15" s="153"/>
      <c r="RX15" s="153"/>
      <c r="RY15" s="153"/>
      <c r="RZ15" s="153"/>
      <c r="SA15" s="153"/>
      <c r="SB15" s="153"/>
      <c r="SC15" s="153"/>
      <c r="SD15" s="153"/>
      <c r="SE15" s="153"/>
      <c r="SF15" s="153"/>
      <c r="SG15" s="153"/>
      <c r="SH15" s="153"/>
      <c r="SI15" s="153"/>
      <c r="SJ15" s="153"/>
      <c r="SK15" s="153"/>
      <c r="SL15" s="153"/>
      <c r="SM15" s="153"/>
      <c r="SN15" s="153"/>
      <c r="SO15" s="153"/>
      <c r="SP15" s="153"/>
      <c r="SQ15" s="153"/>
      <c r="SR15" s="153"/>
      <c r="SS15" s="153"/>
      <c r="ST15" s="153"/>
      <c r="SU15" s="153"/>
      <c r="SV15" s="153"/>
      <c r="SW15" s="153"/>
      <c r="SX15" s="153"/>
      <c r="SY15" s="153"/>
      <c r="SZ15" s="153"/>
      <c r="TA15" s="153"/>
      <c r="TB15" s="153"/>
      <c r="TC15" s="153"/>
      <c r="TD15" s="153"/>
      <c r="TE15" s="153"/>
      <c r="TF15" s="153"/>
      <c r="TG15" s="153"/>
      <c r="TH15" s="153"/>
      <c r="TI15" s="153"/>
      <c r="TJ15" s="153"/>
      <c r="TK15" s="153"/>
      <c r="TL15" s="153"/>
      <c r="TM15" s="153"/>
      <c r="TN15" s="153"/>
      <c r="TO15" s="153"/>
      <c r="TP15" s="153"/>
      <c r="TQ15" s="153"/>
      <c r="TR15" s="153"/>
      <c r="TS15" s="153"/>
      <c r="TT15" s="153"/>
      <c r="TU15" s="153"/>
      <c r="TV15" s="153"/>
      <c r="TW15" s="153"/>
      <c r="TX15" s="153"/>
      <c r="TY15" s="153"/>
      <c r="TZ15" s="153"/>
      <c r="UA15" s="153"/>
      <c r="UB15" s="153"/>
      <c r="UC15" s="153"/>
      <c r="UD15" s="153"/>
      <c r="UE15" s="153"/>
      <c r="UF15" s="153"/>
      <c r="UG15" s="153"/>
      <c r="UH15" s="153"/>
      <c r="UI15" s="153"/>
      <c r="UJ15" s="153"/>
      <c r="UK15" s="153"/>
      <c r="UL15" s="153"/>
      <c r="UM15" s="153"/>
      <c r="UN15" s="153"/>
      <c r="UO15" s="153"/>
      <c r="UP15" s="153"/>
      <c r="UQ15" s="153"/>
      <c r="UR15" s="153"/>
      <c r="US15" s="153"/>
      <c r="UT15" s="153"/>
      <c r="UU15" s="153"/>
      <c r="UV15" s="153"/>
      <c r="UW15" s="153"/>
      <c r="UX15" s="153"/>
      <c r="UY15" s="153"/>
      <c r="UZ15" s="153"/>
      <c r="VA15" s="153"/>
      <c r="VB15" s="153"/>
      <c r="VC15" s="153"/>
      <c r="VD15" s="153"/>
      <c r="VE15" s="153"/>
      <c r="VF15" s="153"/>
      <c r="VG15" s="153"/>
      <c r="VH15" s="153"/>
      <c r="VI15" s="153"/>
      <c r="VJ15" s="153"/>
      <c r="VK15" s="153"/>
      <c r="VL15" s="153"/>
      <c r="VM15" s="153"/>
      <c r="VN15" s="153"/>
      <c r="VO15" s="153"/>
      <c r="VP15" s="153"/>
      <c r="VQ15" s="153"/>
      <c r="VR15" s="153"/>
      <c r="VS15" s="153"/>
      <c r="VT15" s="153"/>
      <c r="VU15" s="153"/>
      <c r="VV15" s="153"/>
      <c r="VW15" s="153"/>
      <c r="VX15" s="153"/>
      <c r="VY15" s="153"/>
      <c r="VZ15" s="153"/>
      <c r="WA15" s="153"/>
      <c r="WB15" s="153"/>
      <c r="WC15" s="153"/>
      <c r="WD15" s="153"/>
      <c r="WE15" s="153"/>
      <c r="WF15" s="153"/>
      <c r="WG15" s="153"/>
      <c r="WH15" s="153"/>
      <c r="WI15" s="153"/>
      <c r="WJ15" s="153"/>
      <c r="WK15" s="153"/>
      <c r="WL15" s="153"/>
      <c r="WM15" s="153"/>
      <c r="WN15" s="153"/>
      <c r="WO15" s="153"/>
      <c r="WP15" s="153"/>
      <c r="WQ15" s="153"/>
      <c r="WR15" s="153"/>
      <c r="WS15" s="153"/>
      <c r="WT15" s="153"/>
      <c r="WU15" s="153"/>
      <c r="WV15" s="153"/>
      <c r="WW15" s="153"/>
      <c r="WX15" s="153"/>
      <c r="WY15" s="153"/>
      <c r="WZ15" s="153"/>
      <c r="XA15" s="153"/>
      <c r="XB15" s="153"/>
      <c r="XC15" s="153"/>
      <c r="XD15" s="153"/>
      <c r="XE15" s="153"/>
      <c r="XF15" s="153"/>
      <c r="XG15" s="153"/>
      <c r="XH15" s="153"/>
      <c r="XI15" s="153"/>
      <c r="XJ15" s="153"/>
      <c r="XK15" s="153"/>
      <c r="XL15" s="153"/>
      <c r="XM15" s="153"/>
      <c r="XN15" s="153"/>
      <c r="XO15" s="153"/>
      <c r="XP15" s="153"/>
      <c r="XQ15" s="153"/>
      <c r="XR15" s="153"/>
      <c r="XS15" s="153"/>
      <c r="XT15" s="153"/>
      <c r="XU15" s="153"/>
      <c r="XV15" s="153"/>
      <c r="XW15" s="153"/>
      <c r="XX15" s="153"/>
      <c r="XY15" s="153"/>
      <c r="XZ15" s="153"/>
      <c r="YA15" s="153"/>
      <c r="YB15" s="153"/>
      <c r="YC15" s="153"/>
      <c r="YD15" s="153"/>
      <c r="YE15" s="153"/>
      <c r="YF15" s="153"/>
      <c r="YG15" s="153"/>
      <c r="YH15" s="153"/>
      <c r="YI15" s="153"/>
      <c r="YJ15" s="153"/>
      <c r="YK15" s="153"/>
      <c r="YL15" s="153"/>
      <c r="YM15" s="153"/>
      <c r="YN15" s="153"/>
      <c r="YO15" s="153"/>
      <c r="YP15" s="153"/>
      <c r="YQ15" s="153"/>
      <c r="YR15" s="153"/>
      <c r="YS15" s="153"/>
      <c r="YT15" s="153"/>
      <c r="YU15" s="153"/>
      <c r="YV15" s="153"/>
      <c r="YW15" s="153"/>
      <c r="YX15" s="153"/>
      <c r="YY15" s="153"/>
      <c r="YZ15" s="153"/>
      <c r="ZA15" s="153"/>
      <c r="ZB15" s="153"/>
      <c r="ZC15" s="153"/>
      <c r="ZD15" s="153"/>
      <c r="ZE15" s="153"/>
      <c r="ZF15" s="153"/>
      <c r="ZG15" s="153"/>
      <c r="ZH15" s="153"/>
      <c r="ZI15" s="153"/>
      <c r="ZJ15" s="153"/>
      <c r="ZK15" s="153"/>
      <c r="ZL15" s="153"/>
      <c r="ZM15" s="153"/>
      <c r="ZN15" s="153"/>
      <c r="ZO15" s="153"/>
      <c r="ZP15" s="153"/>
      <c r="ZQ15" s="153"/>
      <c r="ZR15" s="153"/>
      <c r="ZS15" s="153"/>
      <c r="ZT15" s="153"/>
      <c r="ZU15" s="153"/>
      <c r="ZV15" s="153"/>
      <c r="ZW15" s="153"/>
      <c r="ZX15" s="153"/>
      <c r="ZY15" s="153"/>
      <c r="ZZ15" s="153"/>
      <c r="AAA15" s="153"/>
      <c r="AAB15" s="153"/>
      <c r="AAC15" s="153"/>
      <c r="AAD15" s="153"/>
      <c r="AAE15" s="153"/>
      <c r="AAF15" s="153"/>
      <c r="AAG15" s="153"/>
      <c r="AAH15" s="153"/>
      <c r="AAI15" s="153"/>
      <c r="AAJ15" s="153"/>
      <c r="AAK15" s="153"/>
      <c r="AAL15" s="153"/>
      <c r="AAM15" s="153"/>
      <c r="AAN15" s="153"/>
      <c r="AAO15" s="153"/>
      <c r="AAP15" s="153"/>
      <c r="AAQ15" s="153"/>
      <c r="AAR15" s="153"/>
      <c r="AAS15" s="153"/>
      <c r="AAT15" s="153"/>
      <c r="AAU15" s="153"/>
      <c r="AAV15" s="153"/>
      <c r="AAW15" s="153"/>
      <c r="AAX15" s="153"/>
      <c r="AAY15" s="153"/>
      <c r="AAZ15" s="153"/>
      <c r="ABA15" s="153"/>
      <c r="ABB15" s="153"/>
      <c r="ABC15" s="153"/>
      <c r="ABD15" s="153"/>
      <c r="ABE15" s="153"/>
      <c r="ABF15" s="153"/>
      <c r="ABG15" s="153"/>
      <c r="ABH15" s="153"/>
      <c r="ABI15" s="153"/>
      <c r="ABJ15" s="153"/>
      <c r="ABK15" s="153"/>
      <c r="ABL15" s="153"/>
      <c r="ABM15" s="153"/>
      <c r="ABN15" s="153"/>
      <c r="ABO15" s="153"/>
      <c r="ABP15" s="153"/>
      <c r="ABQ15" s="153"/>
      <c r="ABR15" s="153"/>
      <c r="ABS15" s="153"/>
      <c r="ABT15" s="153"/>
      <c r="ABU15" s="153"/>
      <c r="ABV15" s="153"/>
      <c r="ABW15" s="153"/>
      <c r="ABX15" s="153"/>
      <c r="ABY15" s="153"/>
      <c r="ABZ15" s="153"/>
      <c r="ACA15" s="153"/>
      <c r="ACB15" s="153"/>
      <c r="ACC15" s="153"/>
      <c r="ACD15" s="153"/>
      <c r="ACE15" s="153"/>
      <c r="ACF15" s="153"/>
      <c r="ACG15" s="153"/>
      <c r="ACH15" s="153"/>
      <c r="ACI15" s="153"/>
      <c r="ACJ15" s="153"/>
      <c r="ACK15" s="153"/>
      <c r="ACL15" s="153"/>
      <c r="ACM15" s="153"/>
      <c r="ACN15" s="153"/>
      <c r="ACO15" s="153"/>
      <c r="ACP15" s="153"/>
      <c r="ACQ15" s="153"/>
      <c r="ACR15" s="153"/>
      <c r="ACS15" s="153"/>
      <c r="ACT15" s="153"/>
      <c r="ACU15" s="153"/>
      <c r="ACV15" s="153"/>
      <c r="ACW15" s="153"/>
      <c r="ACX15" s="153"/>
      <c r="ACY15" s="153"/>
      <c r="ACZ15" s="153"/>
      <c r="ADA15" s="153"/>
      <c r="ADB15" s="153"/>
      <c r="ADC15" s="153"/>
      <c r="ADD15" s="153"/>
      <c r="ADE15" s="153"/>
      <c r="ADF15" s="153"/>
      <c r="ADG15" s="153"/>
      <c r="ADH15" s="153"/>
      <c r="ADI15" s="153"/>
      <c r="ADJ15" s="153"/>
      <c r="ADK15" s="153"/>
      <c r="ADL15" s="153"/>
      <c r="ADM15" s="153"/>
      <c r="ADN15" s="153"/>
      <c r="ADO15" s="153"/>
      <c r="ADP15" s="153"/>
      <c r="ADQ15" s="153"/>
      <c r="ADR15" s="153"/>
      <c r="ADS15" s="153"/>
      <c r="ADT15" s="153"/>
      <c r="ADU15" s="153"/>
      <c r="ADV15" s="153"/>
      <c r="ADW15" s="153"/>
      <c r="ADX15" s="153"/>
      <c r="ADY15" s="153"/>
      <c r="ADZ15" s="153"/>
      <c r="AEA15" s="153"/>
      <c r="AEB15" s="153"/>
      <c r="AEC15" s="153"/>
      <c r="AED15" s="153"/>
      <c r="AEE15" s="153"/>
      <c r="AEF15" s="153"/>
      <c r="AEG15" s="153"/>
      <c r="AEH15" s="153"/>
      <c r="AEI15" s="153"/>
      <c r="AEJ15" s="153"/>
      <c r="AEK15" s="153"/>
      <c r="AEL15" s="153"/>
      <c r="AEM15" s="153"/>
      <c r="AEN15" s="153"/>
      <c r="AEO15" s="153"/>
      <c r="AEP15" s="153"/>
      <c r="AEQ15" s="153"/>
      <c r="AER15" s="153"/>
      <c r="AES15" s="153"/>
      <c r="AET15" s="153"/>
      <c r="AEU15" s="153"/>
      <c r="AEV15" s="153"/>
      <c r="AEW15" s="153"/>
      <c r="AEX15" s="153"/>
      <c r="AEY15" s="153"/>
      <c r="AEZ15" s="153"/>
      <c r="AFA15" s="153"/>
      <c r="AFB15" s="153"/>
      <c r="AFC15" s="153"/>
      <c r="AFD15" s="153"/>
      <c r="AFE15" s="153"/>
      <c r="AFF15" s="153"/>
      <c r="AFG15" s="153"/>
      <c r="AFH15" s="153"/>
      <c r="AFI15" s="153"/>
      <c r="AFJ15" s="153"/>
      <c r="AFK15" s="153"/>
      <c r="AFL15" s="153"/>
      <c r="AFM15" s="153"/>
      <c r="AFN15" s="153"/>
      <c r="AFO15" s="153"/>
      <c r="AFP15" s="153"/>
      <c r="AFQ15" s="153"/>
      <c r="AFR15" s="153"/>
      <c r="AFS15" s="153"/>
      <c r="AFT15" s="153"/>
      <c r="AFU15" s="153"/>
      <c r="AFV15" s="153"/>
      <c r="AFW15" s="153"/>
      <c r="AFX15" s="153"/>
      <c r="AFY15" s="153"/>
      <c r="AFZ15" s="153"/>
      <c r="AGA15" s="153"/>
      <c r="AGB15" s="153"/>
      <c r="AGC15" s="153"/>
      <c r="AGD15" s="153"/>
      <c r="AGE15" s="153"/>
      <c r="AGF15" s="153"/>
      <c r="AGG15" s="153"/>
      <c r="AGH15" s="153"/>
      <c r="AGI15" s="153"/>
      <c r="AGJ15" s="153"/>
      <c r="AGK15" s="153"/>
      <c r="AGL15" s="153"/>
      <c r="AGM15" s="153"/>
      <c r="AGN15" s="153"/>
      <c r="AGO15" s="153"/>
      <c r="AGP15" s="153"/>
      <c r="AGQ15" s="153"/>
      <c r="AGR15" s="153"/>
      <c r="AGS15" s="153"/>
      <c r="AGT15" s="153"/>
      <c r="AGU15" s="153"/>
      <c r="AGV15" s="153"/>
      <c r="AGW15" s="153"/>
      <c r="AGX15" s="153"/>
      <c r="AGY15" s="153"/>
      <c r="AGZ15" s="153"/>
      <c r="AHA15" s="153"/>
      <c r="AHB15" s="153"/>
      <c r="AHC15" s="153"/>
      <c r="AHD15" s="153"/>
      <c r="AHE15" s="153"/>
      <c r="AHF15" s="153"/>
      <c r="AHG15" s="153"/>
      <c r="AHH15" s="153"/>
      <c r="AHI15" s="153"/>
      <c r="AHJ15" s="153"/>
      <c r="AHK15" s="153"/>
      <c r="AHL15" s="153"/>
      <c r="AHM15" s="153"/>
      <c r="AHN15" s="153"/>
      <c r="AHO15" s="153"/>
      <c r="AHP15" s="153"/>
      <c r="AHQ15" s="153"/>
      <c r="AHR15" s="153"/>
      <c r="AHS15" s="153"/>
      <c r="AHT15" s="153"/>
      <c r="AHU15" s="153"/>
      <c r="AHV15" s="153"/>
      <c r="AHW15" s="153"/>
      <c r="AHX15" s="153"/>
      <c r="AHY15" s="153"/>
      <c r="AHZ15" s="153"/>
      <c r="AIA15" s="153"/>
      <c r="AIB15" s="153"/>
      <c r="AIC15" s="153"/>
      <c r="AID15" s="153"/>
      <c r="AIE15" s="153"/>
      <c r="AIF15" s="153"/>
      <c r="AIG15" s="153"/>
      <c r="AIH15" s="153"/>
      <c r="AII15" s="153"/>
      <c r="AIJ15" s="153"/>
      <c r="AIK15" s="153"/>
      <c r="AIL15" s="153"/>
      <c r="AIM15" s="153"/>
      <c r="AIN15" s="153"/>
      <c r="AIO15" s="153"/>
      <c r="AIP15" s="153"/>
      <c r="AIQ15" s="153"/>
      <c r="AIR15" s="153"/>
      <c r="AIS15" s="153"/>
      <c r="AIT15" s="153"/>
      <c r="AIU15" s="153"/>
      <c r="AIV15" s="153"/>
      <c r="AIW15" s="153"/>
      <c r="AIX15" s="153"/>
      <c r="AIY15" s="153"/>
      <c r="AIZ15" s="153"/>
      <c r="AJA15" s="153"/>
      <c r="AJB15" s="153"/>
      <c r="AJC15" s="153"/>
      <c r="AJD15" s="153"/>
      <c r="AJE15" s="153"/>
      <c r="AJF15" s="153"/>
      <c r="AJG15" s="153"/>
      <c r="AJH15" s="153"/>
      <c r="AJI15" s="153"/>
      <c r="AJJ15" s="153"/>
      <c r="AJK15" s="153"/>
      <c r="AJL15" s="153"/>
      <c r="AJM15" s="153"/>
      <c r="AJN15" s="153"/>
      <c r="AJO15" s="153"/>
      <c r="AJP15" s="153"/>
      <c r="AJQ15" s="153"/>
      <c r="AJR15" s="153"/>
      <c r="AJS15" s="153"/>
      <c r="AJT15" s="153"/>
      <c r="AJU15" s="153"/>
      <c r="AJV15" s="153"/>
      <c r="AJW15" s="153"/>
      <c r="AJX15" s="153"/>
      <c r="AJY15" s="153"/>
      <c r="AJZ15" s="153"/>
      <c r="AKA15" s="153"/>
      <c r="AKB15" s="153"/>
      <c r="AKC15" s="153"/>
      <c r="AKD15" s="153"/>
      <c r="AKE15" s="153"/>
      <c r="AKF15" s="153"/>
      <c r="AKG15" s="153"/>
      <c r="AKH15" s="153"/>
      <c r="AKI15" s="153"/>
      <c r="AKJ15" s="153"/>
      <c r="AKK15" s="153"/>
      <c r="AKL15" s="153"/>
      <c r="AKM15" s="153"/>
      <c r="AKN15" s="153"/>
      <c r="AKO15" s="153"/>
      <c r="AKP15" s="153"/>
      <c r="AKQ15" s="153"/>
      <c r="AKR15" s="153"/>
      <c r="AKS15" s="153"/>
      <c r="AKT15" s="153"/>
      <c r="AKU15" s="153"/>
      <c r="AKV15" s="153"/>
      <c r="AKW15" s="153"/>
      <c r="AKX15" s="153"/>
      <c r="AKY15" s="153"/>
      <c r="AKZ15" s="153"/>
      <c r="ALA15" s="153"/>
      <c r="ALB15" s="153"/>
      <c r="ALC15" s="153"/>
      <c r="ALD15" s="153"/>
      <c r="ALE15" s="153"/>
      <c r="ALF15" s="153"/>
      <c r="ALG15" s="153"/>
      <c r="ALH15" s="153"/>
      <c r="ALI15" s="153"/>
      <c r="ALJ15" s="153"/>
      <c r="ALK15" s="153"/>
      <c r="ALL15" s="153"/>
      <c r="ALM15" s="153"/>
      <c r="ALN15" s="153"/>
      <c r="ALO15" s="153"/>
      <c r="ALP15" s="153"/>
      <c r="ALQ15" s="153"/>
      <c r="ALR15" s="153"/>
      <c r="ALS15" s="153"/>
      <c r="ALT15" s="153"/>
      <c r="ALU15" s="153"/>
      <c r="ALV15" s="153"/>
      <c r="ALW15" s="153"/>
      <c r="ALX15" s="153"/>
      <c r="ALY15" s="153"/>
      <c r="ALZ15" s="153"/>
      <c r="AMA15" s="153"/>
      <c r="AMB15" s="153"/>
      <c r="AMC15" s="153"/>
      <c r="AMD15" s="153"/>
      <c r="AME15" s="153"/>
      <c r="AMF15" s="153"/>
      <c r="AMG15" s="153"/>
      <c r="AMH15" s="153"/>
      <c r="AMI15" s="153"/>
      <c r="AMJ15" s="153"/>
      <c r="AMK15" s="153"/>
      <c r="AML15" s="153"/>
      <c r="AMM15" s="153"/>
      <c r="AMN15" s="153"/>
      <c r="AMO15" s="153"/>
      <c r="AMP15" s="153"/>
      <c r="AMQ15" s="153"/>
      <c r="AMR15" s="153"/>
      <c r="AMS15" s="153"/>
      <c r="AMT15" s="153"/>
      <c r="AMU15" s="153"/>
      <c r="AMV15" s="153"/>
      <c r="AMW15" s="153"/>
      <c r="AMX15" s="153"/>
      <c r="AMY15" s="153"/>
      <c r="AMZ15" s="153"/>
      <c r="ANA15" s="153"/>
      <c r="ANB15" s="153"/>
      <c r="ANC15" s="153"/>
      <c r="AND15" s="153"/>
      <c r="ANE15" s="153"/>
      <c r="ANF15" s="153"/>
      <c r="ANG15" s="153"/>
      <c r="ANH15" s="153"/>
      <c r="ANI15" s="153"/>
      <c r="ANJ15" s="153"/>
      <c r="ANK15" s="153"/>
      <c r="ANL15" s="153"/>
      <c r="ANM15" s="153"/>
      <c r="ANN15" s="153"/>
      <c r="ANO15" s="153"/>
      <c r="ANP15" s="153"/>
      <c r="ANQ15" s="153"/>
      <c r="ANR15" s="153"/>
      <c r="ANS15" s="153"/>
      <c r="ANT15" s="153"/>
      <c r="ANU15" s="153"/>
      <c r="ANV15" s="153"/>
      <c r="ANW15" s="153"/>
      <c r="ANX15" s="153"/>
      <c r="ANY15" s="153"/>
      <c r="ANZ15" s="153"/>
      <c r="AOA15" s="153"/>
      <c r="AOB15" s="153"/>
      <c r="AOC15" s="153"/>
      <c r="AOD15" s="153"/>
      <c r="AOE15" s="153"/>
      <c r="AOF15" s="153"/>
      <c r="AOG15" s="153"/>
      <c r="AOH15" s="153"/>
      <c r="AOI15" s="153"/>
      <c r="AOJ15" s="153"/>
      <c r="AOK15" s="153"/>
      <c r="AOL15" s="153"/>
      <c r="AOM15" s="153"/>
      <c r="AON15" s="153"/>
      <c r="AOO15" s="153"/>
      <c r="AOP15" s="153"/>
      <c r="AOQ15" s="153"/>
      <c r="AOR15" s="153"/>
      <c r="AOS15" s="153"/>
      <c r="AOT15" s="153"/>
      <c r="AOU15" s="153"/>
      <c r="AOV15" s="153"/>
      <c r="AOW15" s="153"/>
      <c r="AOX15" s="153"/>
      <c r="AOY15" s="153"/>
      <c r="AOZ15" s="153"/>
      <c r="APA15" s="153"/>
      <c r="APB15" s="153"/>
      <c r="APC15" s="153"/>
      <c r="APD15" s="153"/>
      <c r="APE15" s="153"/>
      <c r="APF15" s="153"/>
      <c r="APG15" s="153"/>
      <c r="APH15" s="153"/>
      <c r="API15" s="153"/>
      <c r="APJ15" s="153"/>
      <c r="APK15" s="153"/>
      <c r="APL15" s="153"/>
      <c r="APM15" s="153"/>
      <c r="APN15" s="153"/>
      <c r="APO15" s="153"/>
      <c r="APP15" s="153"/>
      <c r="APQ15" s="153"/>
      <c r="APR15" s="153"/>
      <c r="APS15" s="153"/>
      <c r="APT15" s="153"/>
      <c r="APU15" s="153"/>
      <c r="APV15" s="153"/>
      <c r="APW15" s="153"/>
      <c r="APX15" s="153"/>
      <c r="APY15" s="153"/>
      <c r="APZ15" s="153"/>
      <c r="AQA15" s="153"/>
      <c r="AQB15" s="153"/>
      <c r="AQC15" s="153"/>
      <c r="AQD15" s="153"/>
      <c r="AQE15" s="153"/>
      <c r="AQF15" s="153"/>
      <c r="AQG15" s="153"/>
      <c r="AQH15" s="153"/>
      <c r="AQI15" s="153"/>
      <c r="AQJ15" s="153"/>
      <c r="AQK15" s="153"/>
      <c r="AQL15" s="153"/>
      <c r="AQM15" s="153"/>
      <c r="AQN15" s="153"/>
      <c r="AQO15" s="153"/>
      <c r="AQP15" s="153"/>
      <c r="AQQ15" s="153"/>
      <c r="AQR15" s="153"/>
      <c r="AQS15" s="153"/>
      <c r="AQT15" s="153"/>
      <c r="AQU15" s="153"/>
      <c r="AQV15" s="153"/>
      <c r="AQW15" s="153"/>
      <c r="AQX15" s="153"/>
      <c r="AQY15" s="153"/>
      <c r="AQZ15" s="153"/>
      <c r="ARA15" s="153"/>
      <c r="ARB15" s="153"/>
      <c r="ARC15" s="153"/>
      <c r="ARD15" s="153"/>
      <c r="ARE15" s="153"/>
      <c r="ARF15" s="153"/>
      <c r="ARG15" s="153"/>
      <c r="ARH15" s="153"/>
      <c r="ARI15" s="153"/>
      <c r="ARJ15" s="153"/>
      <c r="ARK15" s="153"/>
      <c r="ARL15" s="153"/>
      <c r="ARM15" s="153"/>
      <c r="ARN15" s="153"/>
      <c r="ARO15" s="153"/>
      <c r="ARP15" s="153"/>
      <c r="ARQ15" s="153"/>
      <c r="ARR15" s="153"/>
      <c r="ARS15" s="153"/>
      <c r="ART15" s="153"/>
      <c r="ARU15" s="153"/>
      <c r="ARV15" s="153"/>
      <c r="ARW15" s="153"/>
      <c r="ARX15" s="153"/>
      <c r="ARY15" s="153"/>
      <c r="ARZ15" s="153"/>
      <c r="ASA15" s="153"/>
      <c r="ASB15" s="153"/>
      <c r="ASC15" s="153"/>
      <c r="ASD15" s="153"/>
      <c r="ASE15" s="153"/>
      <c r="ASF15" s="153"/>
      <c r="ASG15" s="153"/>
      <c r="ASH15" s="153"/>
      <c r="ASI15" s="153"/>
      <c r="ASJ15" s="153"/>
      <c r="ASK15" s="153"/>
      <c r="ASL15" s="153"/>
      <c r="ASM15" s="153"/>
      <c r="ASN15" s="153"/>
      <c r="ASO15" s="153"/>
      <c r="ASP15" s="153"/>
      <c r="ASQ15" s="153"/>
      <c r="ASR15" s="153"/>
      <c r="ASS15" s="153"/>
      <c r="AST15" s="153"/>
      <c r="ASU15" s="153"/>
      <c r="ASV15" s="153"/>
      <c r="ASW15" s="153"/>
      <c r="ASX15" s="153"/>
      <c r="ASY15" s="153"/>
      <c r="ASZ15" s="153"/>
      <c r="ATA15" s="153"/>
      <c r="ATB15" s="153"/>
      <c r="ATC15" s="153"/>
      <c r="ATD15" s="153"/>
      <c r="ATE15" s="153"/>
      <c r="ATF15" s="153"/>
      <c r="ATG15" s="153"/>
      <c r="ATH15" s="153"/>
      <c r="ATI15" s="153"/>
      <c r="ATJ15" s="153"/>
      <c r="ATK15" s="153"/>
      <c r="ATL15" s="153"/>
      <c r="ATM15" s="153"/>
      <c r="ATN15" s="153"/>
      <c r="ATO15" s="153"/>
      <c r="ATP15" s="153"/>
      <c r="ATQ15" s="153"/>
      <c r="ATR15" s="153"/>
      <c r="ATS15" s="153"/>
      <c r="ATT15" s="153"/>
      <c r="ATU15" s="153"/>
      <c r="ATV15" s="153"/>
      <c r="ATW15" s="153"/>
      <c r="ATX15" s="153"/>
      <c r="ATY15" s="153"/>
      <c r="ATZ15" s="153"/>
      <c r="AUA15" s="153"/>
      <c r="AUB15" s="153"/>
      <c r="AUC15" s="153"/>
      <c r="AUD15" s="153"/>
      <c r="AUE15" s="153"/>
      <c r="AUF15" s="153"/>
      <c r="AUG15" s="153"/>
      <c r="AUH15" s="153"/>
      <c r="AUI15" s="153"/>
      <c r="AUJ15" s="153"/>
      <c r="AUK15" s="153"/>
      <c r="AUL15" s="153"/>
      <c r="AUM15" s="153"/>
      <c r="AUN15" s="153"/>
      <c r="AUO15" s="153"/>
      <c r="AUP15" s="153"/>
      <c r="AUQ15" s="153"/>
      <c r="AUR15" s="153"/>
      <c r="AUS15" s="153"/>
      <c r="AUT15" s="153"/>
      <c r="AUU15" s="153"/>
      <c r="AUV15" s="153"/>
      <c r="AUW15" s="153"/>
      <c r="AUX15" s="153"/>
      <c r="AUY15" s="153"/>
      <c r="AUZ15" s="153"/>
      <c r="AVA15" s="153"/>
      <c r="AVB15" s="153"/>
      <c r="AVC15" s="153"/>
      <c r="AVD15" s="153"/>
      <c r="AVE15" s="153"/>
      <c r="AVF15" s="153"/>
      <c r="AVG15" s="153"/>
      <c r="AVH15" s="153"/>
      <c r="AVI15" s="153"/>
      <c r="AVJ15" s="153"/>
      <c r="AVK15" s="153"/>
      <c r="AVL15" s="153"/>
      <c r="AVM15" s="153"/>
      <c r="AVN15" s="153"/>
      <c r="AVO15" s="153"/>
      <c r="AVP15" s="153"/>
      <c r="AVQ15" s="153"/>
      <c r="AVR15" s="153"/>
      <c r="AVS15" s="153"/>
      <c r="AVT15" s="153"/>
      <c r="AVU15" s="153"/>
      <c r="AVV15" s="153"/>
      <c r="AVW15" s="153"/>
      <c r="AVX15" s="153"/>
      <c r="AVY15" s="153"/>
      <c r="AVZ15" s="153"/>
      <c r="AWA15" s="153"/>
      <c r="AWB15" s="153"/>
      <c r="AWC15" s="153"/>
      <c r="AWD15" s="153"/>
      <c r="AWE15" s="153"/>
      <c r="AWF15" s="153"/>
      <c r="AWG15" s="153"/>
      <c r="AWH15" s="153"/>
      <c r="AWI15" s="153"/>
      <c r="AWJ15" s="153"/>
      <c r="AWK15" s="153"/>
      <c r="AWL15" s="153"/>
      <c r="AWM15" s="153"/>
      <c r="AWN15" s="153"/>
      <c r="AWO15" s="153"/>
      <c r="AWP15" s="153"/>
      <c r="AWQ15" s="153"/>
      <c r="AWR15" s="153"/>
      <c r="AWS15" s="153"/>
      <c r="AWT15" s="153"/>
      <c r="AWU15" s="153"/>
      <c r="AWV15" s="153"/>
      <c r="AWW15" s="153"/>
      <c r="AWX15" s="153"/>
      <c r="AWY15" s="153"/>
      <c r="AWZ15" s="153"/>
      <c r="AXA15" s="153"/>
      <c r="AXB15" s="153"/>
      <c r="AXC15" s="153"/>
      <c r="AXD15" s="153"/>
      <c r="AXE15" s="153"/>
      <c r="AXF15" s="153"/>
      <c r="AXG15" s="153"/>
      <c r="AXH15" s="153"/>
      <c r="AXI15" s="153"/>
      <c r="AXJ15" s="153"/>
      <c r="AXK15" s="153"/>
      <c r="AXL15" s="153"/>
      <c r="AXM15" s="153"/>
      <c r="AXN15" s="153"/>
      <c r="AXO15" s="153"/>
      <c r="AXP15" s="153"/>
      <c r="AXQ15" s="153"/>
      <c r="AXR15" s="153"/>
      <c r="AXS15" s="153"/>
      <c r="AXT15" s="153"/>
      <c r="AXU15" s="153"/>
      <c r="AXV15" s="153"/>
      <c r="AXW15" s="153"/>
      <c r="AXX15" s="153"/>
      <c r="AXY15" s="153"/>
      <c r="AXZ15" s="153"/>
      <c r="AYA15" s="153"/>
      <c r="AYB15" s="153"/>
      <c r="AYC15" s="153"/>
      <c r="AYD15" s="153"/>
      <c r="AYE15" s="153"/>
      <c r="AYF15" s="153"/>
      <c r="AYG15" s="153"/>
      <c r="AYH15" s="153"/>
      <c r="AYI15" s="153"/>
      <c r="AYJ15" s="153"/>
      <c r="AYK15" s="153"/>
      <c r="AYL15" s="153"/>
      <c r="AYM15" s="153"/>
      <c r="AYN15" s="153"/>
      <c r="AYO15" s="153"/>
      <c r="AYP15" s="153"/>
      <c r="AYQ15" s="153"/>
      <c r="AYR15" s="153"/>
      <c r="AYS15" s="153"/>
      <c r="AYT15" s="153"/>
      <c r="AYU15" s="153"/>
      <c r="AYV15" s="153"/>
      <c r="AYW15" s="153"/>
      <c r="AYX15" s="153"/>
      <c r="AYY15" s="153"/>
      <c r="AYZ15" s="153"/>
      <c r="AZA15" s="153"/>
      <c r="AZB15" s="153"/>
      <c r="AZC15" s="153"/>
      <c r="AZD15" s="153"/>
      <c r="AZE15" s="153"/>
      <c r="AZF15" s="153"/>
      <c r="AZG15" s="153"/>
      <c r="AZH15" s="153"/>
      <c r="AZI15" s="153"/>
      <c r="AZJ15" s="153"/>
      <c r="AZK15" s="153"/>
      <c r="AZL15" s="153"/>
      <c r="AZM15" s="153"/>
      <c r="AZN15" s="153"/>
      <c r="AZO15" s="153"/>
      <c r="AZP15" s="153"/>
      <c r="AZQ15" s="153"/>
      <c r="AZR15" s="153"/>
      <c r="AZS15" s="153"/>
      <c r="AZT15" s="153"/>
      <c r="AZU15" s="153"/>
      <c r="AZV15" s="153"/>
      <c r="AZW15" s="153"/>
      <c r="AZX15" s="153"/>
      <c r="AZY15" s="153"/>
      <c r="AZZ15" s="153"/>
      <c r="BAA15" s="153"/>
      <c r="BAB15" s="153"/>
      <c r="BAC15" s="153"/>
      <c r="BAD15" s="153"/>
      <c r="BAE15" s="153"/>
      <c r="BAF15" s="153"/>
      <c r="BAG15" s="153"/>
      <c r="BAH15" s="153"/>
      <c r="BAI15" s="153"/>
      <c r="BAJ15" s="153"/>
      <c r="BAK15" s="153"/>
      <c r="BAL15" s="153"/>
      <c r="BAM15" s="153"/>
      <c r="BAN15" s="153"/>
      <c r="BAO15" s="153"/>
      <c r="BAP15" s="153"/>
      <c r="BAQ15" s="153"/>
      <c r="BAR15" s="153"/>
      <c r="BAS15" s="153"/>
      <c r="BAT15" s="153"/>
      <c r="BAU15" s="153"/>
      <c r="BAV15" s="153"/>
      <c r="BAW15" s="153"/>
      <c r="BAX15" s="153"/>
      <c r="BAY15" s="153"/>
      <c r="BAZ15" s="153"/>
      <c r="BBA15" s="153"/>
      <c r="BBB15" s="153"/>
      <c r="BBC15" s="153"/>
      <c r="BBD15" s="153"/>
      <c r="BBE15" s="153"/>
      <c r="BBF15" s="153"/>
      <c r="BBG15" s="153"/>
      <c r="BBH15" s="153"/>
      <c r="BBI15" s="153"/>
      <c r="BBJ15" s="153"/>
      <c r="BBK15" s="153"/>
      <c r="BBL15" s="153"/>
      <c r="BBM15" s="153"/>
      <c r="BBN15" s="153"/>
      <c r="BBO15" s="153"/>
      <c r="BBP15" s="153"/>
      <c r="BBQ15" s="153"/>
      <c r="BBR15" s="153"/>
      <c r="BBS15" s="153"/>
      <c r="BBT15" s="153"/>
      <c r="BBU15" s="153"/>
      <c r="BBV15" s="153"/>
      <c r="BBW15" s="153"/>
      <c r="BBX15" s="153"/>
      <c r="BBY15" s="153"/>
      <c r="BBZ15" s="153"/>
      <c r="BCA15" s="153"/>
      <c r="BCB15" s="153"/>
      <c r="BCC15" s="153"/>
      <c r="BCD15" s="153"/>
      <c r="BCE15" s="153"/>
      <c r="BCF15" s="153"/>
      <c r="BCG15" s="153"/>
      <c r="BCH15" s="153"/>
      <c r="BCI15" s="153"/>
      <c r="BCJ15" s="153"/>
      <c r="BCK15" s="153"/>
      <c r="BCL15" s="153"/>
      <c r="BCM15" s="153"/>
      <c r="BCN15" s="153"/>
      <c r="BCO15" s="153"/>
      <c r="BCP15" s="153"/>
      <c r="BCQ15" s="153"/>
      <c r="BCR15" s="153"/>
      <c r="BCS15" s="153"/>
      <c r="BCT15" s="153"/>
      <c r="BCU15" s="153"/>
      <c r="BCV15" s="153"/>
      <c r="BCW15" s="153"/>
      <c r="BCX15" s="153"/>
      <c r="BCY15" s="153"/>
      <c r="BCZ15" s="153"/>
      <c r="BDA15" s="153"/>
      <c r="BDB15" s="153"/>
      <c r="BDC15" s="153"/>
      <c r="BDD15" s="153"/>
      <c r="BDE15" s="153"/>
      <c r="BDF15" s="153"/>
      <c r="BDG15" s="153"/>
      <c r="BDH15" s="153"/>
      <c r="BDI15" s="153"/>
      <c r="BDJ15" s="153"/>
      <c r="BDK15" s="153"/>
      <c r="BDL15" s="153"/>
      <c r="BDM15" s="153"/>
      <c r="BDN15" s="153"/>
      <c r="BDO15" s="153"/>
      <c r="BDP15" s="153"/>
      <c r="BDQ15" s="153"/>
      <c r="BDR15" s="153"/>
      <c r="BDS15" s="153"/>
      <c r="BDT15" s="153"/>
      <c r="BDU15" s="153"/>
      <c r="BDV15" s="153"/>
      <c r="BDW15" s="153"/>
      <c r="BDX15" s="153"/>
      <c r="BDY15" s="153"/>
      <c r="BDZ15" s="153"/>
      <c r="BEA15" s="153"/>
      <c r="BEB15" s="153"/>
      <c r="BEC15" s="153"/>
      <c r="BED15" s="153"/>
      <c r="BEE15" s="153"/>
      <c r="BEF15" s="153"/>
      <c r="BEG15" s="153"/>
      <c r="BEH15" s="153"/>
      <c r="BEI15" s="153"/>
      <c r="BEJ15" s="153"/>
      <c r="BEK15" s="153"/>
      <c r="BEL15" s="153"/>
      <c r="BEM15" s="153"/>
      <c r="BEN15" s="153"/>
      <c r="BEO15" s="153"/>
      <c r="BEP15" s="153"/>
      <c r="BEQ15" s="153"/>
      <c r="BER15" s="153"/>
      <c r="BES15" s="153"/>
      <c r="BET15" s="153"/>
      <c r="BEU15" s="153"/>
      <c r="BEV15" s="153"/>
      <c r="BEW15" s="153"/>
      <c r="BEX15" s="153"/>
      <c r="BEY15" s="153"/>
      <c r="BEZ15" s="153"/>
      <c r="BFA15" s="153"/>
      <c r="BFB15" s="153"/>
      <c r="BFC15" s="153"/>
      <c r="BFD15" s="153"/>
      <c r="BFE15" s="153"/>
      <c r="BFF15" s="153"/>
      <c r="BFG15" s="153"/>
      <c r="BFH15" s="153"/>
      <c r="BFI15" s="153"/>
      <c r="BFJ15" s="153"/>
      <c r="BFK15" s="153"/>
      <c r="BFL15" s="153"/>
      <c r="BFM15" s="153"/>
      <c r="BFN15" s="153"/>
      <c r="BFO15" s="153"/>
      <c r="BFP15" s="153"/>
      <c r="BFQ15" s="153"/>
      <c r="BFR15" s="153"/>
      <c r="BFS15" s="153"/>
      <c r="BFT15" s="153"/>
      <c r="BFU15" s="153"/>
      <c r="BFV15" s="153"/>
      <c r="BFW15" s="153"/>
      <c r="BFX15" s="153"/>
      <c r="BFY15" s="153"/>
      <c r="BFZ15" s="153"/>
      <c r="BGA15" s="153"/>
      <c r="BGB15" s="153"/>
      <c r="BGC15" s="153"/>
      <c r="BGD15" s="153"/>
      <c r="BGE15" s="153"/>
      <c r="BGF15" s="153"/>
      <c r="BGG15" s="153"/>
      <c r="BGH15" s="153"/>
      <c r="BGI15" s="153"/>
      <c r="BGJ15" s="153"/>
      <c r="BGK15" s="153"/>
      <c r="BGL15" s="153"/>
      <c r="BGM15" s="153"/>
      <c r="BGN15" s="153"/>
      <c r="BGO15" s="153"/>
      <c r="BGP15" s="153"/>
      <c r="BGQ15" s="153"/>
      <c r="BGR15" s="153"/>
      <c r="BGS15" s="153"/>
      <c r="BGT15" s="153"/>
      <c r="BGU15" s="153"/>
      <c r="BGV15" s="153"/>
      <c r="BGW15" s="153"/>
      <c r="BGX15" s="153"/>
      <c r="BGY15" s="153"/>
      <c r="BGZ15" s="153"/>
      <c r="BHA15" s="153"/>
      <c r="BHB15" s="153"/>
      <c r="BHC15" s="153"/>
      <c r="BHD15" s="153"/>
      <c r="BHE15" s="153"/>
      <c r="BHF15" s="153"/>
      <c r="BHG15" s="153"/>
      <c r="BHH15" s="153"/>
      <c r="BHI15" s="153"/>
      <c r="BHJ15" s="153"/>
      <c r="BHK15" s="153"/>
      <c r="BHL15" s="153"/>
      <c r="BHM15" s="153"/>
      <c r="BHN15" s="153"/>
      <c r="BHO15" s="153"/>
      <c r="BHP15" s="153"/>
      <c r="BHQ15" s="153"/>
      <c r="BHR15" s="153"/>
      <c r="BHS15" s="153"/>
      <c r="BHT15" s="153"/>
      <c r="BHU15" s="153"/>
      <c r="BHV15" s="153"/>
      <c r="BHW15" s="153"/>
      <c r="BHX15" s="153"/>
      <c r="BHY15" s="153"/>
      <c r="BHZ15" s="153"/>
      <c r="BIA15" s="153"/>
      <c r="BIB15" s="153"/>
      <c r="BIC15" s="153"/>
      <c r="BID15" s="153"/>
      <c r="BIE15" s="153"/>
      <c r="BIF15" s="153"/>
      <c r="BIG15" s="153"/>
      <c r="BIH15" s="153"/>
      <c r="BII15" s="153"/>
      <c r="BIJ15" s="153"/>
      <c r="BIK15" s="153"/>
      <c r="BIL15" s="153"/>
      <c r="BIM15" s="153"/>
      <c r="BIN15" s="153"/>
      <c r="BIO15" s="153"/>
      <c r="BIP15" s="153"/>
      <c r="BIQ15" s="153"/>
      <c r="BIR15" s="153"/>
      <c r="BIS15" s="153"/>
      <c r="BIT15" s="153"/>
      <c r="BIU15" s="153"/>
      <c r="BIV15" s="153"/>
      <c r="BIW15" s="153"/>
      <c r="BIX15" s="153"/>
      <c r="BIY15" s="153"/>
      <c r="BIZ15" s="153"/>
      <c r="BJA15" s="153"/>
      <c r="BJB15" s="153"/>
      <c r="BJC15" s="153"/>
      <c r="BJD15" s="153"/>
      <c r="BJE15" s="153"/>
      <c r="BJF15" s="153"/>
      <c r="BJG15" s="153"/>
      <c r="BJH15" s="153"/>
      <c r="BJI15" s="153"/>
      <c r="BJJ15" s="153"/>
      <c r="BJK15" s="153"/>
      <c r="BJL15" s="153"/>
      <c r="BJM15" s="153"/>
      <c r="BJN15" s="153"/>
      <c r="BJO15" s="153"/>
      <c r="BJP15" s="153"/>
      <c r="BJQ15" s="153"/>
      <c r="BJR15" s="153"/>
      <c r="BJS15" s="153"/>
      <c r="BJT15" s="153"/>
      <c r="BJU15" s="153"/>
      <c r="BJV15" s="153"/>
      <c r="BJW15" s="153"/>
      <c r="BJX15" s="153"/>
      <c r="BJY15" s="153"/>
      <c r="BJZ15" s="153"/>
      <c r="BKA15" s="153"/>
      <c r="BKB15" s="153"/>
      <c r="BKC15" s="153"/>
      <c r="BKD15" s="153"/>
      <c r="BKE15" s="153"/>
      <c r="BKF15" s="153"/>
      <c r="BKG15" s="153"/>
      <c r="BKH15" s="153"/>
      <c r="BKI15" s="153"/>
      <c r="BKJ15" s="153"/>
      <c r="BKK15" s="153"/>
      <c r="BKL15" s="153"/>
      <c r="BKM15" s="153"/>
      <c r="BKN15" s="153"/>
      <c r="BKO15" s="153"/>
      <c r="BKP15" s="153"/>
      <c r="BKQ15" s="153"/>
      <c r="BKR15" s="153"/>
      <c r="BKS15" s="153"/>
      <c r="BKT15" s="153"/>
      <c r="BKU15" s="153"/>
      <c r="BKV15" s="153"/>
      <c r="BKW15" s="153"/>
      <c r="BKX15" s="153"/>
      <c r="BKY15" s="153"/>
      <c r="BKZ15" s="153"/>
      <c r="BLA15" s="153"/>
      <c r="BLB15" s="153"/>
      <c r="BLC15" s="153"/>
      <c r="BLD15" s="153"/>
      <c r="BLE15" s="153"/>
      <c r="BLF15" s="153"/>
      <c r="BLG15" s="153"/>
      <c r="BLH15" s="153"/>
      <c r="BLI15" s="153"/>
      <c r="BLJ15" s="153"/>
      <c r="BLK15" s="153"/>
      <c r="BLL15" s="153"/>
      <c r="BLM15" s="153"/>
      <c r="BLN15" s="153"/>
      <c r="BLO15" s="153"/>
      <c r="BLP15" s="153"/>
      <c r="BLQ15" s="153"/>
      <c r="BLR15" s="153"/>
      <c r="BLS15" s="153"/>
      <c r="BLT15" s="153"/>
      <c r="BLU15" s="153"/>
      <c r="BLV15" s="153"/>
      <c r="BLW15" s="153"/>
      <c r="BLX15" s="153"/>
      <c r="BLY15" s="153"/>
      <c r="BLZ15" s="153"/>
      <c r="BMA15" s="153"/>
      <c r="BMB15" s="153"/>
      <c r="BMC15" s="153"/>
      <c r="BMD15" s="153"/>
      <c r="BME15" s="153"/>
      <c r="BMF15" s="153"/>
      <c r="BMG15" s="153"/>
      <c r="BMH15" s="153"/>
      <c r="BMI15" s="153"/>
      <c r="BMJ15" s="153"/>
      <c r="BMK15" s="153"/>
      <c r="BML15" s="153"/>
      <c r="BMM15" s="153"/>
      <c r="BMN15" s="153"/>
      <c r="BMO15" s="153"/>
      <c r="BMP15" s="153"/>
      <c r="BMQ15" s="153"/>
      <c r="BMR15" s="153"/>
      <c r="BMS15" s="153"/>
      <c r="BMT15" s="153"/>
      <c r="BMU15" s="153"/>
      <c r="BMV15" s="153"/>
      <c r="BMW15" s="153"/>
      <c r="BMX15" s="153"/>
      <c r="BMY15" s="153"/>
      <c r="BMZ15" s="153"/>
      <c r="BNA15" s="153"/>
      <c r="BNB15" s="153"/>
      <c r="BNC15" s="153"/>
      <c r="BND15" s="153"/>
      <c r="BNE15" s="153"/>
      <c r="BNF15" s="153"/>
      <c r="BNG15" s="153"/>
      <c r="BNH15" s="153"/>
      <c r="BNI15" s="153"/>
      <c r="BNJ15" s="153"/>
      <c r="BNK15" s="153"/>
      <c r="BNL15" s="153"/>
      <c r="BNM15" s="153"/>
      <c r="BNN15" s="153"/>
      <c r="BNO15" s="153"/>
      <c r="BNP15" s="153"/>
      <c r="BNQ15" s="153"/>
      <c r="BNR15" s="153"/>
      <c r="BNS15" s="153"/>
      <c r="BNT15" s="153"/>
      <c r="BNU15" s="153"/>
      <c r="BNV15" s="153"/>
      <c r="BNW15" s="153"/>
      <c r="BNX15" s="153"/>
      <c r="BNY15" s="153"/>
      <c r="BNZ15" s="153"/>
      <c r="BOA15" s="153"/>
      <c r="BOB15" s="153"/>
      <c r="BOC15" s="153"/>
      <c r="BOD15" s="153"/>
      <c r="BOE15" s="153"/>
      <c r="BOF15" s="153"/>
      <c r="BOG15" s="153"/>
      <c r="BOH15" s="153"/>
      <c r="BOI15" s="153"/>
      <c r="BOJ15" s="153"/>
      <c r="BOK15" s="153"/>
      <c r="BOL15" s="153"/>
      <c r="BOM15" s="153"/>
      <c r="BON15" s="153"/>
      <c r="BOO15" s="153"/>
      <c r="BOP15" s="153"/>
      <c r="BOQ15" s="153"/>
      <c r="BOR15" s="153"/>
      <c r="BOS15" s="153"/>
      <c r="BOT15" s="153"/>
      <c r="BOU15" s="153"/>
      <c r="BOV15" s="153"/>
      <c r="BOW15" s="153"/>
      <c r="BOX15" s="153"/>
      <c r="BOY15" s="153"/>
      <c r="BOZ15" s="153"/>
      <c r="BPA15" s="153"/>
      <c r="BPB15" s="153"/>
      <c r="BPC15" s="153"/>
      <c r="BPD15" s="153"/>
      <c r="BPE15" s="153"/>
      <c r="BPF15" s="153"/>
      <c r="BPG15" s="153"/>
      <c r="BPH15" s="153"/>
      <c r="BPI15" s="153"/>
      <c r="BPJ15" s="153"/>
      <c r="BPK15" s="153"/>
      <c r="BPL15" s="153"/>
      <c r="BPM15" s="153"/>
      <c r="BPN15" s="153"/>
      <c r="BPO15" s="153"/>
      <c r="BPP15" s="153"/>
      <c r="BPQ15" s="153"/>
      <c r="BPR15" s="153"/>
      <c r="BPS15" s="153"/>
      <c r="BPT15" s="153"/>
      <c r="BPU15" s="153"/>
      <c r="BPV15" s="153"/>
      <c r="BPW15" s="153"/>
      <c r="BPX15" s="153"/>
      <c r="BPY15" s="153"/>
      <c r="BPZ15" s="153"/>
      <c r="BQA15" s="153"/>
      <c r="BQB15" s="153"/>
      <c r="BQC15" s="153"/>
      <c r="BQD15" s="153"/>
      <c r="BQE15" s="153"/>
      <c r="BQF15" s="153"/>
      <c r="BQG15" s="153"/>
      <c r="BQH15" s="153"/>
      <c r="BQI15" s="153"/>
      <c r="BQJ15" s="153"/>
      <c r="BQK15" s="153"/>
      <c r="BQL15" s="153"/>
      <c r="BQM15" s="153"/>
      <c r="BQN15" s="153"/>
      <c r="BQO15" s="153"/>
      <c r="BQP15" s="153"/>
      <c r="BQQ15" s="153"/>
      <c r="BQR15" s="153"/>
      <c r="BQS15" s="153"/>
      <c r="BQT15" s="153"/>
      <c r="BQU15" s="153"/>
      <c r="BQV15" s="153"/>
      <c r="BQW15" s="153"/>
      <c r="BQX15" s="153"/>
      <c r="BQY15" s="153"/>
      <c r="BQZ15" s="153"/>
      <c r="BRA15" s="153"/>
      <c r="BRB15" s="153"/>
      <c r="BRC15" s="153"/>
      <c r="BRD15" s="153"/>
      <c r="BRE15" s="153"/>
      <c r="BRF15" s="153"/>
      <c r="BRG15" s="153"/>
      <c r="BRH15" s="153"/>
      <c r="BRI15" s="153"/>
      <c r="BRJ15" s="153"/>
      <c r="BRK15" s="153"/>
      <c r="BRL15" s="153"/>
      <c r="BRM15" s="153"/>
      <c r="BRN15" s="153"/>
      <c r="BRO15" s="153"/>
      <c r="BRP15" s="153"/>
      <c r="BRQ15" s="153"/>
      <c r="BRR15" s="153"/>
      <c r="BRS15" s="153"/>
      <c r="BRT15" s="153"/>
      <c r="BRU15" s="153"/>
      <c r="BRV15" s="153"/>
      <c r="BRW15" s="153"/>
      <c r="BRX15" s="153"/>
      <c r="BRY15" s="153"/>
      <c r="BRZ15" s="153"/>
      <c r="BSA15" s="153"/>
      <c r="BSB15" s="153"/>
      <c r="BSC15" s="153"/>
      <c r="BSD15" s="153"/>
      <c r="BSE15" s="153"/>
      <c r="BSF15" s="153"/>
      <c r="BSG15" s="153"/>
      <c r="BSH15" s="153"/>
      <c r="BSI15" s="153"/>
      <c r="BSJ15" s="153"/>
      <c r="BSK15" s="153"/>
      <c r="BSL15" s="153"/>
      <c r="BSM15" s="153"/>
      <c r="BSN15" s="153"/>
      <c r="BSO15" s="153"/>
      <c r="BSP15" s="153"/>
      <c r="BSQ15" s="153"/>
      <c r="BSR15" s="153"/>
      <c r="BSS15" s="153"/>
      <c r="BST15" s="153"/>
      <c r="BSU15" s="153"/>
      <c r="BSV15" s="153"/>
      <c r="BSW15" s="153"/>
      <c r="BSX15" s="153"/>
      <c r="BSY15" s="153"/>
      <c r="BSZ15" s="153"/>
      <c r="BTA15" s="153"/>
      <c r="BTB15" s="153"/>
      <c r="BTC15" s="153"/>
      <c r="BTD15" s="153"/>
      <c r="BTE15" s="153"/>
      <c r="BTF15" s="153"/>
      <c r="BTG15" s="153"/>
      <c r="BTH15" s="153"/>
      <c r="BTI15" s="153"/>
      <c r="BTJ15" s="153"/>
      <c r="BTK15" s="153"/>
      <c r="BTL15" s="153"/>
      <c r="BTM15" s="153"/>
      <c r="BTN15" s="153"/>
      <c r="BTO15" s="153"/>
      <c r="BTP15" s="153"/>
      <c r="BTQ15" s="153"/>
      <c r="BTR15" s="153"/>
      <c r="BTS15" s="153"/>
      <c r="BTT15" s="153"/>
      <c r="BTU15" s="153"/>
      <c r="BTV15" s="153"/>
      <c r="BTW15" s="153"/>
      <c r="BTX15" s="153"/>
      <c r="BTY15" s="153"/>
      <c r="BTZ15" s="153"/>
      <c r="BUA15" s="153"/>
      <c r="BUB15" s="153"/>
      <c r="BUC15" s="153"/>
      <c r="BUD15" s="153"/>
      <c r="BUE15" s="153"/>
      <c r="BUF15" s="153"/>
      <c r="BUG15" s="153"/>
      <c r="BUH15" s="153"/>
      <c r="BUI15" s="153"/>
      <c r="BUJ15" s="153"/>
      <c r="BUK15" s="153"/>
      <c r="BUL15" s="153"/>
      <c r="BUM15" s="153"/>
      <c r="BUN15" s="153"/>
      <c r="BUO15" s="153"/>
      <c r="BUP15" s="153"/>
      <c r="BUQ15" s="153"/>
      <c r="BUR15" s="153"/>
      <c r="BUS15" s="153"/>
      <c r="BUT15" s="153"/>
      <c r="BUU15" s="153"/>
      <c r="BUV15" s="153"/>
      <c r="BUW15" s="153"/>
      <c r="BUX15" s="153"/>
      <c r="BUY15" s="153"/>
      <c r="BUZ15" s="153"/>
      <c r="BVA15" s="153"/>
      <c r="BVB15" s="153"/>
      <c r="BVC15" s="153"/>
      <c r="BVD15" s="153"/>
      <c r="BVE15" s="153"/>
      <c r="BVF15" s="153"/>
      <c r="BVG15" s="153"/>
      <c r="BVH15" s="153"/>
      <c r="BVI15" s="153"/>
      <c r="BVJ15" s="153"/>
      <c r="BVK15" s="153"/>
      <c r="BVL15" s="153"/>
      <c r="BVM15" s="153"/>
      <c r="BVN15" s="153"/>
      <c r="BVO15" s="153"/>
      <c r="BVP15" s="153"/>
      <c r="BVQ15" s="153"/>
      <c r="BVR15" s="153"/>
      <c r="BVS15" s="153"/>
      <c r="BVT15" s="153"/>
      <c r="BVU15" s="153"/>
      <c r="BVV15" s="153"/>
      <c r="BVW15" s="153"/>
      <c r="BVX15" s="153"/>
      <c r="BVY15" s="153"/>
      <c r="BVZ15" s="153"/>
      <c r="BWA15" s="153"/>
      <c r="BWB15" s="153"/>
      <c r="BWC15" s="153"/>
      <c r="BWD15" s="153"/>
      <c r="BWE15" s="153"/>
      <c r="BWF15" s="153"/>
      <c r="BWG15" s="153"/>
      <c r="BWH15" s="153"/>
      <c r="BWI15" s="153"/>
      <c r="BWJ15" s="153"/>
      <c r="BWK15" s="153"/>
      <c r="BWL15" s="153"/>
      <c r="BWM15" s="153"/>
      <c r="BWN15" s="153"/>
      <c r="BWO15" s="153"/>
      <c r="BWP15" s="153"/>
      <c r="BWQ15" s="153"/>
      <c r="BWR15" s="153"/>
      <c r="BWS15" s="153"/>
      <c r="BWT15" s="153"/>
      <c r="BWU15" s="153"/>
      <c r="BWV15" s="153"/>
      <c r="BWW15" s="153"/>
      <c r="BWX15" s="153"/>
      <c r="BWY15" s="153"/>
      <c r="BWZ15" s="153"/>
      <c r="BXA15" s="153"/>
      <c r="BXB15" s="153"/>
      <c r="BXC15" s="153"/>
      <c r="BXD15" s="153"/>
      <c r="BXE15" s="153"/>
      <c r="BXF15" s="153"/>
      <c r="BXG15" s="153"/>
      <c r="BXH15" s="153"/>
      <c r="BXI15" s="153"/>
      <c r="BXJ15" s="153"/>
      <c r="BXK15" s="153"/>
      <c r="BXL15" s="153"/>
      <c r="BXM15" s="153"/>
      <c r="BXN15" s="153"/>
      <c r="BXO15" s="153"/>
      <c r="BXP15" s="153"/>
      <c r="BXQ15" s="153"/>
      <c r="BXR15" s="153"/>
      <c r="BXS15" s="153"/>
      <c r="BXT15" s="153"/>
      <c r="BXU15" s="153"/>
      <c r="BXV15" s="153"/>
      <c r="BXW15" s="153"/>
      <c r="BXX15" s="153"/>
      <c r="BXY15" s="153"/>
      <c r="BXZ15" s="153"/>
      <c r="BYA15" s="153"/>
      <c r="BYB15" s="153"/>
      <c r="BYC15" s="153"/>
      <c r="BYD15" s="153"/>
      <c r="BYE15" s="153"/>
      <c r="BYF15" s="153"/>
      <c r="BYG15" s="153"/>
      <c r="BYH15" s="153"/>
      <c r="BYI15" s="153"/>
      <c r="BYJ15" s="153"/>
      <c r="BYK15" s="153"/>
      <c r="BYL15" s="153"/>
      <c r="BYM15" s="153"/>
      <c r="BYN15" s="153"/>
      <c r="BYO15" s="153"/>
      <c r="BYP15" s="153"/>
      <c r="BYQ15" s="153"/>
      <c r="BYR15" s="153"/>
      <c r="BYS15" s="153"/>
      <c r="BYT15" s="153"/>
      <c r="BYU15" s="153"/>
      <c r="BYV15" s="153"/>
      <c r="BYW15" s="153"/>
      <c r="BYX15" s="153"/>
      <c r="BYY15" s="153"/>
      <c r="BYZ15" s="153"/>
      <c r="BZA15" s="153"/>
      <c r="BZB15" s="153"/>
      <c r="BZC15" s="153"/>
      <c r="BZD15" s="153"/>
      <c r="BZE15" s="153"/>
      <c r="BZF15" s="153"/>
      <c r="BZG15" s="153"/>
      <c r="BZH15" s="153"/>
      <c r="BZI15" s="153"/>
      <c r="BZJ15" s="153"/>
      <c r="BZK15" s="153"/>
      <c r="BZL15" s="153"/>
      <c r="BZM15" s="153"/>
      <c r="BZN15" s="153"/>
      <c r="BZO15" s="153"/>
      <c r="BZP15" s="153"/>
      <c r="BZQ15" s="153"/>
      <c r="BZR15" s="153"/>
      <c r="BZS15" s="153"/>
      <c r="BZT15" s="153"/>
      <c r="BZU15" s="153"/>
      <c r="BZV15" s="153"/>
      <c r="BZW15" s="153"/>
      <c r="BZX15" s="153"/>
      <c r="BZY15" s="153"/>
      <c r="BZZ15" s="153"/>
      <c r="CAA15" s="153"/>
      <c r="CAB15" s="153"/>
      <c r="CAC15" s="153"/>
      <c r="CAD15" s="153"/>
      <c r="CAE15" s="153"/>
      <c r="CAF15" s="153"/>
      <c r="CAG15" s="153"/>
      <c r="CAH15" s="153"/>
      <c r="CAI15" s="153"/>
      <c r="CAJ15" s="153"/>
      <c r="CAK15" s="153"/>
      <c r="CAL15" s="153"/>
      <c r="CAM15" s="153"/>
      <c r="CAN15" s="153"/>
      <c r="CAO15" s="153"/>
      <c r="CAP15" s="153"/>
      <c r="CAQ15" s="153"/>
      <c r="CAR15" s="153"/>
      <c r="CAS15" s="153"/>
      <c r="CAT15" s="153"/>
      <c r="CAU15" s="153"/>
      <c r="CAV15" s="153"/>
      <c r="CAW15" s="153"/>
      <c r="CAX15" s="153"/>
      <c r="CAY15" s="153"/>
      <c r="CAZ15" s="153"/>
      <c r="CBA15" s="153"/>
      <c r="CBB15" s="153"/>
      <c r="CBC15" s="153"/>
      <c r="CBD15" s="153"/>
      <c r="CBE15" s="153"/>
      <c r="CBF15" s="153"/>
      <c r="CBG15" s="153"/>
      <c r="CBH15" s="153"/>
      <c r="CBI15" s="153"/>
      <c r="CBJ15" s="153"/>
      <c r="CBK15" s="153"/>
      <c r="CBL15" s="153"/>
      <c r="CBM15" s="153"/>
      <c r="CBN15" s="153"/>
      <c r="CBO15" s="153"/>
      <c r="CBP15" s="153"/>
      <c r="CBQ15" s="153"/>
      <c r="CBR15" s="153"/>
      <c r="CBS15" s="153"/>
      <c r="CBT15" s="153"/>
      <c r="CBU15" s="153"/>
      <c r="CBV15" s="153"/>
      <c r="CBW15" s="153"/>
      <c r="CBX15" s="153"/>
      <c r="CBY15" s="153"/>
      <c r="CBZ15" s="153"/>
      <c r="CCA15" s="153"/>
      <c r="CCB15" s="153"/>
      <c r="CCC15" s="153"/>
      <c r="CCD15" s="153"/>
      <c r="CCE15" s="153"/>
      <c r="CCF15" s="153"/>
      <c r="CCG15" s="153"/>
      <c r="CCH15" s="153"/>
      <c r="CCI15" s="153"/>
      <c r="CCJ15" s="153"/>
      <c r="CCK15" s="153"/>
      <c r="CCL15" s="153"/>
      <c r="CCM15" s="153"/>
      <c r="CCN15" s="153"/>
      <c r="CCO15" s="153"/>
      <c r="CCP15" s="153"/>
      <c r="CCQ15" s="153"/>
      <c r="CCR15" s="153"/>
      <c r="CCS15" s="153"/>
      <c r="CCT15" s="153"/>
      <c r="CCU15" s="153"/>
      <c r="CCV15" s="153"/>
      <c r="CCW15" s="153"/>
      <c r="CCX15" s="153"/>
      <c r="CCY15" s="153"/>
      <c r="CCZ15" s="153"/>
      <c r="CDA15" s="153"/>
      <c r="CDB15" s="153"/>
      <c r="CDC15" s="153"/>
      <c r="CDD15" s="153"/>
      <c r="CDE15" s="153"/>
      <c r="CDF15" s="153"/>
      <c r="CDG15" s="153"/>
      <c r="CDH15" s="153"/>
      <c r="CDI15" s="153"/>
      <c r="CDJ15" s="153"/>
      <c r="CDK15" s="153"/>
      <c r="CDL15" s="153"/>
      <c r="CDM15" s="153"/>
      <c r="CDN15" s="153"/>
      <c r="CDO15" s="153"/>
      <c r="CDP15" s="153"/>
      <c r="CDQ15" s="153"/>
      <c r="CDR15" s="153"/>
      <c r="CDS15" s="153"/>
      <c r="CDT15" s="153"/>
      <c r="CDU15" s="153"/>
      <c r="CDV15" s="153"/>
      <c r="CDW15" s="153"/>
      <c r="CDX15" s="153"/>
      <c r="CDY15" s="153"/>
      <c r="CDZ15" s="153"/>
      <c r="CEA15" s="153"/>
      <c r="CEB15" s="153"/>
      <c r="CEC15" s="153"/>
      <c r="CED15" s="153"/>
      <c r="CEE15" s="153"/>
      <c r="CEF15" s="153"/>
      <c r="CEG15" s="153"/>
      <c r="CEH15" s="153"/>
      <c r="CEI15" s="153"/>
      <c r="CEJ15" s="153"/>
      <c r="CEK15" s="153"/>
      <c r="CEL15" s="153"/>
      <c r="CEM15" s="153"/>
      <c r="CEN15" s="153"/>
      <c r="CEO15" s="153"/>
      <c r="CEP15" s="153"/>
      <c r="CEQ15" s="153"/>
      <c r="CER15" s="153"/>
      <c r="CES15" s="153"/>
      <c r="CET15" s="153"/>
      <c r="CEU15" s="153"/>
      <c r="CEV15" s="153"/>
      <c r="CEW15" s="153"/>
      <c r="CEX15" s="153"/>
      <c r="CEY15" s="153"/>
      <c r="CEZ15" s="153"/>
      <c r="CFA15" s="153"/>
      <c r="CFB15" s="153"/>
      <c r="CFC15" s="153"/>
      <c r="CFD15" s="153"/>
      <c r="CFE15" s="153"/>
      <c r="CFF15" s="153"/>
      <c r="CFG15" s="153"/>
      <c r="CFH15" s="153"/>
      <c r="CFI15" s="153"/>
      <c r="CFJ15" s="153"/>
      <c r="CFK15" s="153"/>
      <c r="CFL15" s="153"/>
      <c r="CFM15" s="153"/>
      <c r="CFN15" s="153"/>
      <c r="CFO15" s="153"/>
      <c r="CFP15" s="153"/>
      <c r="CFQ15" s="153"/>
      <c r="CFR15" s="153"/>
      <c r="CFS15" s="153"/>
      <c r="CFT15" s="153"/>
      <c r="CFU15" s="153"/>
      <c r="CFV15" s="153"/>
      <c r="CFW15" s="153"/>
      <c r="CFX15" s="153"/>
      <c r="CFY15" s="153"/>
      <c r="CFZ15" s="153"/>
      <c r="CGA15" s="153"/>
      <c r="CGB15" s="153"/>
      <c r="CGC15" s="153"/>
      <c r="CGD15" s="153"/>
      <c r="CGE15" s="153"/>
      <c r="CGF15" s="153"/>
      <c r="CGG15" s="153"/>
      <c r="CGH15" s="153"/>
      <c r="CGI15" s="153"/>
      <c r="CGJ15" s="153"/>
      <c r="CGK15" s="153"/>
      <c r="CGL15" s="153"/>
      <c r="CGM15" s="153"/>
      <c r="CGN15" s="153"/>
      <c r="CGO15" s="153"/>
      <c r="CGP15" s="153"/>
      <c r="CGQ15" s="153"/>
      <c r="CGR15" s="153"/>
      <c r="CGS15" s="153"/>
      <c r="CGT15" s="153"/>
      <c r="CGU15" s="153"/>
      <c r="CGV15" s="153"/>
      <c r="CGW15" s="153"/>
      <c r="CGX15" s="153"/>
      <c r="CGY15" s="153"/>
      <c r="CGZ15" s="153"/>
      <c r="CHA15" s="153"/>
      <c r="CHB15" s="153"/>
      <c r="CHC15" s="153"/>
      <c r="CHD15" s="153"/>
      <c r="CHE15" s="153"/>
      <c r="CHF15" s="153"/>
      <c r="CHG15" s="153"/>
      <c r="CHH15" s="153"/>
      <c r="CHI15" s="153"/>
      <c r="CHJ15" s="153"/>
      <c r="CHK15" s="153"/>
      <c r="CHL15" s="153"/>
      <c r="CHM15" s="153"/>
      <c r="CHN15" s="153"/>
      <c r="CHO15" s="153"/>
      <c r="CHP15" s="153"/>
      <c r="CHQ15" s="153"/>
      <c r="CHR15" s="153"/>
      <c r="CHS15" s="153"/>
      <c r="CHT15" s="153"/>
      <c r="CHU15" s="153"/>
      <c r="CHV15" s="153"/>
      <c r="CHW15" s="153"/>
      <c r="CHX15" s="153"/>
      <c r="CHY15" s="153"/>
      <c r="CHZ15" s="153"/>
      <c r="CIA15" s="153"/>
      <c r="CIB15" s="153"/>
      <c r="CIC15" s="153"/>
      <c r="CID15" s="153"/>
      <c r="CIE15" s="153"/>
      <c r="CIF15" s="153"/>
      <c r="CIG15" s="153"/>
      <c r="CIH15" s="153"/>
      <c r="CII15" s="153"/>
      <c r="CIJ15" s="153"/>
      <c r="CIK15" s="153"/>
      <c r="CIL15" s="153"/>
      <c r="CIM15" s="153"/>
      <c r="CIN15" s="153"/>
      <c r="CIO15" s="153"/>
      <c r="CIP15" s="153"/>
      <c r="CIQ15" s="153"/>
      <c r="CIR15" s="153"/>
      <c r="CIS15" s="153"/>
      <c r="CIT15" s="153"/>
      <c r="CIU15" s="153"/>
      <c r="CIV15" s="153"/>
      <c r="CIW15" s="153"/>
      <c r="CIX15" s="153"/>
      <c r="CIY15" s="153"/>
      <c r="CIZ15" s="153"/>
      <c r="CJA15" s="153"/>
      <c r="CJB15" s="153"/>
      <c r="CJC15" s="153"/>
      <c r="CJD15" s="153"/>
      <c r="CJE15" s="153"/>
      <c r="CJF15" s="153"/>
      <c r="CJG15" s="153"/>
      <c r="CJH15" s="153"/>
      <c r="CJI15" s="153"/>
      <c r="CJJ15" s="153"/>
      <c r="CJK15" s="153"/>
      <c r="CJL15" s="153"/>
      <c r="CJM15" s="153"/>
      <c r="CJN15" s="153"/>
      <c r="CJO15" s="153"/>
      <c r="CJP15" s="153"/>
      <c r="CJQ15" s="153"/>
      <c r="CJR15" s="153"/>
      <c r="CJS15" s="153"/>
      <c r="CJT15" s="153"/>
      <c r="CJU15" s="153"/>
      <c r="CJV15" s="153"/>
      <c r="CJW15" s="153"/>
      <c r="CJX15" s="153"/>
      <c r="CJY15" s="153"/>
      <c r="CJZ15" s="153"/>
      <c r="CKA15" s="153"/>
      <c r="CKB15" s="153"/>
      <c r="CKC15" s="153"/>
      <c r="CKD15" s="153"/>
      <c r="CKE15" s="153"/>
      <c r="CKF15" s="153"/>
      <c r="CKG15" s="153"/>
      <c r="CKH15" s="153"/>
      <c r="CKI15" s="153"/>
      <c r="CKJ15" s="153"/>
      <c r="CKK15" s="153"/>
      <c r="CKL15" s="153"/>
      <c r="CKM15" s="153"/>
      <c r="CKN15" s="153"/>
      <c r="CKO15" s="153"/>
      <c r="CKP15" s="153"/>
      <c r="CKQ15" s="153"/>
      <c r="CKR15" s="153"/>
      <c r="CKS15" s="153"/>
      <c r="CKT15" s="153"/>
      <c r="CKU15" s="153"/>
      <c r="CKV15" s="153"/>
      <c r="CKW15" s="153"/>
      <c r="CKX15" s="153"/>
      <c r="CKY15" s="153"/>
      <c r="CKZ15" s="153"/>
      <c r="CLA15" s="153"/>
      <c r="CLB15" s="153"/>
      <c r="CLC15" s="153"/>
      <c r="CLD15" s="153"/>
      <c r="CLE15" s="153"/>
      <c r="CLF15" s="153"/>
      <c r="CLG15" s="153"/>
      <c r="CLH15" s="153"/>
      <c r="CLI15" s="153"/>
      <c r="CLJ15" s="153"/>
      <c r="CLK15" s="153"/>
      <c r="CLL15" s="153"/>
      <c r="CLM15" s="153"/>
      <c r="CLN15" s="153"/>
      <c r="CLO15" s="153"/>
      <c r="CLP15" s="153"/>
      <c r="CLQ15" s="153"/>
      <c r="CLR15" s="153"/>
      <c r="CLS15" s="153"/>
      <c r="CLT15" s="153"/>
      <c r="CLU15" s="153"/>
      <c r="CLV15" s="153"/>
      <c r="CLW15" s="153"/>
      <c r="CLX15" s="153"/>
      <c r="CLY15" s="153"/>
      <c r="CLZ15" s="153"/>
      <c r="CMA15" s="153"/>
      <c r="CMB15" s="153"/>
      <c r="CMC15" s="153"/>
      <c r="CMD15" s="153"/>
      <c r="CME15" s="153"/>
      <c r="CMF15" s="153"/>
      <c r="CMG15" s="153"/>
      <c r="CMH15" s="153"/>
      <c r="CMI15" s="153"/>
      <c r="CMJ15" s="153"/>
      <c r="CMK15" s="153"/>
      <c r="CML15" s="153"/>
      <c r="CMM15" s="153"/>
      <c r="CMN15" s="153"/>
      <c r="CMO15" s="153"/>
      <c r="CMP15" s="153"/>
      <c r="CMQ15" s="153"/>
      <c r="CMR15" s="153"/>
      <c r="CMS15" s="153"/>
      <c r="CMT15" s="153"/>
      <c r="CMU15" s="153"/>
      <c r="CMV15" s="153"/>
      <c r="CMW15" s="153"/>
      <c r="CMX15" s="153"/>
      <c r="CMY15" s="153"/>
      <c r="CMZ15" s="153"/>
      <c r="CNA15" s="153"/>
      <c r="CNB15" s="153"/>
      <c r="CNC15" s="153"/>
      <c r="CND15" s="153"/>
      <c r="CNE15" s="153"/>
      <c r="CNF15" s="153"/>
      <c r="CNG15" s="153"/>
      <c r="CNH15" s="153"/>
      <c r="CNI15" s="153"/>
      <c r="CNJ15" s="153"/>
      <c r="CNK15" s="153"/>
      <c r="CNL15" s="153"/>
      <c r="CNM15" s="153"/>
      <c r="CNN15" s="153"/>
      <c r="CNO15" s="153"/>
      <c r="CNP15" s="153"/>
      <c r="CNQ15" s="153"/>
      <c r="CNR15" s="153"/>
      <c r="CNS15" s="153"/>
      <c r="CNT15" s="153"/>
      <c r="CNU15" s="153"/>
      <c r="CNV15" s="153"/>
      <c r="CNW15" s="153"/>
      <c r="CNX15" s="153"/>
      <c r="CNY15" s="153"/>
      <c r="CNZ15" s="153"/>
      <c r="COA15" s="153"/>
      <c r="COB15" s="153"/>
      <c r="COC15" s="153"/>
      <c r="COD15" s="153"/>
      <c r="COE15" s="153"/>
      <c r="COF15" s="153"/>
      <c r="COG15" s="153"/>
      <c r="COH15" s="153"/>
      <c r="COI15" s="153"/>
      <c r="COJ15" s="153"/>
      <c r="COK15" s="153"/>
      <c r="COL15" s="153"/>
      <c r="COM15" s="153"/>
      <c r="CON15" s="153"/>
      <c r="COO15" s="153"/>
      <c r="COP15" s="153"/>
      <c r="COQ15" s="153"/>
      <c r="COR15" s="153"/>
      <c r="COS15" s="153"/>
      <c r="COT15" s="153"/>
      <c r="COU15" s="153"/>
      <c r="COV15" s="153"/>
      <c r="COW15" s="153"/>
      <c r="COX15" s="153"/>
      <c r="COY15" s="153"/>
      <c r="COZ15" s="153"/>
      <c r="CPA15" s="153"/>
      <c r="CPB15" s="153"/>
      <c r="CPC15" s="153"/>
      <c r="CPD15" s="153"/>
      <c r="CPE15" s="153"/>
      <c r="CPF15" s="153"/>
      <c r="CPG15" s="153"/>
      <c r="CPH15" s="153"/>
      <c r="CPI15" s="153"/>
      <c r="CPJ15" s="153"/>
      <c r="CPK15" s="153"/>
      <c r="CPL15" s="153"/>
      <c r="CPM15" s="153"/>
      <c r="CPN15" s="153"/>
      <c r="CPO15" s="153"/>
      <c r="CPP15" s="153"/>
      <c r="CPQ15" s="153"/>
      <c r="CPR15" s="153"/>
      <c r="CPS15" s="153"/>
      <c r="CPT15" s="153"/>
      <c r="CPU15" s="153"/>
      <c r="CPV15" s="153"/>
      <c r="CPW15" s="153"/>
      <c r="CPX15" s="153"/>
      <c r="CPY15" s="153"/>
      <c r="CPZ15" s="153"/>
      <c r="CQA15" s="153"/>
      <c r="CQB15" s="153"/>
      <c r="CQC15" s="153"/>
      <c r="CQD15" s="153"/>
      <c r="CQE15" s="153"/>
      <c r="CQF15" s="153"/>
      <c r="CQG15" s="153"/>
      <c r="CQH15" s="153"/>
      <c r="CQI15" s="153"/>
      <c r="CQJ15" s="153"/>
      <c r="CQK15" s="153"/>
      <c r="CQL15" s="153"/>
      <c r="CQM15" s="153"/>
      <c r="CQN15" s="153"/>
      <c r="CQO15" s="153"/>
      <c r="CQP15" s="153"/>
      <c r="CQQ15" s="153"/>
      <c r="CQR15" s="153"/>
      <c r="CQS15" s="153"/>
      <c r="CQT15" s="153"/>
      <c r="CQU15" s="153"/>
      <c r="CQV15" s="153"/>
      <c r="CQW15" s="153"/>
      <c r="CQX15" s="153"/>
      <c r="CQY15" s="153"/>
      <c r="CQZ15" s="153"/>
      <c r="CRA15" s="153"/>
      <c r="CRB15" s="153"/>
      <c r="CRC15" s="153"/>
      <c r="CRD15" s="153"/>
      <c r="CRE15" s="153"/>
      <c r="CRF15" s="153"/>
      <c r="CRG15" s="153"/>
      <c r="CRH15" s="153"/>
      <c r="CRI15" s="153"/>
      <c r="CRJ15" s="153"/>
      <c r="CRK15" s="153"/>
      <c r="CRL15" s="153"/>
      <c r="CRM15" s="153"/>
      <c r="CRN15" s="153"/>
      <c r="CRO15" s="153"/>
      <c r="CRP15" s="153"/>
      <c r="CRQ15" s="153"/>
      <c r="CRR15" s="153"/>
      <c r="CRS15" s="153"/>
      <c r="CRT15" s="153"/>
      <c r="CRU15" s="153"/>
      <c r="CRV15" s="153"/>
      <c r="CRW15" s="153"/>
      <c r="CRX15" s="153"/>
      <c r="CRY15" s="153"/>
      <c r="CRZ15" s="153"/>
      <c r="CSA15" s="153"/>
      <c r="CSB15" s="153"/>
      <c r="CSC15" s="153"/>
      <c r="CSD15" s="153"/>
      <c r="CSE15" s="153"/>
      <c r="CSF15" s="153"/>
      <c r="CSG15" s="153"/>
      <c r="CSH15" s="153"/>
      <c r="CSI15" s="153"/>
      <c r="CSJ15" s="153"/>
      <c r="CSK15" s="153"/>
      <c r="CSL15" s="153"/>
      <c r="CSM15" s="153"/>
      <c r="CSN15" s="153"/>
      <c r="CSO15" s="153"/>
      <c r="CSP15" s="153"/>
      <c r="CSQ15" s="153"/>
      <c r="CSR15" s="153"/>
      <c r="CSS15" s="153"/>
      <c r="CST15" s="153"/>
      <c r="CSU15" s="153"/>
      <c r="CSV15" s="153"/>
      <c r="CSW15" s="153"/>
      <c r="CSX15" s="153"/>
      <c r="CSY15" s="153"/>
      <c r="CSZ15" s="153"/>
      <c r="CTA15" s="153"/>
      <c r="CTB15" s="153"/>
      <c r="CTC15" s="153"/>
      <c r="CTD15" s="153"/>
      <c r="CTE15" s="153"/>
      <c r="CTF15" s="153"/>
      <c r="CTG15" s="153"/>
      <c r="CTH15" s="153"/>
      <c r="CTI15" s="153"/>
      <c r="CTJ15" s="153"/>
      <c r="CTK15" s="153"/>
      <c r="CTL15" s="153"/>
      <c r="CTM15" s="153"/>
      <c r="CTN15" s="153"/>
      <c r="CTO15" s="153"/>
      <c r="CTP15" s="153"/>
      <c r="CTQ15" s="153"/>
      <c r="CTR15" s="153"/>
      <c r="CTS15" s="153"/>
      <c r="CTT15" s="153"/>
      <c r="CTU15" s="153"/>
      <c r="CTV15" s="153"/>
      <c r="CTW15" s="153"/>
      <c r="CTX15" s="153"/>
      <c r="CTY15" s="153"/>
      <c r="CTZ15" s="153"/>
      <c r="CUA15" s="153"/>
      <c r="CUB15" s="153"/>
      <c r="CUC15" s="153"/>
      <c r="CUD15" s="153"/>
      <c r="CUE15" s="153"/>
      <c r="CUF15" s="153"/>
      <c r="CUG15" s="153"/>
      <c r="CUH15" s="153"/>
      <c r="CUI15" s="153"/>
      <c r="CUJ15" s="153"/>
      <c r="CUK15" s="153"/>
      <c r="CUL15" s="153"/>
      <c r="CUM15" s="153"/>
      <c r="CUN15" s="153"/>
      <c r="CUO15" s="153"/>
      <c r="CUP15" s="153"/>
      <c r="CUQ15" s="153"/>
      <c r="CUR15" s="153"/>
      <c r="CUS15" s="153"/>
      <c r="CUT15" s="153"/>
      <c r="CUU15" s="153"/>
      <c r="CUV15" s="153"/>
      <c r="CUW15" s="153"/>
      <c r="CUX15" s="153"/>
      <c r="CUY15" s="153"/>
      <c r="CUZ15" s="153"/>
      <c r="CVA15" s="153"/>
      <c r="CVB15" s="153"/>
      <c r="CVC15" s="153"/>
      <c r="CVD15" s="153"/>
      <c r="CVE15" s="153"/>
      <c r="CVF15" s="153"/>
      <c r="CVG15" s="153"/>
      <c r="CVH15" s="153"/>
      <c r="CVI15" s="153"/>
      <c r="CVJ15" s="153"/>
      <c r="CVK15" s="153"/>
      <c r="CVL15" s="153"/>
      <c r="CVM15" s="153"/>
      <c r="CVN15" s="153"/>
      <c r="CVO15" s="153"/>
      <c r="CVP15" s="153"/>
      <c r="CVQ15" s="153"/>
      <c r="CVR15" s="153"/>
      <c r="CVS15" s="153"/>
      <c r="CVT15" s="153"/>
      <c r="CVU15" s="153"/>
      <c r="CVV15" s="153"/>
      <c r="CVW15" s="153"/>
      <c r="CVX15" s="153"/>
      <c r="CVY15" s="153"/>
      <c r="CVZ15" s="153"/>
      <c r="CWA15" s="153"/>
      <c r="CWB15" s="153"/>
      <c r="CWC15" s="153"/>
      <c r="CWD15" s="153"/>
      <c r="CWE15" s="153"/>
      <c r="CWF15" s="153"/>
      <c r="CWG15" s="153"/>
      <c r="CWH15" s="153"/>
      <c r="CWI15" s="153"/>
      <c r="CWJ15" s="153"/>
      <c r="CWK15" s="153"/>
      <c r="CWL15" s="153"/>
      <c r="CWM15" s="153"/>
      <c r="CWN15" s="153"/>
      <c r="CWO15" s="153"/>
      <c r="CWP15" s="153"/>
      <c r="CWQ15" s="153"/>
      <c r="CWR15" s="153"/>
      <c r="CWS15" s="153"/>
      <c r="CWT15" s="153"/>
      <c r="CWU15" s="153"/>
      <c r="CWV15" s="153"/>
      <c r="CWW15" s="153"/>
      <c r="CWX15" s="153"/>
      <c r="CWY15" s="153"/>
      <c r="CWZ15" s="153"/>
      <c r="CXA15" s="153"/>
      <c r="CXB15" s="153"/>
      <c r="CXC15" s="153"/>
      <c r="CXD15" s="153"/>
      <c r="CXE15" s="153"/>
      <c r="CXF15" s="153"/>
      <c r="CXG15" s="153"/>
      <c r="CXH15" s="153"/>
      <c r="CXI15" s="153"/>
      <c r="CXJ15" s="153"/>
      <c r="CXK15" s="153"/>
      <c r="CXL15" s="153"/>
      <c r="CXM15" s="153"/>
      <c r="CXN15" s="153"/>
      <c r="CXO15" s="153"/>
      <c r="CXP15" s="153"/>
      <c r="CXQ15" s="153"/>
      <c r="CXR15" s="153"/>
      <c r="CXS15" s="153"/>
      <c r="CXT15" s="153"/>
      <c r="CXU15" s="153"/>
      <c r="CXV15" s="153"/>
      <c r="CXW15" s="153"/>
      <c r="CXX15" s="153"/>
      <c r="CXY15" s="153"/>
      <c r="CXZ15" s="153"/>
      <c r="CYA15" s="153"/>
      <c r="CYB15" s="153"/>
      <c r="CYC15" s="153"/>
      <c r="CYD15" s="153"/>
      <c r="CYE15" s="153"/>
      <c r="CYF15" s="153"/>
      <c r="CYG15" s="153"/>
      <c r="CYH15" s="153"/>
      <c r="CYI15" s="153"/>
      <c r="CYJ15" s="153"/>
      <c r="CYK15" s="153"/>
      <c r="CYL15" s="153"/>
      <c r="CYM15" s="153"/>
      <c r="CYN15" s="153"/>
      <c r="CYO15" s="153"/>
      <c r="CYP15" s="153"/>
      <c r="CYQ15" s="153"/>
      <c r="CYR15" s="153"/>
      <c r="CYS15" s="153"/>
      <c r="CYT15" s="153"/>
      <c r="CYU15" s="153"/>
      <c r="CYV15" s="153"/>
      <c r="CYW15" s="153"/>
      <c r="CYX15" s="153"/>
      <c r="CYY15" s="153"/>
      <c r="CYZ15" s="153"/>
      <c r="CZA15" s="153"/>
      <c r="CZB15" s="153"/>
      <c r="CZC15" s="153"/>
      <c r="CZD15" s="153"/>
      <c r="CZE15" s="153"/>
      <c r="CZF15" s="153"/>
      <c r="CZG15" s="153"/>
      <c r="CZH15" s="153"/>
      <c r="CZI15" s="153"/>
      <c r="CZJ15" s="153"/>
      <c r="CZK15" s="153"/>
      <c r="CZL15" s="153"/>
      <c r="CZM15" s="153"/>
      <c r="CZN15" s="153"/>
      <c r="CZO15" s="153"/>
      <c r="CZP15" s="153"/>
      <c r="CZQ15" s="153"/>
      <c r="CZR15" s="153"/>
      <c r="CZS15" s="153"/>
      <c r="CZT15" s="153"/>
      <c r="CZU15" s="153"/>
      <c r="CZV15" s="153"/>
      <c r="CZW15" s="153"/>
      <c r="CZX15" s="153"/>
      <c r="CZY15" s="153"/>
      <c r="CZZ15" s="153"/>
      <c r="DAA15" s="153"/>
      <c r="DAB15" s="153"/>
      <c r="DAC15" s="153"/>
      <c r="DAD15" s="153"/>
      <c r="DAE15" s="153"/>
      <c r="DAF15" s="153"/>
      <c r="DAG15" s="153"/>
      <c r="DAH15" s="153"/>
      <c r="DAI15" s="153"/>
      <c r="DAJ15" s="153"/>
      <c r="DAK15" s="153"/>
      <c r="DAL15" s="153"/>
      <c r="DAM15" s="153"/>
      <c r="DAN15" s="153"/>
      <c r="DAO15" s="153"/>
      <c r="DAP15" s="153"/>
      <c r="DAQ15" s="153"/>
      <c r="DAR15" s="153"/>
      <c r="DAS15" s="153"/>
      <c r="DAT15" s="153"/>
      <c r="DAU15" s="153"/>
      <c r="DAV15" s="153"/>
      <c r="DAW15" s="153"/>
      <c r="DAX15" s="153"/>
      <c r="DAY15" s="153"/>
      <c r="DAZ15" s="153"/>
      <c r="DBA15" s="153"/>
      <c r="DBB15" s="153"/>
      <c r="DBC15" s="153"/>
      <c r="DBD15" s="153"/>
      <c r="DBE15" s="153"/>
      <c r="DBF15" s="153"/>
      <c r="DBG15" s="153"/>
      <c r="DBH15" s="153"/>
      <c r="DBI15" s="153"/>
      <c r="DBJ15" s="153"/>
      <c r="DBK15" s="153"/>
      <c r="DBL15" s="153"/>
      <c r="DBM15" s="153"/>
      <c r="DBN15" s="153"/>
      <c r="DBO15" s="153"/>
      <c r="DBP15" s="153"/>
      <c r="DBQ15" s="153"/>
      <c r="DBR15" s="153"/>
      <c r="DBS15" s="153"/>
      <c r="DBT15" s="153"/>
      <c r="DBU15" s="153"/>
      <c r="DBV15" s="153"/>
      <c r="DBW15" s="153"/>
      <c r="DBX15" s="153"/>
      <c r="DBY15" s="153"/>
      <c r="DBZ15" s="153"/>
      <c r="DCA15" s="153"/>
      <c r="DCB15" s="153"/>
      <c r="DCC15" s="153"/>
      <c r="DCD15" s="153"/>
      <c r="DCE15" s="153"/>
      <c r="DCF15" s="153"/>
      <c r="DCG15" s="153"/>
      <c r="DCH15" s="153"/>
      <c r="DCI15" s="153"/>
      <c r="DCJ15" s="153"/>
      <c r="DCK15" s="153"/>
      <c r="DCL15" s="153"/>
      <c r="DCM15" s="153"/>
      <c r="DCN15" s="153"/>
      <c r="DCO15" s="153"/>
      <c r="DCP15" s="153"/>
      <c r="DCQ15" s="153"/>
      <c r="DCR15" s="153"/>
      <c r="DCS15" s="153"/>
      <c r="DCT15" s="153"/>
      <c r="DCU15" s="153"/>
      <c r="DCV15" s="153"/>
      <c r="DCW15" s="153"/>
      <c r="DCX15" s="153"/>
      <c r="DCY15" s="153"/>
      <c r="DCZ15" s="153"/>
      <c r="DDA15" s="153"/>
      <c r="DDB15" s="153"/>
      <c r="DDC15" s="153"/>
      <c r="DDD15" s="153"/>
      <c r="DDE15" s="153"/>
      <c r="DDF15" s="153"/>
      <c r="DDG15" s="153"/>
      <c r="DDH15" s="153"/>
      <c r="DDI15" s="153"/>
      <c r="DDJ15" s="153"/>
      <c r="DDK15" s="153"/>
      <c r="DDL15" s="153"/>
      <c r="DDM15" s="153"/>
      <c r="DDN15" s="153"/>
      <c r="DDO15" s="153"/>
      <c r="DDP15" s="153"/>
      <c r="DDQ15" s="153"/>
      <c r="DDR15" s="153"/>
      <c r="DDS15" s="153"/>
      <c r="DDT15" s="153"/>
      <c r="DDU15" s="153"/>
      <c r="DDV15" s="153"/>
      <c r="DDW15" s="153"/>
      <c r="DDX15" s="153"/>
      <c r="DDY15" s="153"/>
      <c r="DDZ15" s="153"/>
      <c r="DEA15" s="153"/>
      <c r="DEB15" s="153"/>
      <c r="DEC15" s="153"/>
      <c r="DED15" s="153"/>
      <c r="DEE15" s="153"/>
      <c r="DEF15" s="153"/>
      <c r="DEG15" s="153"/>
      <c r="DEH15" s="153"/>
      <c r="DEI15" s="153"/>
      <c r="DEJ15" s="153"/>
      <c r="DEK15" s="153"/>
      <c r="DEL15" s="153"/>
      <c r="DEM15" s="153"/>
      <c r="DEN15" s="153"/>
      <c r="DEO15" s="153"/>
      <c r="DEP15" s="153"/>
      <c r="DEQ15" s="153"/>
      <c r="DER15" s="153"/>
      <c r="DES15" s="153"/>
      <c r="DET15" s="153"/>
      <c r="DEU15" s="153"/>
      <c r="DEV15" s="153"/>
      <c r="DEW15" s="153"/>
      <c r="DEX15" s="153"/>
      <c r="DEY15" s="153"/>
      <c r="DEZ15" s="153"/>
      <c r="DFA15" s="153"/>
      <c r="DFB15" s="153"/>
      <c r="DFC15" s="153"/>
      <c r="DFD15" s="153"/>
      <c r="DFE15" s="153"/>
      <c r="DFF15" s="153"/>
      <c r="DFG15" s="153"/>
      <c r="DFH15" s="153"/>
      <c r="DFI15" s="153"/>
      <c r="DFJ15" s="153"/>
      <c r="DFK15" s="153"/>
      <c r="DFL15" s="153"/>
      <c r="DFM15" s="153"/>
      <c r="DFN15" s="153"/>
      <c r="DFO15" s="153"/>
      <c r="DFP15" s="153"/>
      <c r="DFQ15" s="153"/>
      <c r="DFR15" s="153"/>
      <c r="DFS15" s="153"/>
      <c r="DFT15" s="153"/>
      <c r="DFU15" s="153"/>
      <c r="DFV15" s="153"/>
      <c r="DFW15" s="153"/>
      <c r="DFX15" s="153"/>
      <c r="DFY15" s="153"/>
      <c r="DFZ15" s="153"/>
      <c r="DGA15" s="153"/>
      <c r="DGB15" s="153"/>
      <c r="DGC15" s="153"/>
      <c r="DGD15" s="153"/>
      <c r="DGE15" s="153"/>
      <c r="DGF15" s="153"/>
      <c r="DGG15" s="153"/>
      <c r="DGH15" s="153"/>
      <c r="DGI15" s="153"/>
      <c r="DGJ15" s="153"/>
      <c r="DGK15" s="153"/>
      <c r="DGL15" s="153"/>
      <c r="DGM15" s="153"/>
      <c r="DGN15" s="153"/>
      <c r="DGO15" s="153"/>
      <c r="DGP15" s="153"/>
      <c r="DGQ15" s="153"/>
      <c r="DGR15" s="153"/>
      <c r="DGS15" s="153"/>
      <c r="DGT15" s="153"/>
      <c r="DGU15" s="153"/>
      <c r="DGV15" s="153"/>
      <c r="DGW15" s="153"/>
      <c r="DGX15" s="153"/>
      <c r="DGY15" s="153"/>
      <c r="DGZ15" s="153"/>
      <c r="DHA15" s="153"/>
      <c r="DHB15" s="153"/>
      <c r="DHC15" s="153"/>
      <c r="DHD15" s="153"/>
      <c r="DHE15" s="153"/>
      <c r="DHF15" s="153"/>
      <c r="DHG15" s="153"/>
      <c r="DHH15" s="153"/>
      <c r="DHI15" s="153"/>
      <c r="DHJ15" s="153"/>
      <c r="DHK15" s="153"/>
      <c r="DHL15" s="153"/>
      <c r="DHM15" s="153"/>
      <c r="DHN15" s="153"/>
      <c r="DHO15" s="153"/>
      <c r="DHP15" s="153"/>
      <c r="DHQ15" s="153"/>
      <c r="DHR15" s="153"/>
      <c r="DHS15" s="153"/>
      <c r="DHT15" s="153"/>
      <c r="DHU15" s="153"/>
      <c r="DHV15" s="153"/>
      <c r="DHW15" s="153"/>
      <c r="DHX15" s="153"/>
      <c r="DHY15" s="153"/>
      <c r="DHZ15" s="153"/>
      <c r="DIA15" s="153"/>
      <c r="DIB15" s="153"/>
      <c r="DIC15" s="153"/>
      <c r="DID15" s="153"/>
      <c r="DIE15" s="153"/>
      <c r="DIF15" s="153"/>
      <c r="DIG15" s="153"/>
      <c r="DIH15" s="153"/>
      <c r="DII15" s="153"/>
      <c r="DIJ15" s="153"/>
      <c r="DIK15" s="153"/>
      <c r="DIL15" s="153"/>
      <c r="DIM15" s="153"/>
      <c r="DIN15" s="153"/>
      <c r="DIO15" s="153"/>
      <c r="DIP15" s="153"/>
      <c r="DIQ15" s="153"/>
      <c r="DIR15" s="153"/>
      <c r="DIS15" s="153"/>
      <c r="DIT15" s="153"/>
      <c r="DIU15" s="153"/>
      <c r="DIV15" s="153"/>
      <c r="DIW15" s="153"/>
      <c r="DIX15" s="153"/>
      <c r="DIY15" s="153"/>
      <c r="DIZ15" s="153"/>
      <c r="DJA15" s="153"/>
      <c r="DJB15" s="153"/>
      <c r="DJC15" s="153"/>
      <c r="DJD15" s="153"/>
      <c r="DJE15" s="153"/>
      <c r="DJF15" s="153"/>
      <c r="DJG15" s="153"/>
      <c r="DJH15" s="153"/>
      <c r="DJI15" s="153"/>
      <c r="DJJ15" s="153"/>
      <c r="DJK15" s="153"/>
      <c r="DJL15" s="153"/>
      <c r="DJM15" s="153"/>
      <c r="DJN15" s="153"/>
      <c r="DJO15" s="153"/>
      <c r="DJP15" s="153"/>
      <c r="DJQ15" s="153"/>
      <c r="DJR15" s="153"/>
      <c r="DJS15" s="153"/>
      <c r="DJT15" s="153"/>
      <c r="DJU15" s="153"/>
      <c r="DJV15" s="153"/>
      <c r="DJW15" s="153"/>
      <c r="DJX15" s="153"/>
      <c r="DJY15" s="153"/>
      <c r="DJZ15" s="153"/>
      <c r="DKA15" s="153"/>
      <c r="DKB15" s="153"/>
      <c r="DKC15" s="153"/>
      <c r="DKD15" s="153"/>
      <c r="DKE15" s="153"/>
      <c r="DKF15" s="153"/>
      <c r="DKG15" s="153"/>
      <c r="DKH15" s="153"/>
      <c r="DKI15" s="153"/>
      <c r="DKJ15" s="153"/>
      <c r="DKK15" s="153"/>
      <c r="DKL15" s="153"/>
      <c r="DKM15" s="153"/>
      <c r="DKN15" s="153"/>
      <c r="DKO15" s="153"/>
      <c r="DKP15" s="153"/>
      <c r="DKQ15" s="153"/>
      <c r="DKR15" s="153"/>
      <c r="DKS15" s="153"/>
      <c r="DKT15" s="153"/>
      <c r="DKU15" s="153"/>
      <c r="DKV15" s="153"/>
      <c r="DKW15" s="153"/>
      <c r="DKX15" s="153"/>
      <c r="DKY15" s="153"/>
      <c r="DKZ15" s="153"/>
      <c r="DLA15" s="153"/>
      <c r="DLB15" s="153"/>
      <c r="DLC15" s="153"/>
      <c r="DLD15" s="153"/>
      <c r="DLE15" s="153"/>
      <c r="DLF15" s="153"/>
      <c r="DLG15" s="153"/>
      <c r="DLH15" s="153"/>
      <c r="DLI15" s="153"/>
      <c r="DLJ15" s="153"/>
      <c r="DLK15" s="153"/>
      <c r="DLL15" s="153"/>
      <c r="DLM15" s="153"/>
      <c r="DLN15" s="153"/>
      <c r="DLO15" s="153"/>
      <c r="DLP15" s="153"/>
      <c r="DLQ15" s="153"/>
      <c r="DLR15" s="153"/>
      <c r="DLS15" s="153"/>
      <c r="DLT15" s="153"/>
      <c r="DLU15" s="153"/>
      <c r="DLV15" s="153"/>
      <c r="DLW15" s="153"/>
      <c r="DLX15" s="153"/>
      <c r="DLY15" s="153"/>
      <c r="DLZ15" s="153"/>
      <c r="DMA15" s="153"/>
      <c r="DMB15" s="153"/>
      <c r="DMC15" s="153"/>
      <c r="DMD15" s="153"/>
      <c r="DME15" s="153"/>
      <c r="DMF15" s="153"/>
      <c r="DMG15" s="153"/>
      <c r="DMH15" s="153"/>
      <c r="DMI15" s="153"/>
      <c r="DMJ15" s="153"/>
      <c r="DMK15" s="153"/>
      <c r="DML15" s="153"/>
      <c r="DMM15" s="153"/>
      <c r="DMN15" s="153"/>
      <c r="DMO15" s="153"/>
      <c r="DMP15" s="153"/>
      <c r="DMQ15" s="153"/>
      <c r="DMR15" s="153"/>
      <c r="DMS15" s="153"/>
      <c r="DMT15" s="153"/>
      <c r="DMU15" s="153"/>
      <c r="DMV15" s="153"/>
      <c r="DMW15" s="153"/>
      <c r="DMX15" s="153"/>
      <c r="DMY15" s="153"/>
      <c r="DMZ15" s="153"/>
      <c r="DNA15" s="153"/>
      <c r="DNB15" s="153"/>
      <c r="DNC15" s="153"/>
      <c r="DND15" s="153"/>
      <c r="DNE15" s="153"/>
      <c r="DNF15" s="153"/>
      <c r="DNG15" s="153"/>
      <c r="DNH15" s="153"/>
      <c r="DNI15" s="153"/>
      <c r="DNJ15" s="153"/>
      <c r="DNK15" s="153"/>
      <c r="DNL15" s="153"/>
      <c r="DNM15" s="153"/>
      <c r="DNN15" s="153"/>
      <c r="DNO15" s="153"/>
      <c r="DNP15" s="153"/>
      <c r="DNQ15" s="153"/>
      <c r="DNR15" s="153"/>
      <c r="DNS15" s="153"/>
      <c r="DNT15" s="153"/>
      <c r="DNU15" s="153"/>
      <c r="DNV15" s="153"/>
      <c r="DNW15" s="153"/>
      <c r="DNX15" s="153"/>
      <c r="DNY15" s="153"/>
      <c r="DNZ15" s="153"/>
      <c r="DOA15" s="153"/>
      <c r="DOB15" s="153"/>
      <c r="DOC15" s="153"/>
      <c r="DOD15" s="153"/>
      <c r="DOE15" s="153"/>
      <c r="DOF15" s="153"/>
      <c r="DOG15" s="153"/>
      <c r="DOH15" s="153"/>
      <c r="DOI15" s="153"/>
      <c r="DOJ15" s="153"/>
      <c r="DOK15" s="153"/>
      <c r="DOL15" s="153"/>
      <c r="DOM15" s="153"/>
      <c r="DON15" s="153"/>
      <c r="DOO15" s="153"/>
      <c r="DOP15" s="153"/>
      <c r="DOQ15" s="153"/>
      <c r="DOR15" s="153"/>
      <c r="DOS15" s="153"/>
      <c r="DOT15" s="153"/>
      <c r="DOU15" s="153"/>
      <c r="DOV15" s="153"/>
      <c r="DOW15" s="153"/>
      <c r="DOX15" s="153"/>
      <c r="DOY15" s="153"/>
      <c r="DOZ15" s="153"/>
      <c r="DPA15" s="153"/>
      <c r="DPB15" s="153"/>
      <c r="DPC15" s="153"/>
      <c r="DPD15" s="153"/>
      <c r="DPE15" s="153"/>
      <c r="DPF15" s="153"/>
      <c r="DPG15" s="153"/>
      <c r="DPH15" s="153"/>
      <c r="DPI15" s="153"/>
      <c r="DPJ15" s="153"/>
      <c r="DPK15" s="153"/>
      <c r="DPL15" s="153"/>
      <c r="DPM15" s="153"/>
      <c r="DPN15" s="153"/>
      <c r="DPO15" s="153"/>
      <c r="DPP15" s="153"/>
      <c r="DPQ15" s="153"/>
      <c r="DPR15" s="153"/>
      <c r="DPS15" s="153"/>
      <c r="DPT15" s="153"/>
      <c r="DPU15" s="153"/>
      <c r="DPV15" s="153"/>
      <c r="DPW15" s="153"/>
      <c r="DPX15" s="153"/>
      <c r="DPY15" s="153"/>
      <c r="DPZ15" s="153"/>
      <c r="DQA15" s="153"/>
      <c r="DQB15" s="153"/>
      <c r="DQC15" s="153"/>
      <c r="DQD15" s="153"/>
      <c r="DQE15" s="153"/>
      <c r="DQF15" s="153"/>
      <c r="DQG15" s="153"/>
      <c r="DQH15" s="153"/>
      <c r="DQI15" s="153"/>
      <c r="DQJ15" s="153"/>
      <c r="DQK15" s="153"/>
      <c r="DQL15" s="153"/>
      <c r="DQM15" s="153"/>
      <c r="DQN15" s="153"/>
      <c r="DQO15" s="153"/>
      <c r="DQP15" s="153"/>
      <c r="DQQ15" s="153"/>
      <c r="DQR15" s="153"/>
      <c r="DQS15" s="153"/>
      <c r="DQT15" s="153"/>
      <c r="DQU15" s="153"/>
      <c r="DQV15" s="153"/>
      <c r="DQW15" s="153"/>
      <c r="DQX15" s="153"/>
      <c r="DQY15" s="153"/>
      <c r="DQZ15" s="153"/>
      <c r="DRA15" s="153"/>
      <c r="DRB15" s="153"/>
      <c r="DRC15" s="153"/>
      <c r="DRD15" s="153"/>
      <c r="DRE15" s="153"/>
      <c r="DRF15" s="153"/>
      <c r="DRG15" s="153"/>
      <c r="DRH15" s="153"/>
      <c r="DRI15" s="153"/>
      <c r="DRJ15" s="153"/>
      <c r="DRK15" s="153"/>
      <c r="DRL15" s="153"/>
      <c r="DRM15" s="153"/>
      <c r="DRN15" s="153"/>
      <c r="DRO15" s="153"/>
      <c r="DRP15" s="153"/>
      <c r="DRQ15" s="153"/>
      <c r="DRR15" s="153"/>
      <c r="DRS15" s="153"/>
      <c r="DRT15" s="153"/>
      <c r="DRU15" s="153"/>
      <c r="DRV15" s="153"/>
      <c r="DRW15" s="153"/>
      <c r="DRX15" s="153"/>
      <c r="DRY15" s="153"/>
      <c r="DRZ15" s="153"/>
      <c r="DSA15" s="153"/>
      <c r="DSB15" s="153"/>
      <c r="DSC15" s="153"/>
      <c r="DSD15" s="153"/>
      <c r="DSE15" s="153"/>
      <c r="DSF15" s="153"/>
      <c r="DSG15" s="153"/>
      <c r="DSH15" s="153"/>
      <c r="DSI15" s="153"/>
      <c r="DSJ15" s="153"/>
      <c r="DSK15" s="153"/>
      <c r="DSL15" s="153"/>
      <c r="DSM15" s="153"/>
      <c r="DSN15" s="153"/>
      <c r="DSO15" s="153"/>
      <c r="DSP15" s="153"/>
      <c r="DSQ15" s="153"/>
      <c r="DSR15" s="153"/>
      <c r="DSS15" s="153"/>
      <c r="DST15" s="153"/>
      <c r="DSU15" s="153"/>
      <c r="DSV15" s="153"/>
      <c r="DSW15" s="153"/>
      <c r="DSX15" s="153"/>
      <c r="DSY15" s="153"/>
      <c r="DSZ15" s="153"/>
      <c r="DTA15" s="153"/>
      <c r="DTB15" s="153"/>
      <c r="DTC15" s="153"/>
      <c r="DTD15" s="153"/>
      <c r="DTE15" s="153"/>
      <c r="DTF15" s="153"/>
      <c r="DTG15" s="153"/>
      <c r="DTH15" s="153"/>
      <c r="DTI15" s="153"/>
      <c r="DTJ15" s="153"/>
      <c r="DTK15" s="153"/>
      <c r="DTL15" s="153"/>
      <c r="DTM15" s="153"/>
      <c r="DTN15" s="153"/>
      <c r="DTO15" s="153"/>
      <c r="DTP15" s="153"/>
      <c r="DTQ15" s="153"/>
      <c r="DTR15" s="153"/>
      <c r="DTS15" s="153"/>
      <c r="DTT15" s="153"/>
      <c r="DTU15" s="153"/>
      <c r="DTV15" s="153"/>
      <c r="DTW15" s="153"/>
      <c r="DTX15" s="153"/>
      <c r="DTY15" s="153"/>
      <c r="DTZ15" s="153"/>
      <c r="DUA15" s="153"/>
      <c r="DUB15" s="153"/>
      <c r="DUC15" s="153"/>
      <c r="DUD15" s="153"/>
      <c r="DUE15" s="153"/>
      <c r="DUF15" s="153"/>
      <c r="DUG15" s="153"/>
      <c r="DUH15" s="153"/>
      <c r="DUI15" s="153"/>
      <c r="DUJ15" s="153"/>
      <c r="DUK15" s="153"/>
      <c r="DUL15" s="153"/>
      <c r="DUM15" s="153"/>
      <c r="DUN15" s="153"/>
      <c r="DUO15" s="153"/>
      <c r="DUP15" s="153"/>
      <c r="DUQ15" s="153"/>
      <c r="DUR15" s="153"/>
      <c r="DUS15" s="153"/>
      <c r="DUT15" s="153"/>
      <c r="DUU15" s="153"/>
      <c r="DUV15" s="153"/>
      <c r="DUW15" s="153"/>
      <c r="DUX15" s="153"/>
      <c r="DUY15" s="153"/>
      <c r="DUZ15" s="153"/>
      <c r="DVA15" s="153"/>
      <c r="DVB15" s="153"/>
      <c r="DVC15" s="153"/>
      <c r="DVD15" s="153"/>
      <c r="DVE15" s="153"/>
      <c r="DVF15" s="153"/>
      <c r="DVG15" s="153"/>
      <c r="DVH15" s="153"/>
      <c r="DVI15" s="153"/>
      <c r="DVJ15" s="153"/>
      <c r="DVK15" s="153"/>
      <c r="DVL15" s="153"/>
      <c r="DVM15" s="153"/>
      <c r="DVN15" s="153"/>
      <c r="DVO15" s="153"/>
      <c r="DVP15" s="153"/>
      <c r="DVQ15" s="153"/>
      <c r="DVR15" s="153"/>
      <c r="DVS15" s="153"/>
      <c r="DVT15" s="153"/>
      <c r="DVU15" s="153"/>
      <c r="DVV15" s="153"/>
      <c r="DVW15" s="153"/>
      <c r="DVX15" s="153"/>
      <c r="DVY15" s="153"/>
      <c r="DVZ15" s="153"/>
      <c r="DWA15" s="153"/>
      <c r="DWB15" s="153"/>
      <c r="DWC15" s="153"/>
      <c r="DWD15" s="153"/>
      <c r="DWE15" s="153"/>
      <c r="DWF15" s="153"/>
      <c r="DWG15" s="153"/>
      <c r="DWH15" s="153"/>
      <c r="DWI15" s="153"/>
      <c r="DWJ15" s="153"/>
      <c r="DWK15" s="153"/>
      <c r="DWL15" s="153"/>
      <c r="DWM15" s="153"/>
      <c r="DWN15" s="153"/>
      <c r="DWO15" s="153"/>
      <c r="DWP15" s="153"/>
      <c r="DWQ15" s="153"/>
      <c r="DWR15" s="153"/>
      <c r="DWS15" s="153"/>
      <c r="DWT15" s="153"/>
      <c r="DWU15" s="153"/>
      <c r="DWV15" s="153"/>
      <c r="DWW15" s="153"/>
      <c r="DWX15" s="153"/>
      <c r="DWY15" s="153"/>
      <c r="DWZ15" s="153"/>
      <c r="DXA15" s="153"/>
      <c r="DXB15" s="153"/>
      <c r="DXC15" s="153"/>
      <c r="DXD15" s="153"/>
      <c r="DXE15" s="153"/>
      <c r="DXF15" s="153"/>
      <c r="DXG15" s="153"/>
      <c r="DXH15" s="153"/>
      <c r="DXI15" s="153"/>
      <c r="DXJ15" s="153"/>
      <c r="DXK15" s="153"/>
      <c r="DXL15" s="153"/>
      <c r="DXM15" s="153"/>
      <c r="DXN15" s="153"/>
      <c r="DXO15" s="153"/>
      <c r="DXP15" s="153"/>
      <c r="DXQ15" s="153"/>
      <c r="DXR15" s="153"/>
      <c r="DXS15" s="153"/>
      <c r="DXT15" s="153"/>
      <c r="DXU15" s="153"/>
      <c r="DXV15" s="153"/>
      <c r="DXW15" s="153"/>
      <c r="DXX15" s="153"/>
      <c r="DXY15" s="153"/>
      <c r="DXZ15" s="153"/>
      <c r="DYA15" s="153"/>
      <c r="DYB15" s="153"/>
      <c r="DYC15" s="153"/>
      <c r="DYD15" s="153"/>
      <c r="DYE15" s="153"/>
      <c r="DYF15" s="153"/>
      <c r="DYG15" s="153"/>
      <c r="DYH15" s="153"/>
      <c r="DYI15" s="153"/>
      <c r="DYJ15" s="153"/>
      <c r="DYK15" s="153"/>
      <c r="DYL15" s="153"/>
      <c r="DYM15" s="153"/>
      <c r="DYN15" s="153"/>
      <c r="DYO15" s="153"/>
      <c r="DYP15" s="153"/>
      <c r="DYQ15" s="153"/>
      <c r="DYR15" s="153"/>
      <c r="DYS15" s="153"/>
      <c r="DYT15" s="153"/>
      <c r="DYU15" s="153"/>
      <c r="DYV15" s="153"/>
      <c r="DYW15" s="153"/>
      <c r="DYX15" s="153"/>
      <c r="DYY15" s="153"/>
      <c r="DYZ15" s="153"/>
      <c r="DZA15" s="153"/>
      <c r="DZB15" s="153"/>
      <c r="DZC15" s="153"/>
      <c r="DZD15" s="153"/>
      <c r="DZE15" s="153"/>
      <c r="DZF15" s="153"/>
      <c r="DZG15" s="153"/>
      <c r="DZH15" s="153"/>
      <c r="DZI15" s="153"/>
      <c r="DZJ15" s="153"/>
      <c r="DZK15" s="153"/>
      <c r="DZL15" s="153"/>
      <c r="DZM15" s="153"/>
      <c r="DZN15" s="153"/>
      <c r="DZO15" s="153"/>
      <c r="DZP15" s="153"/>
      <c r="DZQ15" s="153"/>
      <c r="DZR15" s="153"/>
      <c r="DZS15" s="153"/>
      <c r="DZT15" s="153"/>
      <c r="DZU15" s="153"/>
      <c r="DZV15" s="153"/>
      <c r="DZW15" s="153"/>
      <c r="DZX15" s="153"/>
      <c r="DZY15" s="153"/>
      <c r="DZZ15" s="153"/>
      <c r="EAA15" s="153"/>
      <c r="EAB15" s="153"/>
      <c r="EAC15" s="153"/>
      <c r="EAD15" s="153"/>
      <c r="EAE15" s="153"/>
      <c r="EAF15" s="153"/>
      <c r="EAG15" s="153"/>
      <c r="EAH15" s="153"/>
      <c r="EAI15" s="153"/>
      <c r="EAJ15" s="153"/>
      <c r="EAK15" s="153"/>
      <c r="EAL15" s="153"/>
      <c r="EAM15" s="153"/>
      <c r="EAN15" s="153"/>
      <c r="EAO15" s="153"/>
      <c r="EAP15" s="153"/>
      <c r="EAQ15" s="153"/>
      <c r="EAR15" s="153"/>
      <c r="EAS15" s="153"/>
      <c r="EAT15" s="153"/>
      <c r="EAU15" s="153"/>
      <c r="EAV15" s="153"/>
      <c r="EAW15" s="153"/>
      <c r="EAX15" s="153"/>
      <c r="EAY15" s="153"/>
      <c r="EAZ15" s="153"/>
      <c r="EBA15" s="153"/>
      <c r="EBB15" s="153"/>
      <c r="EBC15" s="153"/>
      <c r="EBD15" s="153"/>
      <c r="EBE15" s="153"/>
      <c r="EBF15" s="153"/>
      <c r="EBG15" s="153"/>
      <c r="EBH15" s="153"/>
      <c r="EBI15" s="153"/>
      <c r="EBJ15" s="153"/>
      <c r="EBK15" s="153"/>
      <c r="EBL15" s="153"/>
      <c r="EBM15" s="153"/>
      <c r="EBN15" s="153"/>
      <c r="EBO15" s="153"/>
      <c r="EBP15" s="153"/>
      <c r="EBQ15" s="153"/>
      <c r="EBR15" s="153"/>
      <c r="EBS15" s="153"/>
      <c r="EBT15" s="153"/>
      <c r="EBU15" s="153"/>
      <c r="EBV15" s="153"/>
      <c r="EBW15" s="153"/>
      <c r="EBX15" s="153"/>
      <c r="EBY15" s="153"/>
      <c r="EBZ15" s="153"/>
      <c r="ECA15" s="153"/>
      <c r="ECB15" s="153"/>
      <c r="ECC15" s="153"/>
      <c r="ECD15" s="153"/>
      <c r="ECE15" s="153"/>
      <c r="ECF15" s="153"/>
      <c r="ECG15" s="153"/>
      <c r="ECH15" s="153"/>
      <c r="ECI15" s="153"/>
      <c r="ECJ15" s="153"/>
      <c r="ECK15" s="153"/>
      <c r="ECL15" s="153"/>
      <c r="ECM15" s="153"/>
      <c r="ECN15" s="153"/>
      <c r="ECO15" s="153"/>
      <c r="ECP15" s="153"/>
      <c r="ECQ15" s="153"/>
      <c r="ECR15" s="153"/>
      <c r="ECS15" s="153"/>
      <c r="ECT15" s="153"/>
      <c r="ECU15" s="153"/>
      <c r="ECV15" s="153"/>
      <c r="ECW15" s="153"/>
      <c r="ECX15" s="153"/>
      <c r="ECY15" s="153"/>
      <c r="ECZ15" s="153"/>
      <c r="EDA15" s="153"/>
      <c r="EDB15" s="153"/>
      <c r="EDC15" s="153"/>
      <c r="EDD15" s="153"/>
      <c r="EDE15" s="153"/>
      <c r="EDF15" s="153"/>
      <c r="EDG15" s="153"/>
      <c r="EDH15" s="153"/>
      <c r="EDI15" s="153"/>
      <c r="EDJ15" s="153"/>
      <c r="EDK15" s="153"/>
      <c r="EDL15" s="153"/>
      <c r="EDM15" s="153"/>
      <c r="EDN15" s="153"/>
      <c r="EDO15" s="153"/>
      <c r="EDP15" s="153"/>
      <c r="EDQ15" s="153"/>
      <c r="EDR15" s="153"/>
      <c r="EDS15" s="153"/>
      <c r="EDT15" s="153"/>
      <c r="EDU15" s="153"/>
      <c r="EDV15" s="153"/>
      <c r="EDW15" s="153"/>
      <c r="EDX15" s="153"/>
      <c r="EDY15" s="153"/>
      <c r="EDZ15" s="153"/>
      <c r="EEA15" s="153"/>
      <c r="EEB15" s="153"/>
      <c r="EEC15" s="153"/>
      <c r="EED15" s="153"/>
      <c r="EEE15" s="153"/>
      <c r="EEF15" s="153"/>
      <c r="EEG15" s="153"/>
      <c r="EEH15" s="153"/>
      <c r="EEI15" s="153"/>
      <c r="EEJ15" s="153"/>
      <c r="EEK15" s="153"/>
      <c r="EEL15" s="153"/>
      <c r="EEM15" s="153"/>
      <c r="EEN15" s="153"/>
      <c r="EEO15" s="153"/>
      <c r="EEP15" s="153"/>
      <c r="EEQ15" s="153"/>
      <c r="EER15" s="153"/>
      <c r="EES15" s="153"/>
      <c r="EET15" s="153"/>
      <c r="EEU15" s="153"/>
      <c r="EEV15" s="153"/>
      <c r="EEW15" s="153"/>
      <c r="EEX15" s="153"/>
      <c r="EEY15" s="153"/>
      <c r="EEZ15" s="153"/>
      <c r="EFA15" s="153"/>
      <c r="EFB15" s="153"/>
      <c r="EFC15" s="153"/>
      <c r="EFD15" s="153"/>
      <c r="EFE15" s="153"/>
      <c r="EFF15" s="153"/>
      <c r="EFG15" s="153"/>
      <c r="EFH15" s="153"/>
      <c r="EFI15" s="153"/>
      <c r="EFJ15" s="153"/>
      <c r="EFK15" s="153"/>
      <c r="EFL15" s="153"/>
      <c r="EFM15" s="153"/>
      <c r="EFN15" s="153"/>
      <c r="EFO15" s="153"/>
      <c r="EFP15" s="153"/>
      <c r="EFQ15" s="153"/>
      <c r="EFR15" s="153"/>
      <c r="EFS15" s="153"/>
      <c r="EFT15" s="153"/>
      <c r="EFU15" s="153"/>
      <c r="EFV15" s="153"/>
      <c r="EFW15" s="153"/>
      <c r="EFX15" s="153"/>
      <c r="EFY15" s="153"/>
      <c r="EFZ15" s="153"/>
      <c r="EGA15" s="153"/>
      <c r="EGB15" s="153"/>
      <c r="EGC15" s="153"/>
      <c r="EGD15" s="153"/>
      <c r="EGE15" s="153"/>
      <c r="EGF15" s="153"/>
      <c r="EGG15" s="153"/>
      <c r="EGH15" s="153"/>
      <c r="EGI15" s="153"/>
      <c r="EGJ15" s="153"/>
      <c r="EGK15" s="153"/>
      <c r="EGL15" s="153"/>
      <c r="EGM15" s="153"/>
      <c r="EGN15" s="153"/>
      <c r="EGO15" s="153"/>
      <c r="EGP15" s="153"/>
      <c r="EGQ15" s="153"/>
      <c r="EGR15" s="153"/>
      <c r="EGS15" s="153"/>
      <c r="EGT15" s="153"/>
      <c r="EGU15" s="153"/>
      <c r="EGV15" s="153"/>
      <c r="EGW15" s="153"/>
      <c r="EGX15" s="153"/>
      <c r="EGY15" s="153"/>
      <c r="EGZ15" s="153"/>
      <c r="EHA15" s="153"/>
      <c r="EHB15" s="153"/>
      <c r="EHC15" s="153"/>
      <c r="EHD15" s="153"/>
      <c r="EHE15" s="153"/>
      <c r="EHF15" s="153"/>
      <c r="EHG15" s="153"/>
      <c r="EHH15" s="153"/>
      <c r="EHI15" s="153"/>
      <c r="EHJ15" s="153"/>
      <c r="EHK15" s="153"/>
      <c r="EHL15" s="153"/>
      <c r="EHM15" s="153"/>
      <c r="EHN15" s="153"/>
      <c r="EHO15" s="153"/>
      <c r="EHP15" s="153"/>
      <c r="EHQ15" s="153"/>
      <c r="EHR15" s="153"/>
      <c r="EHS15" s="153"/>
      <c r="EHT15" s="153"/>
      <c r="EHU15" s="153"/>
      <c r="EHV15" s="153"/>
      <c r="EHW15" s="153"/>
      <c r="EHX15" s="153"/>
      <c r="EHY15" s="153"/>
      <c r="EHZ15" s="153"/>
      <c r="EIA15" s="153"/>
      <c r="EIB15" s="153"/>
      <c r="EIC15" s="153"/>
      <c r="EID15" s="153"/>
      <c r="EIE15" s="153"/>
      <c r="EIF15" s="153"/>
      <c r="EIG15" s="153"/>
      <c r="EIH15" s="153"/>
      <c r="EII15" s="153"/>
      <c r="EIJ15" s="153"/>
      <c r="EIK15" s="153"/>
      <c r="EIL15" s="153"/>
      <c r="EIM15" s="153"/>
      <c r="EIN15" s="153"/>
      <c r="EIO15" s="153"/>
      <c r="EIP15" s="153"/>
      <c r="EIQ15" s="153"/>
      <c r="EIR15" s="153"/>
      <c r="EIS15" s="153"/>
      <c r="EIT15" s="153"/>
      <c r="EIU15" s="153"/>
      <c r="EIV15" s="153"/>
      <c r="EIW15" s="153"/>
      <c r="EIX15" s="153"/>
      <c r="EIY15" s="153"/>
      <c r="EIZ15" s="153"/>
      <c r="EJA15" s="153"/>
      <c r="EJB15" s="153"/>
      <c r="EJC15" s="153"/>
      <c r="EJD15" s="153"/>
      <c r="EJE15" s="153"/>
      <c r="EJF15" s="153"/>
      <c r="EJG15" s="153"/>
      <c r="EJH15" s="153"/>
      <c r="EJI15" s="153"/>
      <c r="EJJ15" s="153"/>
      <c r="EJK15" s="153"/>
      <c r="EJL15" s="153"/>
      <c r="EJM15" s="153"/>
      <c r="EJN15" s="153"/>
      <c r="EJO15" s="153"/>
      <c r="EJP15" s="153"/>
      <c r="EJQ15" s="153"/>
      <c r="EJR15" s="153"/>
      <c r="EJS15" s="153"/>
      <c r="EJT15" s="153"/>
      <c r="EJU15" s="153"/>
      <c r="EJV15" s="153"/>
      <c r="EJW15" s="153"/>
      <c r="EJX15" s="153"/>
      <c r="EJY15" s="153"/>
      <c r="EJZ15" s="153"/>
      <c r="EKA15" s="153"/>
      <c r="EKB15" s="153"/>
      <c r="EKC15" s="153"/>
      <c r="EKD15" s="153"/>
      <c r="EKE15" s="153"/>
      <c r="EKF15" s="153"/>
      <c r="EKG15" s="153"/>
      <c r="EKH15" s="153"/>
      <c r="EKI15" s="153"/>
      <c r="EKJ15" s="153"/>
      <c r="EKK15" s="153"/>
      <c r="EKL15" s="153"/>
      <c r="EKM15" s="153"/>
      <c r="EKN15" s="153"/>
      <c r="EKO15" s="153"/>
      <c r="EKP15" s="153"/>
      <c r="EKQ15" s="153"/>
      <c r="EKR15" s="153"/>
      <c r="EKS15" s="153"/>
      <c r="EKT15" s="153"/>
      <c r="EKU15" s="153"/>
      <c r="EKV15" s="153"/>
      <c r="EKW15" s="153"/>
      <c r="EKX15" s="153"/>
      <c r="EKY15" s="153"/>
      <c r="EKZ15" s="153"/>
      <c r="ELA15" s="153"/>
      <c r="ELB15" s="153"/>
      <c r="ELC15" s="153"/>
      <c r="ELD15" s="153"/>
      <c r="ELE15" s="153"/>
      <c r="ELF15" s="153"/>
      <c r="ELG15" s="153"/>
      <c r="ELH15" s="153"/>
      <c r="ELI15" s="153"/>
      <c r="ELJ15" s="153"/>
      <c r="ELK15" s="153"/>
      <c r="ELL15" s="153"/>
      <c r="ELM15" s="153"/>
      <c r="ELN15" s="153"/>
      <c r="ELO15" s="153"/>
      <c r="ELP15" s="153"/>
      <c r="ELQ15" s="153"/>
      <c r="ELR15" s="153"/>
      <c r="ELS15" s="153"/>
      <c r="ELT15" s="153"/>
      <c r="ELU15" s="153"/>
      <c r="ELV15" s="153"/>
      <c r="ELW15" s="153"/>
      <c r="ELX15" s="153"/>
      <c r="ELY15" s="153"/>
      <c r="ELZ15" s="153"/>
      <c r="EMA15" s="153"/>
      <c r="EMB15" s="153"/>
      <c r="EMC15" s="153"/>
      <c r="EMD15" s="153"/>
      <c r="EME15" s="153"/>
      <c r="EMF15" s="153"/>
      <c r="EMG15" s="153"/>
      <c r="EMH15" s="153"/>
      <c r="EMI15" s="153"/>
      <c r="EMJ15" s="153"/>
      <c r="EMK15" s="153"/>
      <c r="EML15" s="153"/>
      <c r="EMM15" s="153"/>
      <c r="EMN15" s="153"/>
      <c r="EMO15" s="153"/>
      <c r="EMP15" s="153"/>
      <c r="EMQ15" s="153"/>
      <c r="EMR15" s="153"/>
      <c r="EMS15" s="153"/>
      <c r="EMT15" s="153"/>
      <c r="EMU15" s="153"/>
      <c r="EMV15" s="153"/>
      <c r="EMW15" s="153"/>
      <c r="EMX15" s="153"/>
      <c r="EMY15" s="153"/>
      <c r="EMZ15" s="153"/>
      <c r="ENA15" s="153"/>
      <c r="ENB15" s="153"/>
      <c r="ENC15" s="153"/>
      <c r="END15" s="153"/>
      <c r="ENE15" s="153"/>
      <c r="ENF15" s="153"/>
      <c r="ENG15" s="153"/>
      <c r="ENH15" s="153"/>
      <c r="ENI15" s="153"/>
      <c r="ENJ15" s="153"/>
      <c r="ENK15" s="153"/>
      <c r="ENL15" s="153"/>
      <c r="ENM15" s="153"/>
      <c r="ENN15" s="153"/>
      <c r="ENO15" s="153"/>
      <c r="ENP15" s="153"/>
      <c r="ENQ15" s="153"/>
      <c r="ENR15" s="153"/>
      <c r="ENS15" s="153"/>
      <c r="ENT15" s="153"/>
      <c r="ENU15" s="153"/>
      <c r="ENV15" s="153"/>
      <c r="ENW15" s="153"/>
      <c r="ENX15" s="153"/>
      <c r="ENY15" s="153"/>
      <c r="ENZ15" s="153"/>
      <c r="EOA15" s="153"/>
      <c r="EOB15" s="153"/>
      <c r="EOC15" s="153"/>
      <c r="EOD15" s="153"/>
      <c r="EOE15" s="153"/>
      <c r="EOF15" s="153"/>
      <c r="EOG15" s="153"/>
      <c r="EOH15" s="153"/>
      <c r="EOI15" s="153"/>
      <c r="EOJ15" s="153"/>
      <c r="EOK15" s="153"/>
      <c r="EOL15" s="153"/>
      <c r="EOM15" s="153"/>
      <c r="EON15" s="153"/>
      <c r="EOO15" s="153"/>
      <c r="EOP15" s="153"/>
      <c r="EOQ15" s="153"/>
      <c r="EOR15" s="153"/>
      <c r="EOS15" s="153"/>
      <c r="EOT15" s="153"/>
      <c r="EOU15" s="153"/>
      <c r="EOV15" s="153"/>
      <c r="EOW15" s="153"/>
      <c r="EOX15" s="153"/>
      <c r="EOY15" s="153"/>
      <c r="EOZ15" s="153"/>
      <c r="EPA15" s="153"/>
      <c r="EPB15" s="153"/>
      <c r="EPC15" s="153"/>
      <c r="EPD15" s="153"/>
      <c r="EPE15" s="153"/>
      <c r="EPF15" s="153"/>
      <c r="EPG15" s="153"/>
      <c r="EPH15" s="153"/>
      <c r="EPI15" s="153"/>
      <c r="EPJ15" s="153"/>
      <c r="EPK15" s="153"/>
      <c r="EPL15" s="153"/>
      <c r="EPM15" s="153"/>
      <c r="EPN15" s="153"/>
      <c r="EPO15" s="153"/>
      <c r="EPP15" s="153"/>
      <c r="EPQ15" s="153"/>
      <c r="EPR15" s="153"/>
      <c r="EPS15" s="153"/>
      <c r="EPT15" s="153"/>
      <c r="EPU15" s="153"/>
      <c r="EPV15" s="153"/>
      <c r="EPW15" s="153"/>
      <c r="EPX15" s="153"/>
      <c r="EPY15" s="153"/>
      <c r="EPZ15" s="153"/>
      <c r="EQA15" s="153"/>
      <c r="EQB15" s="153"/>
      <c r="EQC15" s="153"/>
      <c r="EQD15" s="153"/>
      <c r="EQE15" s="153"/>
      <c r="EQF15" s="153"/>
      <c r="EQG15" s="153"/>
      <c r="EQH15" s="153"/>
      <c r="EQI15" s="153"/>
      <c r="EQJ15" s="153"/>
      <c r="EQK15" s="153"/>
      <c r="EQL15" s="153"/>
      <c r="EQM15" s="153"/>
      <c r="EQN15" s="153"/>
      <c r="EQO15" s="153"/>
      <c r="EQP15" s="153"/>
      <c r="EQQ15" s="153"/>
      <c r="EQR15" s="153"/>
      <c r="EQS15" s="153"/>
      <c r="EQT15" s="153"/>
      <c r="EQU15" s="153"/>
      <c r="EQV15" s="153"/>
      <c r="EQW15" s="153"/>
      <c r="EQX15" s="153"/>
      <c r="EQY15" s="153"/>
      <c r="EQZ15" s="153"/>
      <c r="ERA15" s="153"/>
      <c r="ERB15" s="153"/>
      <c r="ERC15" s="153"/>
      <c r="ERD15" s="153"/>
      <c r="ERE15" s="153"/>
      <c r="ERF15" s="153"/>
      <c r="ERG15" s="153"/>
      <c r="ERH15" s="153"/>
      <c r="ERI15" s="153"/>
      <c r="ERJ15" s="153"/>
      <c r="ERK15" s="153"/>
      <c r="ERL15" s="153"/>
      <c r="ERM15" s="153"/>
      <c r="ERN15" s="153"/>
      <c r="ERO15" s="153"/>
      <c r="ERP15" s="153"/>
      <c r="ERQ15" s="153"/>
      <c r="ERR15" s="153"/>
      <c r="ERS15" s="153"/>
      <c r="ERT15" s="153"/>
      <c r="ERU15" s="153"/>
      <c r="ERV15" s="153"/>
      <c r="ERW15" s="153"/>
      <c r="ERX15" s="153"/>
      <c r="ERY15" s="153"/>
      <c r="ERZ15" s="153"/>
      <c r="ESA15" s="153"/>
      <c r="ESB15" s="153"/>
      <c r="ESC15" s="153"/>
      <c r="ESD15" s="153"/>
      <c r="ESE15" s="153"/>
      <c r="ESF15" s="153"/>
      <c r="ESG15" s="153"/>
      <c r="ESH15" s="153"/>
      <c r="ESI15" s="153"/>
      <c r="ESJ15" s="153"/>
      <c r="ESK15" s="153"/>
      <c r="ESL15" s="153"/>
      <c r="ESM15" s="153"/>
      <c r="ESN15" s="153"/>
      <c r="ESO15" s="153"/>
      <c r="ESP15" s="153"/>
      <c r="ESQ15" s="153"/>
      <c r="ESR15" s="153"/>
      <c r="ESS15" s="153"/>
      <c r="EST15" s="153"/>
      <c r="ESU15" s="153"/>
      <c r="ESV15" s="153"/>
      <c r="ESW15" s="153"/>
      <c r="ESX15" s="153"/>
      <c r="ESY15" s="153"/>
      <c r="ESZ15" s="153"/>
      <c r="ETA15" s="153"/>
      <c r="ETB15" s="153"/>
      <c r="ETC15" s="153"/>
      <c r="ETD15" s="153"/>
      <c r="ETE15" s="153"/>
      <c r="ETF15" s="153"/>
      <c r="ETG15" s="153"/>
      <c r="ETH15" s="153"/>
      <c r="ETI15" s="153"/>
      <c r="ETJ15" s="153"/>
      <c r="ETK15" s="153"/>
      <c r="ETL15" s="153"/>
      <c r="ETM15" s="153"/>
      <c r="ETN15" s="153"/>
      <c r="ETO15" s="153"/>
      <c r="ETP15" s="153"/>
      <c r="ETQ15" s="153"/>
      <c r="ETR15" s="153"/>
      <c r="ETS15" s="153"/>
      <c r="ETT15" s="153"/>
      <c r="ETU15" s="153"/>
      <c r="ETV15" s="153"/>
      <c r="ETW15" s="153"/>
      <c r="ETX15" s="153"/>
      <c r="ETY15" s="153"/>
      <c r="ETZ15" s="153"/>
      <c r="EUA15" s="153"/>
      <c r="EUB15" s="153"/>
      <c r="EUC15" s="153"/>
      <c r="EUD15" s="153"/>
      <c r="EUE15" s="153"/>
      <c r="EUF15" s="153"/>
      <c r="EUG15" s="153"/>
      <c r="EUH15" s="153"/>
      <c r="EUI15" s="153"/>
      <c r="EUJ15" s="153"/>
      <c r="EUK15" s="153"/>
      <c r="EUL15" s="153"/>
      <c r="EUM15" s="153"/>
      <c r="EUN15" s="153"/>
      <c r="EUO15" s="153"/>
      <c r="EUP15" s="153"/>
      <c r="EUQ15" s="153"/>
      <c r="EUR15" s="153"/>
      <c r="EUS15" s="153"/>
      <c r="EUT15" s="153"/>
      <c r="EUU15" s="153"/>
      <c r="EUV15" s="153"/>
      <c r="EUW15" s="153"/>
      <c r="EUX15" s="153"/>
      <c r="EUY15" s="153"/>
      <c r="EUZ15" s="153"/>
      <c r="EVA15" s="153"/>
      <c r="EVB15" s="153"/>
      <c r="EVC15" s="153"/>
      <c r="EVD15" s="153"/>
      <c r="EVE15" s="153"/>
      <c r="EVF15" s="153"/>
      <c r="EVG15" s="153"/>
      <c r="EVH15" s="153"/>
      <c r="EVI15" s="153"/>
      <c r="EVJ15" s="153"/>
      <c r="EVK15" s="153"/>
      <c r="EVL15" s="153"/>
      <c r="EVM15" s="153"/>
      <c r="EVN15" s="153"/>
      <c r="EVO15" s="153"/>
      <c r="EVP15" s="153"/>
      <c r="EVQ15" s="153"/>
      <c r="EVR15" s="153"/>
      <c r="EVS15" s="153"/>
      <c r="EVT15" s="153"/>
      <c r="EVU15" s="153"/>
      <c r="EVV15" s="153"/>
      <c r="EVW15" s="153"/>
      <c r="EVX15" s="153"/>
      <c r="EVY15" s="153"/>
      <c r="EVZ15" s="153"/>
      <c r="EWA15" s="153"/>
      <c r="EWB15" s="153"/>
      <c r="EWC15" s="153"/>
      <c r="EWD15" s="153"/>
      <c r="EWE15" s="153"/>
      <c r="EWF15" s="153"/>
      <c r="EWG15" s="153"/>
      <c r="EWH15" s="153"/>
      <c r="EWI15" s="153"/>
      <c r="EWJ15" s="153"/>
      <c r="EWK15" s="153"/>
      <c r="EWL15" s="153"/>
      <c r="EWM15" s="153"/>
      <c r="EWN15" s="153"/>
      <c r="EWO15" s="153"/>
      <c r="EWP15" s="153"/>
      <c r="EWQ15" s="153"/>
      <c r="EWR15" s="153"/>
      <c r="EWS15" s="153"/>
      <c r="EWT15" s="153"/>
      <c r="EWU15" s="153"/>
      <c r="EWV15" s="153"/>
      <c r="EWW15" s="153"/>
      <c r="EWX15" s="153"/>
      <c r="EWY15" s="153"/>
      <c r="EWZ15" s="153"/>
      <c r="EXA15" s="153"/>
      <c r="EXB15" s="153"/>
      <c r="EXC15" s="153"/>
      <c r="EXD15" s="153"/>
      <c r="EXE15" s="153"/>
      <c r="EXF15" s="153"/>
      <c r="EXG15" s="153"/>
      <c r="EXH15" s="153"/>
      <c r="EXI15" s="153"/>
      <c r="EXJ15" s="153"/>
      <c r="EXK15" s="153"/>
      <c r="EXL15" s="153"/>
      <c r="EXM15" s="153"/>
      <c r="EXN15" s="153"/>
      <c r="EXO15" s="153"/>
      <c r="EXP15" s="153"/>
      <c r="EXQ15" s="153"/>
      <c r="EXR15" s="153"/>
      <c r="EXS15" s="153"/>
      <c r="EXT15" s="153"/>
      <c r="EXU15" s="153"/>
      <c r="EXV15" s="153"/>
      <c r="EXW15" s="153"/>
      <c r="EXX15" s="153"/>
      <c r="EXY15" s="153"/>
      <c r="EXZ15" s="153"/>
      <c r="EYA15" s="153"/>
      <c r="EYB15" s="153"/>
      <c r="EYC15" s="153"/>
      <c r="EYD15" s="153"/>
      <c r="EYE15" s="153"/>
      <c r="EYF15" s="153"/>
      <c r="EYG15" s="153"/>
      <c r="EYH15" s="153"/>
      <c r="EYI15" s="153"/>
      <c r="EYJ15" s="153"/>
      <c r="EYK15" s="153"/>
      <c r="EYL15" s="153"/>
      <c r="EYM15" s="153"/>
      <c r="EYN15" s="153"/>
      <c r="EYO15" s="153"/>
      <c r="EYP15" s="153"/>
      <c r="EYQ15" s="153"/>
      <c r="EYR15" s="153"/>
      <c r="EYS15" s="153"/>
      <c r="EYT15" s="153"/>
      <c r="EYU15" s="153"/>
      <c r="EYV15" s="153"/>
      <c r="EYW15" s="153"/>
      <c r="EYX15" s="153"/>
      <c r="EYY15" s="153"/>
      <c r="EYZ15" s="153"/>
      <c r="EZA15" s="153"/>
      <c r="EZB15" s="153"/>
      <c r="EZC15" s="153"/>
      <c r="EZD15" s="153"/>
      <c r="EZE15" s="153"/>
      <c r="EZF15" s="153"/>
      <c r="EZG15" s="153"/>
      <c r="EZH15" s="153"/>
      <c r="EZI15" s="153"/>
      <c r="EZJ15" s="153"/>
      <c r="EZK15" s="153"/>
      <c r="EZL15" s="153"/>
      <c r="EZM15" s="153"/>
      <c r="EZN15" s="153"/>
      <c r="EZO15" s="153"/>
      <c r="EZP15" s="153"/>
      <c r="EZQ15" s="153"/>
      <c r="EZR15" s="153"/>
      <c r="EZS15" s="153"/>
      <c r="EZT15" s="153"/>
      <c r="EZU15" s="153"/>
      <c r="EZV15" s="153"/>
      <c r="EZW15" s="153"/>
      <c r="EZX15" s="153"/>
      <c r="EZY15" s="153"/>
      <c r="EZZ15" s="153"/>
      <c r="FAA15" s="153"/>
      <c r="FAB15" s="153"/>
      <c r="FAC15" s="153"/>
      <c r="FAD15" s="153"/>
      <c r="FAE15" s="153"/>
      <c r="FAF15" s="153"/>
      <c r="FAG15" s="153"/>
      <c r="FAH15" s="153"/>
      <c r="FAI15" s="153"/>
      <c r="FAJ15" s="153"/>
      <c r="FAK15" s="153"/>
      <c r="FAL15" s="153"/>
      <c r="FAM15" s="153"/>
      <c r="FAN15" s="153"/>
      <c r="FAO15" s="153"/>
      <c r="FAP15" s="153"/>
      <c r="FAQ15" s="153"/>
      <c r="FAR15" s="153"/>
      <c r="FAS15" s="153"/>
      <c r="FAT15" s="153"/>
      <c r="FAU15" s="153"/>
      <c r="FAV15" s="153"/>
      <c r="FAW15" s="153"/>
      <c r="FAX15" s="153"/>
      <c r="FAY15" s="153"/>
      <c r="FAZ15" s="153"/>
      <c r="FBA15" s="153"/>
      <c r="FBB15" s="153"/>
      <c r="FBC15" s="153"/>
      <c r="FBD15" s="153"/>
      <c r="FBE15" s="153"/>
      <c r="FBF15" s="153"/>
      <c r="FBG15" s="153"/>
      <c r="FBH15" s="153"/>
      <c r="FBI15" s="153"/>
      <c r="FBJ15" s="153"/>
      <c r="FBK15" s="153"/>
      <c r="FBL15" s="153"/>
      <c r="FBM15" s="153"/>
      <c r="FBN15" s="153"/>
      <c r="FBO15" s="153"/>
      <c r="FBP15" s="153"/>
      <c r="FBQ15" s="153"/>
      <c r="FBR15" s="153"/>
      <c r="FBS15" s="153"/>
      <c r="FBT15" s="153"/>
      <c r="FBU15" s="153"/>
      <c r="FBV15" s="153"/>
      <c r="FBW15" s="153"/>
      <c r="FBX15" s="153"/>
      <c r="FBY15" s="153"/>
      <c r="FBZ15" s="153"/>
      <c r="FCA15" s="153"/>
      <c r="FCB15" s="153"/>
      <c r="FCC15" s="153"/>
      <c r="FCD15" s="153"/>
      <c r="FCE15" s="153"/>
      <c r="FCF15" s="153"/>
      <c r="FCG15" s="153"/>
      <c r="FCH15" s="153"/>
      <c r="FCI15" s="153"/>
      <c r="FCJ15" s="153"/>
      <c r="FCK15" s="153"/>
      <c r="FCL15" s="153"/>
      <c r="FCM15" s="153"/>
      <c r="FCN15" s="153"/>
      <c r="FCO15" s="153"/>
      <c r="FCP15" s="153"/>
      <c r="FCQ15" s="153"/>
      <c r="FCR15" s="153"/>
      <c r="FCS15" s="153"/>
      <c r="FCT15" s="153"/>
      <c r="FCU15" s="153"/>
      <c r="FCV15" s="153"/>
      <c r="FCW15" s="153"/>
      <c r="FCX15" s="153"/>
      <c r="FCY15" s="153"/>
      <c r="FCZ15" s="153"/>
      <c r="FDA15" s="153"/>
      <c r="FDB15" s="153"/>
      <c r="FDC15" s="153"/>
      <c r="FDD15" s="153"/>
      <c r="FDE15" s="153"/>
      <c r="FDF15" s="153"/>
      <c r="FDG15" s="153"/>
      <c r="FDH15" s="153"/>
      <c r="FDI15" s="153"/>
      <c r="FDJ15" s="153"/>
      <c r="FDK15" s="153"/>
      <c r="FDL15" s="153"/>
      <c r="FDM15" s="153"/>
      <c r="FDN15" s="153"/>
      <c r="FDO15" s="153"/>
      <c r="FDP15" s="153"/>
      <c r="FDQ15" s="153"/>
      <c r="FDR15" s="153"/>
      <c r="FDS15" s="153"/>
      <c r="FDT15" s="153"/>
      <c r="FDU15" s="153"/>
      <c r="FDV15" s="153"/>
      <c r="FDW15" s="153"/>
      <c r="FDX15" s="153"/>
      <c r="FDY15" s="153"/>
      <c r="FDZ15" s="153"/>
      <c r="FEA15" s="153"/>
      <c r="FEB15" s="153"/>
      <c r="FEC15" s="153"/>
      <c r="FED15" s="153"/>
      <c r="FEE15" s="153"/>
      <c r="FEF15" s="153"/>
      <c r="FEG15" s="153"/>
      <c r="FEH15" s="153"/>
      <c r="FEI15" s="153"/>
      <c r="FEJ15" s="153"/>
      <c r="FEK15" s="153"/>
      <c r="FEL15" s="153"/>
      <c r="FEM15" s="153"/>
      <c r="FEN15" s="153"/>
      <c r="FEO15" s="153"/>
      <c r="FEP15" s="153"/>
      <c r="FEQ15" s="153"/>
      <c r="FER15" s="153"/>
      <c r="FES15" s="153"/>
      <c r="FET15" s="153"/>
      <c r="FEU15" s="153"/>
      <c r="FEV15" s="153"/>
      <c r="FEW15" s="153"/>
      <c r="FEX15" s="153"/>
      <c r="FEY15" s="153"/>
      <c r="FEZ15" s="153"/>
      <c r="FFA15" s="153"/>
      <c r="FFB15" s="153"/>
      <c r="FFC15" s="153"/>
      <c r="FFD15" s="153"/>
      <c r="FFE15" s="153"/>
      <c r="FFF15" s="153"/>
      <c r="FFG15" s="153"/>
      <c r="FFH15" s="153"/>
      <c r="FFI15" s="153"/>
      <c r="FFJ15" s="153"/>
      <c r="FFK15" s="153"/>
      <c r="FFL15" s="153"/>
      <c r="FFM15" s="153"/>
      <c r="FFN15" s="153"/>
      <c r="FFO15" s="153"/>
      <c r="FFP15" s="153"/>
      <c r="FFQ15" s="153"/>
      <c r="FFR15" s="153"/>
      <c r="FFS15" s="153"/>
      <c r="FFT15" s="153"/>
      <c r="FFU15" s="153"/>
      <c r="FFV15" s="153"/>
      <c r="FFW15" s="153"/>
      <c r="FFX15" s="153"/>
      <c r="FFY15" s="153"/>
      <c r="FFZ15" s="153"/>
      <c r="FGA15" s="153"/>
      <c r="FGB15" s="153"/>
      <c r="FGC15" s="153"/>
      <c r="FGD15" s="153"/>
      <c r="FGE15" s="153"/>
      <c r="FGF15" s="153"/>
      <c r="FGG15" s="153"/>
      <c r="FGH15" s="153"/>
      <c r="FGI15" s="153"/>
      <c r="FGJ15" s="153"/>
      <c r="FGK15" s="153"/>
      <c r="FGL15" s="153"/>
      <c r="FGM15" s="153"/>
      <c r="FGN15" s="153"/>
      <c r="FGO15" s="153"/>
      <c r="FGP15" s="153"/>
      <c r="FGQ15" s="153"/>
      <c r="FGR15" s="153"/>
      <c r="FGS15" s="153"/>
      <c r="FGT15" s="153"/>
      <c r="FGU15" s="153"/>
      <c r="FGV15" s="153"/>
      <c r="FGW15" s="153"/>
      <c r="FGX15" s="153"/>
      <c r="FGY15" s="153"/>
      <c r="FGZ15" s="153"/>
      <c r="FHA15" s="153"/>
      <c r="FHB15" s="153"/>
      <c r="FHC15" s="153"/>
      <c r="FHD15" s="153"/>
      <c r="FHE15" s="153"/>
      <c r="FHF15" s="153"/>
      <c r="FHG15" s="153"/>
      <c r="FHH15" s="153"/>
      <c r="FHI15" s="153"/>
      <c r="FHJ15" s="153"/>
      <c r="FHK15" s="153"/>
      <c r="FHL15" s="153"/>
      <c r="FHM15" s="153"/>
      <c r="FHN15" s="153"/>
      <c r="FHO15" s="153"/>
      <c r="FHP15" s="153"/>
      <c r="FHQ15" s="153"/>
      <c r="FHR15" s="153"/>
      <c r="FHS15" s="153"/>
      <c r="FHT15" s="153"/>
      <c r="FHU15" s="153"/>
      <c r="FHV15" s="153"/>
      <c r="FHW15" s="153"/>
      <c r="FHX15" s="153"/>
      <c r="FHY15" s="153"/>
      <c r="FHZ15" s="153"/>
      <c r="FIA15" s="153"/>
      <c r="FIB15" s="153"/>
      <c r="FIC15" s="153"/>
      <c r="FID15" s="153"/>
      <c r="FIE15" s="153"/>
      <c r="FIF15" s="153"/>
      <c r="FIG15" s="153"/>
      <c r="FIH15" s="153"/>
      <c r="FII15" s="153"/>
      <c r="FIJ15" s="153"/>
      <c r="FIK15" s="153"/>
      <c r="FIL15" s="153"/>
      <c r="FIM15" s="153"/>
      <c r="FIN15" s="153"/>
      <c r="FIO15" s="153"/>
      <c r="FIP15" s="153"/>
      <c r="FIQ15" s="153"/>
      <c r="FIR15" s="153"/>
      <c r="FIS15" s="153"/>
      <c r="FIT15" s="153"/>
      <c r="FIU15" s="153"/>
      <c r="FIV15" s="153"/>
      <c r="FIW15" s="153"/>
      <c r="FIX15" s="153"/>
      <c r="FIY15" s="153"/>
      <c r="FIZ15" s="153"/>
      <c r="FJA15" s="153"/>
      <c r="FJB15" s="153"/>
      <c r="FJC15" s="153"/>
      <c r="FJD15" s="153"/>
      <c r="FJE15" s="153"/>
      <c r="FJF15" s="153"/>
      <c r="FJG15" s="153"/>
      <c r="FJH15" s="153"/>
      <c r="FJI15" s="153"/>
      <c r="FJJ15" s="153"/>
      <c r="FJK15" s="153"/>
      <c r="FJL15" s="153"/>
      <c r="FJM15" s="153"/>
      <c r="FJN15" s="153"/>
      <c r="FJO15" s="153"/>
      <c r="FJP15" s="153"/>
      <c r="FJQ15" s="153"/>
      <c r="FJR15" s="153"/>
      <c r="FJS15" s="153"/>
      <c r="FJT15" s="153"/>
      <c r="FJU15" s="153"/>
      <c r="FJV15" s="153"/>
      <c r="FJW15" s="153"/>
      <c r="FJX15" s="153"/>
      <c r="FJY15" s="153"/>
      <c r="FJZ15" s="153"/>
      <c r="FKA15" s="153"/>
      <c r="FKB15" s="153"/>
      <c r="FKC15" s="153"/>
      <c r="FKD15" s="153"/>
      <c r="FKE15" s="153"/>
      <c r="FKF15" s="153"/>
      <c r="FKG15" s="153"/>
      <c r="FKH15" s="153"/>
      <c r="FKI15" s="153"/>
      <c r="FKJ15" s="153"/>
      <c r="FKK15" s="153"/>
      <c r="FKL15" s="153"/>
      <c r="FKM15" s="153"/>
      <c r="FKN15" s="153"/>
      <c r="FKO15" s="153"/>
      <c r="FKP15" s="153"/>
      <c r="FKQ15" s="153"/>
      <c r="FKR15" s="153"/>
      <c r="FKS15" s="153"/>
      <c r="FKT15" s="153"/>
      <c r="FKU15" s="153"/>
      <c r="FKV15" s="153"/>
      <c r="FKW15" s="153"/>
      <c r="FKX15" s="153"/>
      <c r="FKY15" s="153"/>
      <c r="FKZ15" s="153"/>
      <c r="FLA15" s="153"/>
      <c r="FLB15" s="153"/>
      <c r="FLC15" s="153"/>
      <c r="FLD15" s="153"/>
      <c r="FLE15" s="153"/>
      <c r="FLF15" s="153"/>
      <c r="FLG15" s="153"/>
      <c r="FLH15" s="153"/>
      <c r="FLI15" s="153"/>
      <c r="FLJ15" s="153"/>
      <c r="FLK15" s="153"/>
      <c r="FLL15" s="153"/>
      <c r="FLM15" s="153"/>
      <c r="FLN15" s="153"/>
      <c r="FLO15" s="153"/>
      <c r="FLP15" s="153"/>
      <c r="FLQ15" s="153"/>
      <c r="FLR15" s="153"/>
      <c r="FLS15" s="153"/>
      <c r="FLT15" s="153"/>
      <c r="FLU15" s="153"/>
      <c r="FLV15" s="153"/>
      <c r="FLW15" s="153"/>
      <c r="FLX15" s="153"/>
      <c r="FLY15" s="153"/>
      <c r="FLZ15" s="153"/>
      <c r="FMA15" s="153"/>
      <c r="FMB15" s="153"/>
      <c r="FMC15" s="153"/>
      <c r="FMD15" s="153"/>
      <c r="FME15" s="153"/>
      <c r="FMF15" s="153"/>
      <c r="FMG15" s="153"/>
      <c r="FMH15" s="153"/>
      <c r="FMI15" s="153"/>
      <c r="FMJ15" s="153"/>
      <c r="FMK15" s="153"/>
      <c r="FML15" s="153"/>
      <c r="FMM15" s="153"/>
      <c r="FMN15" s="153"/>
      <c r="FMO15" s="153"/>
      <c r="FMP15" s="153"/>
      <c r="FMQ15" s="153"/>
      <c r="FMR15" s="153"/>
      <c r="FMS15" s="153"/>
      <c r="FMT15" s="153"/>
      <c r="FMU15" s="153"/>
      <c r="FMV15" s="153"/>
      <c r="FMW15" s="153"/>
      <c r="FMX15" s="153"/>
      <c r="FMY15" s="153"/>
      <c r="FMZ15" s="153"/>
      <c r="FNA15" s="153"/>
      <c r="FNB15" s="153"/>
      <c r="FNC15" s="153"/>
      <c r="FND15" s="153"/>
      <c r="FNE15" s="153"/>
      <c r="FNF15" s="153"/>
      <c r="FNG15" s="153"/>
      <c r="FNH15" s="153"/>
      <c r="FNI15" s="153"/>
      <c r="FNJ15" s="153"/>
      <c r="FNK15" s="153"/>
      <c r="FNL15" s="153"/>
      <c r="FNM15" s="153"/>
      <c r="FNN15" s="153"/>
      <c r="FNO15" s="153"/>
      <c r="FNP15" s="153"/>
      <c r="FNQ15" s="153"/>
      <c r="FNR15" s="153"/>
      <c r="FNS15" s="153"/>
      <c r="FNT15" s="153"/>
      <c r="FNU15" s="153"/>
      <c r="FNV15" s="153"/>
      <c r="FNW15" s="153"/>
      <c r="FNX15" s="153"/>
      <c r="FNY15" s="153"/>
      <c r="FNZ15" s="153"/>
      <c r="FOA15" s="153"/>
      <c r="FOB15" s="153"/>
      <c r="FOC15" s="153"/>
      <c r="FOD15" s="153"/>
      <c r="FOE15" s="153"/>
      <c r="FOF15" s="153"/>
      <c r="FOG15" s="153"/>
      <c r="FOH15" s="153"/>
      <c r="FOI15" s="153"/>
      <c r="FOJ15" s="153"/>
      <c r="FOK15" s="153"/>
      <c r="FOL15" s="153"/>
      <c r="FOM15" s="153"/>
      <c r="FON15" s="153"/>
      <c r="FOO15" s="153"/>
      <c r="FOP15" s="153"/>
      <c r="FOQ15" s="153"/>
      <c r="FOR15" s="153"/>
      <c r="FOS15" s="153"/>
      <c r="FOT15" s="153"/>
      <c r="FOU15" s="153"/>
      <c r="FOV15" s="153"/>
      <c r="FOW15" s="153"/>
      <c r="FOX15" s="153"/>
      <c r="FOY15" s="153"/>
      <c r="FOZ15" s="153"/>
      <c r="FPA15" s="153"/>
      <c r="FPB15" s="153"/>
      <c r="FPC15" s="153"/>
      <c r="FPD15" s="153"/>
      <c r="FPE15" s="153"/>
      <c r="FPF15" s="153"/>
      <c r="FPG15" s="153"/>
      <c r="FPH15" s="153"/>
      <c r="FPI15" s="153"/>
      <c r="FPJ15" s="153"/>
      <c r="FPK15" s="153"/>
      <c r="FPL15" s="153"/>
      <c r="FPM15" s="153"/>
      <c r="FPN15" s="153"/>
      <c r="FPO15" s="153"/>
      <c r="FPP15" s="153"/>
      <c r="FPQ15" s="153"/>
      <c r="FPR15" s="153"/>
      <c r="FPS15" s="153"/>
      <c r="FPT15" s="153"/>
      <c r="FPU15" s="153"/>
      <c r="FPV15" s="153"/>
      <c r="FPW15" s="153"/>
      <c r="FPX15" s="153"/>
      <c r="FPY15" s="153"/>
      <c r="FPZ15" s="153"/>
      <c r="FQA15" s="153"/>
      <c r="FQB15" s="153"/>
      <c r="FQC15" s="153"/>
      <c r="FQD15" s="153"/>
      <c r="FQE15" s="153"/>
      <c r="FQF15" s="153"/>
      <c r="FQG15" s="153"/>
      <c r="FQH15" s="153"/>
      <c r="FQI15" s="153"/>
      <c r="FQJ15" s="153"/>
      <c r="FQK15" s="153"/>
      <c r="FQL15" s="153"/>
      <c r="FQM15" s="153"/>
      <c r="FQN15" s="153"/>
      <c r="FQO15" s="153"/>
      <c r="FQP15" s="153"/>
      <c r="FQQ15" s="153"/>
      <c r="FQR15" s="153"/>
      <c r="FQS15" s="153"/>
      <c r="FQT15" s="153"/>
      <c r="FQU15" s="153"/>
      <c r="FQV15" s="153"/>
      <c r="FQW15" s="153"/>
      <c r="FQX15" s="153"/>
      <c r="FQY15" s="153"/>
      <c r="FQZ15" s="153"/>
      <c r="FRA15" s="153"/>
      <c r="FRB15" s="153"/>
      <c r="FRC15" s="153"/>
      <c r="FRD15" s="153"/>
      <c r="FRE15" s="153"/>
      <c r="FRF15" s="153"/>
      <c r="FRG15" s="153"/>
      <c r="FRH15" s="153"/>
      <c r="FRI15" s="153"/>
      <c r="FRJ15" s="153"/>
      <c r="FRK15" s="153"/>
      <c r="FRL15" s="153"/>
      <c r="FRM15" s="153"/>
      <c r="FRN15" s="153"/>
      <c r="FRO15" s="153"/>
      <c r="FRP15" s="153"/>
      <c r="FRQ15" s="153"/>
      <c r="FRR15" s="153"/>
      <c r="FRS15" s="153"/>
      <c r="FRT15" s="153"/>
      <c r="FRU15" s="153"/>
      <c r="FRV15" s="153"/>
      <c r="FRW15" s="153"/>
      <c r="FRX15" s="153"/>
      <c r="FRY15" s="153"/>
      <c r="FRZ15" s="153"/>
      <c r="FSA15" s="153"/>
      <c r="FSB15" s="153"/>
      <c r="FSC15" s="153"/>
      <c r="FSD15" s="153"/>
      <c r="FSE15" s="153"/>
      <c r="FSF15" s="153"/>
      <c r="FSG15" s="153"/>
      <c r="FSH15" s="153"/>
      <c r="FSI15" s="153"/>
      <c r="FSJ15" s="153"/>
      <c r="FSK15" s="153"/>
      <c r="FSL15" s="153"/>
      <c r="FSM15" s="153"/>
      <c r="FSN15" s="153"/>
      <c r="FSO15" s="153"/>
      <c r="FSP15" s="153"/>
      <c r="FSQ15" s="153"/>
      <c r="FSR15" s="153"/>
      <c r="FSS15" s="153"/>
      <c r="FST15" s="153"/>
      <c r="FSU15" s="153"/>
      <c r="FSV15" s="153"/>
      <c r="FSW15" s="153"/>
      <c r="FSX15" s="153"/>
      <c r="FSY15" s="153"/>
      <c r="FSZ15" s="153"/>
      <c r="FTA15" s="153"/>
      <c r="FTB15" s="153"/>
      <c r="FTC15" s="153"/>
      <c r="FTD15" s="153"/>
      <c r="FTE15" s="153"/>
      <c r="FTF15" s="153"/>
      <c r="FTG15" s="153"/>
      <c r="FTH15" s="153"/>
      <c r="FTI15" s="153"/>
      <c r="FTJ15" s="153"/>
      <c r="FTK15" s="153"/>
      <c r="FTL15" s="153"/>
      <c r="FTM15" s="153"/>
      <c r="FTN15" s="153"/>
      <c r="FTO15" s="153"/>
      <c r="FTP15" s="153"/>
      <c r="FTQ15" s="153"/>
      <c r="FTR15" s="153"/>
      <c r="FTS15" s="153"/>
      <c r="FTT15" s="153"/>
      <c r="FTU15" s="153"/>
      <c r="FTV15" s="153"/>
      <c r="FTW15" s="153"/>
      <c r="FTX15" s="153"/>
      <c r="FTY15" s="153"/>
      <c r="FTZ15" s="153"/>
      <c r="FUA15" s="153"/>
      <c r="FUB15" s="153"/>
      <c r="FUC15" s="153"/>
      <c r="FUD15" s="153"/>
      <c r="FUE15" s="153"/>
      <c r="FUF15" s="153"/>
      <c r="FUG15" s="153"/>
      <c r="FUH15" s="153"/>
      <c r="FUI15" s="153"/>
      <c r="FUJ15" s="153"/>
      <c r="FUK15" s="153"/>
      <c r="FUL15" s="153"/>
      <c r="FUM15" s="153"/>
      <c r="FUN15" s="153"/>
      <c r="FUO15" s="153"/>
      <c r="FUP15" s="153"/>
      <c r="FUQ15" s="153"/>
      <c r="FUR15" s="153"/>
      <c r="FUS15" s="153"/>
      <c r="FUT15" s="153"/>
      <c r="FUU15" s="153"/>
      <c r="FUV15" s="153"/>
      <c r="FUW15" s="153"/>
      <c r="FUX15" s="153"/>
      <c r="FUY15" s="153"/>
      <c r="FUZ15" s="153"/>
      <c r="FVA15" s="153"/>
      <c r="FVB15" s="153"/>
      <c r="FVC15" s="153"/>
      <c r="FVD15" s="153"/>
      <c r="FVE15" s="153"/>
      <c r="FVF15" s="153"/>
      <c r="FVG15" s="153"/>
      <c r="FVH15" s="153"/>
      <c r="FVI15" s="153"/>
      <c r="FVJ15" s="153"/>
      <c r="FVK15" s="153"/>
      <c r="FVL15" s="153"/>
      <c r="FVM15" s="153"/>
      <c r="FVN15" s="153"/>
      <c r="FVO15" s="153"/>
      <c r="FVP15" s="153"/>
      <c r="FVQ15" s="153"/>
      <c r="FVR15" s="153"/>
      <c r="FVS15" s="153"/>
      <c r="FVT15" s="153"/>
      <c r="FVU15" s="153"/>
      <c r="FVV15" s="153"/>
      <c r="FVW15" s="153"/>
      <c r="FVX15" s="153"/>
      <c r="FVY15" s="153"/>
      <c r="FVZ15" s="153"/>
      <c r="FWA15" s="153"/>
      <c r="FWB15" s="153"/>
      <c r="FWC15" s="153"/>
      <c r="FWD15" s="153"/>
      <c r="FWE15" s="153"/>
      <c r="FWF15" s="153"/>
      <c r="FWG15" s="153"/>
      <c r="FWH15" s="153"/>
      <c r="FWI15" s="153"/>
      <c r="FWJ15" s="153"/>
      <c r="FWK15" s="153"/>
      <c r="FWL15" s="153"/>
      <c r="FWM15" s="153"/>
      <c r="FWN15" s="153"/>
      <c r="FWO15" s="153"/>
      <c r="FWP15" s="153"/>
      <c r="FWQ15" s="153"/>
      <c r="FWR15" s="153"/>
      <c r="FWS15" s="153"/>
      <c r="FWT15" s="153"/>
      <c r="FWU15" s="153"/>
      <c r="FWV15" s="153"/>
      <c r="FWW15" s="153"/>
      <c r="FWX15" s="153"/>
      <c r="FWY15" s="153"/>
      <c r="FWZ15" s="153"/>
      <c r="FXA15" s="153"/>
      <c r="FXB15" s="153"/>
      <c r="FXC15" s="153"/>
      <c r="FXD15" s="153"/>
      <c r="FXE15" s="153"/>
      <c r="FXF15" s="153"/>
      <c r="FXG15" s="153"/>
      <c r="FXH15" s="153"/>
      <c r="FXI15" s="153"/>
      <c r="FXJ15" s="153"/>
      <c r="FXK15" s="153"/>
      <c r="FXL15" s="153"/>
      <c r="FXM15" s="153"/>
      <c r="FXN15" s="153"/>
      <c r="FXO15" s="153"/>
      <c r="FXP15" s="153"/>
      <c r="FXQ15" s="153"/>
      <c r="FXR15" s="153"/>
      <c r="FXS15" s="153"/>
      <c r="FXT15" s="153"/>
      <c r="FXU15" s="153"/>
      <c r="FXV15" s="153"/>
      <c r="FXW15" s="153"/>
      <c r="FXX15" s="153"/>
      <c r="FXY15" s="153"/>
      <c r="FXZ15" s="153"/>
      <c r="FYA15" s="153"/>
      <c r="FYB15" s="153"/>
      <c r="FYC15" s="153"/>
      <c r="FYD15" s="153"/>
      <c r="FYE15" s="153"/>
      <c r="FYF15" s="153"/>
      <c r="FYG15" s="153"/>
      <c r="FYH15" s="153"/>
      <c r="FYI15" s="153"/>
      <c r="FYJ15" s="153"/>
      <c r="FYK15" s="153"/>
      <c r="FYL15" s="153"/>
      <c r="FYM15" s="153"/>
      <c r="FYN15" s="153"/>
      <c r="FYO15" s="153"/>
      <c r="FYP15" s="153"/>
      <c r="FYQ15" s="153"/>
      <c r="FYR15" s="153"/>
      <c r="FYS15" s="153"/>
      <c r="FYT15" s="153"/>
      <c r="FYU15" s="153"/>
      <c r="FYV15" s="153"/>
      <c r="FYW15" s="153"/>
      <c r="FYX15" s="153"/>
      <c r="FYY15" s="153"/>
      <c r="FYZ15" s="153"/>
      <c r="FZA15" s="153"/>
      <c r="FZB15" s="153"/>
      <c r="FZC15" s="153"/>
      <c r="FZD15" s="153"/>
      <c r="FZE15" s="153"/>
      <c r="FZF15" s="153"/>
      <c r="FZG15" s="153"/>
      <c r="FZH15" s="153"/>
      <c r="FZI15" s="153"/>
      <c r="FZJ15" s="153"/>
      <c r="FZK15" s="153"/>
      <c r="FZL15" s="153"/>
      <c r="FZM15" s="153"/>
      <c r="FZN15" s="153"/>
      <c r="FZO15" s="153"/>
      <c r="FZP15" s="153"/>
      <c r="FZQ15" s="153"/>
      <c r="FZR15" s="153"/>
      <c r="FZS15" s="153"/>
      <c r="FZT15" s="153"/>
      <c r="FZU15" s="153"/>
      <c r="FZV15" s="153"/>
      <c r="FZW15" s="153"/>
      <c r="FZX15" s="153"/>
      <c r="FZY15" s="153"/>
      <c r="FZZ15" s="153"/>
      <c r="GAA15" s="153"/>
      <c r="GAB15" s="153"/>
      <c r="GAC15" s="153"/>
      <c r="GAD15" s="153"/>
      <c r="GAE15" s="153"/>
      <c r="GAF15" s="153"/>
      <c r="GAG15" s="153"/>
      <c r="GAH15" s="153"/>
      <c r="GAI15" s="153"/>
      <c r="GAJ15" s="153"/>
      <c r="GAK15" s="153"/>
      <c r="GAL15" s="153"/>
      <c r="GAM15" s="153"/>
      <c r="GAN15" s="153"/>
      <c r="GAO15" s="153"/>
      <c r="GAP15" s="153"/>
      <c r="GAQ15" s="153"/>
      <c r="GAR15" s="153"/>
      <c r="GAS15" s="153"/>
      <c r="GAT15" s="153"/>
      <c r="GAU15" s="153"/>
      <c r="GAV15" s="153"/>
      <c r="GAW15" s="153"/>
      <c r="GAX15" s="153"/>
      <c r="GAY15" s="153"/>
      <c r="GAZ15" s="153"/>
      <c r="GBA15" s="153"/>
      <c r="GBB15" s="153"/>
      <c r="GBC15" s="153"/>
      <c r="GBD15" s="153"/>
      <c r="GBE15" s="153"/>
      <c r="GBF15" s="153"/>
      <c r="GBG15" s="153"/>
      <c r="GBH15" s="153"/>
      <c r="GBI15" s="153"/>
      <c r="GBJ15" s="153"/>
      <c r="GBK15" s="153"/>
      <c r="GBL15" s="153"/>
      <c r="GBM15" s="153"/>
      <c r="GBN15" s="153"/>
      <c r="GBO15" s="153"/>
      <c r="GBP15" s="153"/>
      <c r="GBQ15" s="153"/>
      <c r="GBR15" s="153"/>
      <c r="GBS15" s="153"/>
      <c r="GBT15" s="153"/>
      <c r="GBU15" s="153"/>
      <c r="GBV15" s="153"/>
      <c r="GBW15" s="153"/>
      <c r="GBX15" s="153"/>
      <c r="GBY15" s="153"/>
      <c r="GBZ15" s="153"/>
      <c r="GCA15" s="153"/>
      <c r="GCB15" s="153"/>
      <c r="GCC15" s="153"/>
      <c r="GCD15" s="153"/>
      <c r="GCE15" s="153"/>
      <c r="GCF15" s="153"/>
      <c r="GCG15" s="153"/>
      <c r="GCH15" s="153"/>
      <c r="GCI15" s="153"/>
      <c r="GCJ15" s="153"/>
      <c r="GCK15" s="153"/>
      <c r="GCL15" s="153"/>
      <c r="GCM15" s="153"/>
      <c r="GCN15" s="153"/>
      <c r="GCO15" s="153"/>
      <c r="GCP15" s="153"/>
      <c r="GCQ15" s="153"/>
      <c r="GCR15" s="153"/>
      <c r="GCS15" s="153"/>
      <c r="GCT15" s="153"/>
      <c r="GCU15" s="153"/>
      <c r="GCV15" s="153"/>
      <c r="GCW15" s="153"/>
      <c r="GCX15" s="153"/>
      <c r="GCY15" s="153"/>
      <c r="GCZ15" s="153"/>
      <c r="GDA15" s="153"/>
      <c r="GDB15" s="153"/>
      <c r="GDC15" s="153"/>
      <c r="GDD15" s="153"/>
      <c r="GDE15" s="153"/>
      <c r="GDF15" s="153"/>
      <c r="GDG15" s="153"/>
      <c r="GDH15" s="153"/>
      <c r="GDI15" s="153"/>
      <c r="GDJ15" s="153"/>
      <c r="GDK15" s="153"/>
      <c r="GDL15" s="153"/>
      <c r="GDM15" s="153"/>
      <c r="GDN15" s="153"/>
      <c r="GDO15" s="153"/>
      <c r="GDP15" s="153"/>
      <c r="GDQ15" s="153"/>
      <c r="GDR15" s="153"/>
      <c r="GDS15" s="153"/>
      <c r="GDT15" s="153"/>
      <c r="GDU15" s="153"/>
      <c r="GDV15" s="153"/>
      <c r="GDW15" s="153"/>
      <c r="GDX15" s="153"/>
      <c r="GDY15" s="153"/>
      <c r="GDZ15" s="153"/>
      <c r="GEA15" s="153"/>
      <c r="GEB15" s="153"/>
      <c r="GEC15" s="153"/>
      <c r="GED15" s="153"/>
      <c r="GEE15" s="153"/>
      <c r="GEF15" s="153"/>
      <c r="GEG15" s="153"/>
      <c r="GEH15" s="153"/>
      <c r="GEI15" s="153"/>
      <c r="GEJ15" s="153"/>
      <c r="GEK15" s="153"/>
      <c r="GEL15" s="153"/>
      <c r="GEM15" s="153"/>
      <c r="GEN15" s="153"/>
      <c r="GEO15" s="153"/>
      <c r="GEP15" s="153"/>
      <c r="GEQ15" s="153"/>
      <c r="GER15" s="153"/>
      <c r="GES15" s="153"/>
      <c r="GET15" s="153"/>
      <c r="GEU15" s="153"/>
      <c r="GEV15" s="153"/>
      <c r="GEW15" s="153"/>
      <c r="GEX15" s="153"/>
      <c r="GEY15" s="153"/>
      <c r="GEZ15" s="153"/>
      <c r="GFA15" s="153"/>
      <c r="GFB15" s="153"/>
      <c r="GFC15" s="153"/>
      <c r="GFD15" s="153"/>
      <c r="GFE15" s="153"/>
      <c r="GFF15" s="153"/>
      <c r="GFG15" s="153"/>
      <c r="GFH15" s="153"/>
      <c r="GFI15" s="153"/>
      <c r="GFJ15" s="153"/>
      <c r="GFK15" s="153"/>
      <c r="GFL15" s="153"/>
      <c r="GFM15" s="153"/>
      <c r="GFN15" s="153"/>
      <c r="GFO15" s="153"/>
      <c r="GFP15" s="153"/>
      <c r="GFQ15" s="153"/>
      <c r="GFR15" s="153"/>
      <c r="GFS15" s="153"/>
      <c r="GFT15" s="153"/>
      <c r="GFU15" s="153"/>
      <c r="GFV15" s="153"/>
      <c r="GFW15" s="153"/>
      <c r="GFX15" s="153"/>
      <c r="GFY15" s="153"/>
      <c r="GFZ15" s="153"/>
      <c r="GGA15" s="153"/>
      <c r="GGB15" s="153"/>
      <c r="GGC15" s="153"/>
      <c r="GGD15" s="153"/>
      <c r="GGE15" s="153"/>
      <c r="GGF15" s="153"/>
      <c r="GGG15" s="153"/>
      <c r="GGH15" s="153"/>
      <c r="GGI15" s="153"/>
      <c r="GGJ15" s="153"/>
      <c r="GGK15" s="153"/>
      <c r="GGL15" s="153"/>
      <c r="GGM15" s="153"/>
      <c r="GGN15" s="153"/>
      <c r="GGO15" s="153"/>
      <c r="GGP15" s="153"/>
      <c r="GGQ15" s="153"/>
      <c r="GGR15" s="153"/>
      <c r="GGS15" s="153"/>
      <c r="GGT15" s="153"/>
      <c r="GGU15" s="153"/>
      <c r="GGV15" s="153"/>
      <c r="GGW15" s="153"/>
      <c r="GGX15" s="153"/>
      <c r="GGY15" s="153"/>
      <c r="GGZ15" s="153"/>
      <c r="GHA15" s="153"/>
      <c r="GHB15" s="153"/>
      <c r="GHC15" s="153"/>
      <c r="GHD15" s="153"/>
      <c r="GHE15" s="153"/>
      <c r="GHF15" s="153"/>
      <c r="GHG15" s="153"/>
      <c r="GHH15" s="153"/>
      <c r="GHI15" s="153"/>
      <c r="GHJ15" s="153"/>
      <c r="GHK15" s="153"/>
      <c r="GHL15" s="153"/>
      <c r="GHM15" s="153"/>
      <c r="GHN15" s="153"/>
      <c r="GHO15" s="153"/>
      <c r="GHP15" s="153"/>
      <c r="GHQ15" s="153"/>
      <c r="GHR15" s="153"/>
      <c r="GHS15" s="153"/>
      <c r="GHT15" s="153"/>
      <c r="GHU15" s="153"/>
      <c r="GHV15" s="153"/>
      <c r="GHW15" s="153"/>
      <c r="GHX15" s="153"/>
      <c r="GHY15" s="153"/>
      <c r="GHZ15" s="153"/>
      <c r="GIA15" s="153"/>
      <c r="GIB15" s="153"/>
      <c r="GIC15" s="153"/>
      <c r="GID15" s="153"/>
      <c r="GIE15" s="153"/>
      <c r="GIF15" s="153"/>
      <c r="GIG15" s="153"/>
      <c r="GIH15" s="153"/>
      <c r="GII15" s="153"/>
      <c r="GIJ15" s="153"/>
      <c r="GIK15" s="153"/>
      <c r="GIL15" s="153"/>
      <c r="GIM15" s="153"/>
      <c r="GIN15" s="153"/>
      <c r="GIO15" s="153"/>
      <c r="GIP15" s="153"/>
      <c r="GIQ15" s="153"/>
      <c r="GIR15" s="153"/>
      <c r="GIS15" s="153"/>
      <c r="GIT15" s="153"/>
      <c r="GIU15" s="153"/>
      <c r="GIV15" s="153"/>
      <c r="GIW15" s="153"/>
      <c r="GIX15" s="153"/>
      <c r="GIY15" s="153"/>
      <c r="GIZ15" s="153"/>
      <c r="GJA15" s="153"/>
      <c r="GJB15" s="153"/>
      <c r="GJC15" s="153"/>
      <c r="GJD15" s="153"/>
      <c r="GJE15" s="153"/>
      <c r="GJF15" s="153"/>
      <c r="GJG15" s="153"/>
      <c r="GJH15" s="153"/>
      <c r="GJI15" s="153"/>
      <c r="GJJ15" s="153"/>
      <c r="GJK15" s="153"/>
      <c r="GJL15" s="153"/>
      <c r="GJM15" s="153"/>
      <c r="GJN15" s="153"/>
      <c r="GJO15" s="153"/>
      <c r="GJP15" s="153"/>
      <c r="GJQ15" s="153"/>
      <c r="GJR15" s="153"/>
      <c r="GJS15" s="153"/>
      <c r="GJT15" s="153"/>
      <c r="GJU15" s="153"/>
      <c r="GJV15" s="153"/>
      <c r="GJW15" s="153"/>
      <c r="GJX15" s="153"/>
      <c r="GJY15" s="153"/>
      <c r="GJZ15" s="153"/>
      <c r="GKA15" s="153"/>
      <c r="GKB15" s="153"/>
      <c r="GKC15" s="153"/>
      <c r="GKD15" s="153"/>
      <c r="GKE15" s="153"/>
      <c r="GKF15" s="153"/>
      <c r="GKG15" s="153"/>
      <c r="GKH15" s="153"/>
      <c r="GKI15" s="153"/>
      <c r="GKJ15" s="153"/>
      <c r="GKK15" s="153"/>
      <c r="GKL15" s="153"/>
      <c r="GKM15" s="153"/>
      <c r="GKN15" s="153"/>
      <c r="GKO15" s="153"/>
      <c r="GKP15" s="153"/>
      <c r="GKQ15" s="153"/>
      <c r="GKR15" s="153"/>
      <c r="GKS15" s="153"/>
      <c r="GKT15" s="153"/>
      <c r="GKU15" s="153"/>
      <c r="GKV15" s="153"/>
      <c r="GKW15" s="153"/>
      <c r="GKX15" s="153"/>
      <c r="GKY15" s="153"/>
      <c r="GKZ15" s="153"/>
      <c r="GLA15" s="153"/>
      <c r="GLB15" s="153"/>
      <c r="GLC15" s="153"/>
      <c r="GLD15" s="153"/>
      <c r="GLE15" s="153"/>
      <c r="GLF15" s="153"/>
      <c r="GLG15" s="153"/>
      <c r="GLH15" s="153"/>
      <c r="GLI15" s="153"/>
      <c r="GLJ15" s="153"/>
      <c r="GLK15" s="153"/>
      <c r="GLL15" s="153"/>
      <c r="GLM15" s="153"/>
      <c r="GLN15" s="153"/>
      <c r="GLO15" s="153"/>
      <c r="GLP15" s="153"/>
      <c r="GLQ15" s="153"/>
      <c r="GLR15" s="153"/>
      <c r="GLS15" s="153"/>
      <c r="GLT15" s="153"/>
      <c r="GLU15" s="153"/>
      <c r="GLV15" s="153"/>
      <c r="GLW15" s="153"/>
      <c r="GLX15" s="153"/>
      <c r="GLY15" s="153"/>
      <c r="GLZ15" s="153"/>
      <c r="GMA15" s="153"/>
      <c r="GMB15" s="153"/>
      <c r="GMC15" s="153"/>
      <c r="GMD15" s="153"/>
      <c r="GME15" s="153"/>
      <c r="GMF15" s="153"/>
      <c r="GMG15" s="153"/>
      <c r="GMH15" s="153"/>
      <c r="GMI15" s="153"/>
      <c r="GMJ15" s="153"/>
      <c r="GMK15" s="153"/>
      <c r="GML15" s="153"/>
      <c r="GMM15" s="153"/>
      <c r="GMN15" s="153"/>
      <c r="GMO15" s="153"/>
      <c r="GMP15" s="153"/>
      <c r="GMQ15" s="153"/>
      <c r="GMR15" s="153"/>
      <c r="GMS15" s="153"/>
      <c r="GMT15" s="153"/>
      <c r="GMU15" s="153"/>
      <c r="GMV15" s="153"/>
      <c r="GMW15" s="153"/>
      <c r="GMX15" s="153"/>
      <c r="GMY15" s="153"/>
      <c r="GMZ15" s="153"/>
      <c r="GNA15" s="153"/>
      <c r="GNB15" s="153"/>
      <c r="GNC15" s="153"/>
      <c r="GND15" s="153"/>
      <c r="GNE15" s="153"/>
      <c r="GNF15" s="153"/>
      <c r="GNG15" s="153"/>
      <c r="GNH15" s="153"/>
      <c r="GNI15" s="153"/>
      <c r="GNJ15" s="153"/>
      <c r="GNK15" s="153"/>
      <c r="GNL15" s="153"/>
      <c r="GNM15" s="153"/>
      <c r="GNN15" s="153"/>
      <c r="GNO15" s="153"/>
      <c r="GNP15" s="153"/>
      <c r="GNQ15" s="153"/>
      <c r="GNR15" s="153"/>
      <c r="GNS15" s="153"/>
      <c r="GNT15" s="153"/>
      <c r="GNU15" s="153"/>
      <c r="GNV15" s="153"/>
      <c r="GNW15" s="153"/>
      <c r="GNX15" s="153"/>
      <c r="GNY15" s="153"/>
      <c r="GNZ15" s="153"/>
      <c r="GOA15" s="153"/>
      <c r="GOB15" s="153"/>
      <c r="GOC15" s="153"/>
      <c r="GOD15" s="153"/>
      <c r="GOE15" s="153"/>
      <c r="GOF15" s="153"/>
      <c r="GOG15" s="153"/>
      <c r="GOH15" s="153"/>
      <c r="GOI15" s="153"/>
      <c r="GOJ15" s="153"/>
      <c r="GOK15" s="153"/>
      <c r="GOL15" s="153"/>
      <c r="GOM15" s="153"/>
      <c r="GON15" s="153"/>
      <c r="GOO15" s="153"/>
      <c r="GOP15" s="153"/>
      <c r="GOQ15" s="153"/>
      <c r="GOR15" s="153"/>
      <c r="GOS15" s="153"/>
      <c r="GOT15" s="153"/>
      <c r="GOU15" s="153"/>
      <c r="GOV15" s="153"/>
      <c r="GOW15" s="153"/>
      <c r="GOX15" s="153"/>
      <c r="GOY15" s="153"/>
      <c r="GOZ15" s="153"/>
      <c r="GPA15" s="153"/>
      <c r="GPB15" s="153"/>
      <c r="GPC15" s="153"/>
      <c r="GPD15" s="153"/>
      <c r="GPE15" s="153"/>
      <c r="GPF15" s="153"/>
      <c r="GPG15" s="153"/>
      <c r="GPH15" s="153"/>
      <c r="GPI15" s="153"/>
      <c r="GPJ15" s="153"/>
      <c r="GPK15" s="153"/>
      <c r="GPL15" s="153"/>
      <c r="GPM15" s="153"/>
      <c r="GPN15" s="153"/>
      <c r="GPO15" s="153"/>
      <c r="GPP15" s="153"/>
      <c r="GPQ15" s="153"/>
      <c r="GPR15" s="153"/>
      <c r="GPS15" s="153"/>
      <c r="GPT15" s="153"/>
      <c r="GPU15" s="153"/>
      <c r="GPV15" s="153"/>
      <c r="GPW15" s="153"/>
      <c r="GPX15" s="153"/>
      <c r="GPY15" s="153"/>
      <c r="GPZ15" s="153"/>
      <c r="GQA15" s="153"/>
      <c r="GQB15" s="153"/>
      <c r="GQC15" s="153"/>
      <c r="GQD15" s="153"/>
      <c r="GQE15" s="153"/>
      <c r="GQF15" s="153"/>
      <c r="GQG15" s="153"/>
      <c r="GQH15" s="153"/>
      <c r="GQI15" s="153"/>
      <c r="GQJ15" s="153"/>
      <c r="GQK15" s="153"/>
      <c r="GQL15" s="153"/>
      <c r="GQM15" s="153"/>
      <c r="GQN15" s="153"/>
      <c r="GQO15" s="153"/>
      <c r="GQP15" s="153"/>
      <c r="GQQ15" s="153"/>
      <c r="GQR15" s="153"/>
      <c r="GQS15" s="153"/>
      <c r="GQT15" s="153"/>
      <c r="GQU15" s="153"/>
      <c r="GQV15" s="153"/>
      <c r="GQW15" s="153"/>
      <c r="GQX15" s="153"/>
      <c r="GQY15" s="153"/>
      <c r="GQZ15" s="153"/>
      <c r="GRA15" s="153"/>
      <c r="GRB15" s="153"/>
      <c r="GRC15" s="153"/>
      <c r="GRD15" s="153"/>
      <c r="GRE15" s="153"/>
      <c r="GRF15" s="153"/>
      <c r="GRG15" s="153"/>
      <c r="GRH15" s="153"/>
      <c r="GRI15" s="153"/>
      <c r="GRJ15" s="153"/>
      <c r="GRK15" s="153"/>
      <c r="GRL15" s="153"/>
      <c r="GRM15" s="153"/>
      <c r="GRN15" s="153"/>
      <c r="GRO15" s="153"/>
      <c r="GRP15" s="153"/>
      <c r="GRQ15" s="153"/>
      <c r="GRR15" s="153"/>
      <c r="GRS15" s="153"/>
      <c r="GRT15" s="153"/>
      <c r="GRU15" s="153"/>
      <c r="GRV15" s="153"/>
      <c r="GRW15" s="153"/>
      <c r="GRX15" s="153"/>
      <c r="GRY15" s="153"/>
      <c r="GRZ15" s="153"/>
      <c r="GSA15" s="153"/>
      <c r="GSB15" s="153"/>
      <c r="GSC15" s="153"/>
      <c r="GSD15" s="153"/>
      <c r="GSE15" s="153"/>
      <c r="GSF15" s="153"/>
      <c r="GSG15" s="153"/>
      <c r="GSH15" s="153"/>
      <c r="GSI15" s="153"/>
      <c r="GSJ15" s="153"/>
      <c r="GSK15" s="153"/>
      <c r="GSL15" s="153"/>
      <c r="GSM15" s="153"/>
      <c r="GSN15" s="153"/>
      <c r="GSO15" s="153"/>
      <c r="GSP15" s="153"/>
      <c r="GSQ15" s="153"/>
      <c r="GSR15" s="153"/>
      <c r="GSS15" s="153"/>
      <c r="GST15" s="153"/>
      <c r="GSU15" s="153"/>
      <c r="GSV15" s="153"/>
      <c r="GSW15" s="153"/>
      <c r="GSX15" s="153"/>
      <c r="GSY15" s="153"/>
      <c r="GSZ15" s="153"/>
      <c r="GTA15" s="153"/>
      <c r="GTB15" s="153"/>
      <c r="GTC15" s="153"/>
      <c r="GTD15" s="153"/>
      <c r="GTE15" s="153"/>
      <c r="GTF15" s="153"/>
      <c r="GTG15" s="153"/>
      <c r="GTH15" s="153"/>
      <c r="GTI15" s="153"/>
      <c r="GTJ15" s="153"/>
      <c r="GTK15" s="153"/>
      <c r="GTL15" s="153"/>
      <c r="GTM15" s="153"/>
      <c r="GTN15" s="153"/>
      <c r="GTO15" s="153"/>
      <c r="GTP15" s="153"/>
      <c r="GTQ15" s="153"/>
      <c r="GTR15" s="153"/>
      <c r="GTS15" s="153"/>
      <c r="GTT15" s="153"/>
      <c r="GTU15" s="153"/>
      <c r="GTV15" s="153"/>
      <c r="GTW15" s="153"/>
      <c r="GTX15" s="153"/>
      <c r="GTY15" s="153"/>
      <c r="GTZ15" s="153"/>
      <c r="GUA15" s="153"/>
      <c r="GUB15" s="153"/>
      <c r="GUC15" s="153"/>
      <c r="GUD15" s="153"/>
      <c r="GUE15" s="153"/>
      <c r="GUF15" s="153"/>
      <c r="GUG15" s="153"/>
      <c r="GUH15" s="153"/>
      <c r="GUI15" s="153"/>
      <c r="GUJ15" s="153"/>
      <c r="GUK15" s="153"/>
      <c r="GUL15" s="153"/>
      <c r="GUM15" s="153"/>
      <c r="GUN15" s="153"/>
      <c r="GUO15" s="153"/>
      <c r="GUP15" s="153"/>
      <c r="GUQ15" s="153"/>
      <c r="GUR15" s="153"/>
      <c r="GUS15" s="153"/>
      <c r="GUT15" s="153"/>
      <c r="GUU15" s="153"/>
      <c r="GUV15" s="153"/>
      <c r="GUW15" s="153"/>
      <c r="GUX15" s="153"/>
      <c r="GUY15" s="153"/>
      <c r="GUZ15" s="153"/>
      <c r="GVA15" s="153"/>
      <c r="GVB15" s="153"/>
      <c r="GVC15" s="153"/>
      <c r="GVD15" s="153"/>
      <c r="GVE15" s="153"/>
      <c r="GVF15" s="153"/>
      <c r="GVG15" s="153"/>
      <c r="GVH15" s="153"/>
      <c r="GVI15" s="153"/>
      <c r="GVJ15" s="153"/>
      <c r="GVK15" s="153"/>
      <c r="GVL15" s="153"/>
      <c r="GVM15" s="153"/>
      <c r="GVN15" s="153"/>
      <c r="GVO15" s="153"/>
      <c r="GVP15" s="153"/>
      <c r="GVQ15" s="153"/>
      <c r="GVR15" s="153"/>
      <c r="GVS15" s="153"/>
      <c r="GVT15" s="153"/>
      <c r="GVU15" s="153"/>
      <c r="GVV15" s="153"/>
      <c r="GVW15" s="153"/>
      <c r="GVX15" s="153"/>
      <c r="GVY15" s="153"/>
      <c r="GVZ15" s="153"/>
      <c r="GWA15" s="153"/>
      <c r="GWB15" s="153"/>
      <c r="GWC15" s="153"/>
      <c r="GWD15" s="153"/>
      <c r="GWE15" s="153"/>
      <c r="GWF15" s="153"/>
      <c r="GWG15" s="153"/>
      <c r="GWH15" s="153"/>
      <c r="GWI15" s="153"/>
      <c r="GWJ15" s="153"/>
      <c r="GWK15" s="153"/>
      <c r="GWL15" s="153"/>
      <c r="GWM15" s="153"/>
      <c r="GWN15" s="153"/>
      <c r="GWO15" s="153"/>
      <c r="GWP15" s="153"/>
      <c r="GWQ15" s="153"/>
      <c r="GWR15" s="153"/>
      <c r="GWS15" s="153"/>
      <c r="GWT15" s="153"/>
      <c r="GWU15" s="153"/>
      <c r="GWV15" s="153"/>
      <c r="GWW15" s="153"/>
      <c r="GWX15" s="153"/>
      <c r="GWY15" s="153"/>
      <c r="GWZ15" s="153"/>
      <c r="GXA15" s="153"/>
      <c r="GXB15" s="153"/>
      <c r="GXC15" s="153"/>
      <c r="GXD15" s="153"/>
      <c r="GXE15" s="153"/>
      <c r="GXF15" s="153"/>
      <c r="GXG15" s="153"/>
      <c r="GXH15" s="153"/>
      <c r="GXI15" s="153"/>
      <c r="GXJ15" s="153"/>
      <c r="GXK15" s="153"/>
      <c r="GXL15" s="153"/>
      <c r="GXM15" s="153"/>
      <c r="GXN15" s="153"/>
      <c r="GXO15" s="153"/>
      <c r="GXP15" s="153"/>
      <c r="GXQ15" s="153"/>
      <c r="GXR15" s="153"/>
      <c r="GXS15" s="153"/>
      <c r="GXT15" s="153"/>
      <c r="GXU15" s="153"/>
      <c r="GXV15" s="153"/>
      <c r="GXW15" s="153"/>
      <c r="GXX15" s="153"/>
      <c r="GXY15" s="153"/>
      <c r="GXZ15" s="153"/>
      <c r="GYA15" s="153"/>
      <c r="GYB15" s="153"/>
      <c r="GYC15" s="153"/>
      <c r="GYD15" s="153"/>
      <c r="GYE15" s="153"/>
      <c r="GYF15" s="153"/>
      <c r="GYG15" s="153"/>
      <c r="GYH15" s="153"/>
      <c r="GYI15" s="153"/>
      <c r="GYJ15" s="153"/>
      <c r="GYK15" s="153"/>
      <c r="GYL15" s="153"/>
      <c r="GYM15" s="153"/>
      <c r="GYN15" s="153"/>
      <c r="GYO15" s="153"/>
      <c r="GYP15" s="153"/>
      <c r="GYQ15" s="153"/>
      <c r="GYR15" s="153"/>
      <c r="GYS15" s="153"/>
      <c r="GYT15" s="153"/>
      <c r="GYU15" s="153"/>
      <c r="GYV15" s="153"/>
      <c r="GYW15" s="153"/>
      <c r="GYX15" s="153"/>
      <c r="GYY15" s="153"/>
      <c r="GYZ15" s="153"/>
      <c r="GZA15" s="153"/>
      <c r="GZB15" s="153"/>
      <c r="GZC15" s="153"/>
      <c r="GZD15" s="153"/>
      <c r="GZE15" s="153"/>
      <c r="GZF15" s="153"/>
      <c r="GZG15" s="153"/>
      <c r="GZH15" s="153"/>
      <c r="GZI15" s="153"/>
      <c r="GZJ15" s="153"/>
      <c r="GZK15" s="153"/>
      <c r="GZL15" s="153"/>
      <c r="GZM15" s="153"/>
      <c r="GZN15" s="153"/>
      <c r="GZO15" s="153"/>
      <c r="GZP15" s="153"/>
      <c r="GZQ15" s="153"/>
      <c r="GZR15" s="153"/>
      <c r="GZS15" s="153"/>
      <c r="GZT15" s="153"/>
      <c r="GZU15" s="153"/>
      <c r="GZV15" s="153"/>
      <c r="GZW15" s="153"/>
      <c r="GZX15" s="153"/>
      <c r="GZY15" s="153"/>
      <c r="GZZ15" s="153"/>
      <c r="HAA15" s="153"/>
      <c r="HAB15" s="153"/>
      <c r="HAC15" s="153"/>
      <c r="HAD15" s="153"/>
      <c r="HAE15" s="153"/>
      <c r="HAF15" s="153"/>
      <c r="HAG15" s="153"/>
      <c r="HAH15" s="153"/>
      <c r="HAI15" s="153"/>
      <c r="HAJ15" s="153"/>
      <c r="HAK15" s="153"/>
      <c r="HAL15" s="153"/>
      <c r="HAM15" s="153"/>
      <c r="HAN15" s="153"/>
      <c r="HAO15" s="153"/>
      <c r="HAP15" s="153"/>
      <c r="HAQ15" s="153"/>
      <c r="HAR15" s="153"/>
      <c r="HAS15" s="153"/>
      <c r="HAT15" s="153"/>
      <c r="HAU15" s="153"/>
      <c r="HAV15" s="153"/>
      <c r="HAW15" s="153"/>
      <c r="HAX15" s="153"/>
      <c r="HAY15" s="153"/>
      <c r="HAZ15" s="153"/>
      <c r="HBA15" s="153"/>
      <c r="HBB15" s="153"/>
      <c r="HBC15" s="153"/>
      <c r="HBD15" s="153"/>
      <c r="HBE15" s="153"/>
      <c r="HBF15" s="153"/>
      <c r="HBG15" s="153"/>
      <c r="HBH15" s="153"/>
      <c r="HBI15" s="153"/>
      <c r="HBJ15" s="153"/>
      <c r="HBK15" s="153"/>
      <c r="HBL15" s="153"/>
      <c r="HBM15" s="153"/>
      <c r="HBN15" s="153"/>
      <c r="HBO15" s="153"/>
      <c r="HBP15" s="153"/>
      <c r="HBQ15" s="153"/>
      <c r="HBR15" s="153"/>
      <c r="HBS15" s="153"/>
      <c r="HBT15" s="153"/>
      <c r="HBU15" s="153"/>
      <c r="HBV15" s="153"/>
      <c r="HBW15" s="153"/>
      <c r="HBX15" s="153"/>
      <c r="HBY15" s="153"/>
      <c r="HBZ15" s="153"/>
      <c r="HCA15" s="153"/>
      <c r="HCB15" s="153"/>
      <c r="HCC15" s="153"/>
      <c r="HCD15" s="153"/>
      <c r="HCE15" s="153"/>
      <c r="HCF15" s="153"/>
      <c r="HCG15" s="153"/>
      <c r="HCH15" s="153"/>
      <c r="HCI15" s="153"/>
      <c r="HCJ15" s="153"/>
      <c r="HCK15" s="153"/>
      <c r="HCL15" s="153"/>
      <c r="HCM15" s="153"/>
      <c r="HCN15" s="153"/>
      <c r="HCO15" s="153"/>
      <c r="HCP15" s="153"/>
      <c r="HCQ15" s="153"/>
      <c r="HCR15" s="153"/>
      <c r="HCS15" s="153"/>
      <c r="HCT15" s="153"/>
      <c r="HCU15" s="153"/>
      <c r="HCV15" s="153"/>
      <c r="HCW15" s="153"/>
      <c r="HCX15" s="153"/>
      <c r="HCY15" s="153"/>
      <c r="HCZ15" s="153"/>
      <c r="HDA15" s="153"/>
      <c r="HDB15" s="153"/>
      <c r="HDC15" s="153"/>
      <c r="HDD15" s="153"/>
      <c r="HDE15" s="153"/>
      <c r="HDF15" s="153"/>
      <c r="HDG15" s="153"/>
      <c r="HDH15" s="153"/>
      <c r="HDI15" s="153"/>
      <c r="HDJ15" s="153"/>
      <c r="HDK15" s="153"/>
      <c r="HDL15" s="153"/>
      <c r="HDM15" s="153"/>
      <c r="HDN15" s="153"/>
      <c r="HDO15" s="153"/>
      <c r="HDP15" s="153"/>
      <c r="HDQ15" s="153"/>
      <c r="HDR15" s="153"/>
      <c r="HDS15" s="153"/>
      <c r="HDT15" s="153"/>
      <c r="HDU15" s="153"/>
      <c r="HDV15" s="153"/>
      <c r="HDW15" s="153"/>
      <c r="HDX15" s="153"/>
      <c r="HDY15" s="153"/>
      <c r="HDZ15" s="153"/>
      <c r="HEA15" s="153"/>
      <c r="HEB15" s="153"/>
      <c r="HEC15" s="153"/>
      <c r="HED15" s="153"/>
      <c r="HEE15" s="153"/>
      <c r="HEF15" s="153"/>
      <c r="HEG15" s="153"/>
      <c r="HEH15" s="153"/>
      <c r="HEI15" s="153"/>
      <c r="HEJ15" s="153"/>
      <c r="HEK15" s="153"/>
      <c r="HEL15" s="153"/>
      <c r="HEM15" s="153"/>
      <c r="HEN15" s="153"/>
      <c r="HEO15" s="153"/>
      <c r="HEP15" s="153"/>
      <c r="HEQ15" s="153"/>
      <c r="HER15" s="153"/>
      <c r="HES15" s="153"/>
      <c r="HET15" s="153"/>
      <c r="HEU15" s="153"/>
      <c r="HEV15" s="153"/>
      <c r="HEW15" s="153"/>
      <c r="HEX15" s="153"/>
      <c r="HEY15" s="153"/>
      <c r="HEZ15" s="153"/>
      <c r="HFA15" s="153"/>
      <c r="HFB15" s="153"/>
      <c r="HFC15" s="153"/>
      <c r="HFD15" s="153"/>
      <c r="HFE15" s="153"/>
      <c r="HFF15" s="153"/>
      <c r="HFG15" s="153"/>
      <c r="HFH15" s="153"/>
      <c r="HFI15" s="153"/>
      <c r="HFJ15" s="153"/>
      <c r="HFK15" s="153"/>
      <c r="HFL15" s="153"/>
      <c r="HFM15" s="153"/>
      <c r="HFN15" s="153"/>
      <c r="HFO15" s="153"/>
      <c r="HFP15" s="153"/>
      <c r="HFQ15" s="153"/>
      <c r="HFR15" s="153"/>
      <c r="HFS15" s="153"/>
      <c r="HFT15" s="153"/>
      <c r="HFU15" s="153"/>
      <c r="HFV15" s="153"/>
      <c r="HFW15" s="153"/>
      <c r="HFX15" s="153"/>
      <c r="HFY15" s="153"/>
      <c r="HFZ15" s="153"/>
      <c r="HGA15" s="153"/>
      <c r="HGB15" s="153"/>
      <c r="HGC15" s="153"/>
      <c r="HGD15" s="153"/>
      <c r="HGE15" s="153"/>
      <c r="HGF15" s="153"/>
      <c r="HGG15" s="153"/>
      <c r="HGH15" s="153"/>
      <c r="HGI15" s="153"/>
      <c r="HGJ15" s="153"/>
      <c r="HGK15" s="153"/>
      <c r="HGL15" s="153"/>
      <c r="HGM15" s="153"/>
      <c r="HGN15" s="153"/>
      <c r="HGO15" s="153"/>
      <c r="HGP15" s="153"/>
      <c r="HGQ15" s="153"/>
      <c r="HGR15" s="153"/>
      <c r="HGS15" s="153"/>
      <c r="HGT15" s="153"/>
      <c r="HGU15" s="153"/>
      <c r="HGV15" s="153"/>
      <c r="HGW15" s="153"/>
      <c r="HGX15" s="153"/>
      <c r="HGY15" s="153"/>
      <c r="HGZ15" s="153"/>
      <c r="HHA15" s="153"/>
      <c r="HHB15" s="153"/>
      <c r="HHC15" s="153"/>
      <c r="HHD15" s="153"/>
      <c r="HHE15" s="153"/>
      <c r="HHF15" s="153"/>
      <c r="HHG15" s="153"/>
      <c r="HHH15" s="153"/>
      <c r="HHI15" s="153"/>
      <c r="HHJ15" s="153"/>
      <c r="HHK15" s="153"/>
      <c r="HHL15" s="153"/>
      <c r="HHM15" s="153"/>
      <c r="HHN15" s="153"/>
      <c r="HHO15" s="153"/>
      <c r="HHP15" s="153"/>
      <c r="HHQ15" s="153"/>
      <c r="HHR15" s="153"/>
      <c r="HHS15" s="153"/>
      <c r="HHT15" s="153"/>
      <c r="HHU15" s="153"/>
      <c r="HHV15" s="153"/>
      <c r="HHW15" s="153"/>
      <c r="HHX15" s="153"/>
      <c r="HHY15" s="153"/>
      <c r="HHZ15" s="153"/>
      <c r="HIA15" s="153"/>
      <c r="HIB15" s="153"/>
      <c r="HIC15" s="153"/>
      <c r="HID15" s="153"/>
      <c r="HIE15" s="153"/>
      <c r="HIF15" s="153"/>
      <c r="HIG15" s="153"/>
      <c r="HIH15" s="153"/>
      <c r="HII15" s="153"/>
      <c r="HIJ15" s="153"/>
      <c r="HIK15" s="153"/>
      <c r="HIL15" s="153"/>
      <c r="HIM15" s="153"/>
      <c r="HIN15" s="153"/>
      <c r="HIO15" s="153"/>
      <c r="HIP15" s="153"/>
      <c r="HIQ15" s="153"/>
      <c r="HIR15" s="153"/>
      <c r="HIS15" s="153"/>
      <c r="HIT15" s="153"/>
      <c r="HIU15" s="153"/>
      <c r="HIV15" s="153"/>
      <c r="HIW15" s="153"/>
      <c r="HIX15" s="153"/>
      <c r="HIY15" s="153"/>
      <c r="HIZ15" s="153"/>
      <c r="HJA15" s="153"/>
      <c r="HJB15" s="153"/>
      <c r="HJC15" s="153"/>
      <c r="HJD15" s="153"/>
      <c r="HJE15" s="153"/>
      <c r="HJF15" s="153"/>
      <c r="HJG15" s="153"/>
      <c r="HJH15" s="153"/>
      <c r="HJI15" s="153"/>
      <c r="HJJ15" s="153"/>
      <c r="HJK15" s="153"/>
      <c r="HJL15" s="153"/>
      <c r="HJM15" s="153"/>
      <c r="HJN15" s="153"/>
      <c r="HJO15" s="153"/>
      <c r="HJP15" s="153"/>
      <c r="HJQ15" s="153"/>
      <c r="HJR15" s="153"/>
      <c r="HJS15" s="153"/>
      <c r="HJT15" s="153"/>
      <c r="HJU15" s="153"/>
      <c r="HJV15" s="153"/>
      <c r="HJW15" s="153"/>
      <c r="HJX15" s="153"/>
      <c r="HJY15" s="153"/>
      <c r="HJZ15" s="153"/>
      <c r="HKA15" s="153"/>
      <c r="HKB15" s="153"/>
      <c r="HKC15" s="153"/>
      <c r="HKD15" s="153"/>
      <c r="HKE15" s="153"/>
      <c r="HKF15" s="153"/>
      <c r="HKG15" s="153"/>
      <c r="HKH15" s="153"/>
      <c r="HKI15" s="153"/>
      <c r="HKJ15" s="153"/>
      <c r="HKK15" s="153"/>
      <c r="HKL15" s="153"/>
      <c r="HKM15" s="153"/>
      <c r="HKN15" s="153"/>
      <c r="HKO15" s="153"/>
      <c r="HKP15" s="153"/>
      <c r="HKQ15" s="153"/>
      <c r="HKR15" s="153"/>
      <c r="HKS15" s="153"/>
      <c r="HKT15" s="153"/>
      <c r="HKU15" s="153"/>
      <c r="HKV15" s="153"/>
      <c r="HKW15" s="153"/>
      <c r="HKX15" s="153"/>
      <c r="HKY15" s="153"/>
      <c r="HKZ15" s="153"/>
      <c r="HLA15" s="153"/>
      <c r="HLB15" s="153"/>
      <c r="HLC15" s="153"/>
      <c r="HLD15" s="153"/>
      <c r="HLE15" s="153"/>
      <c r="HLF15" s="153"/>
      <c r="HLG15" s="153"/>
      <c r="HLH15" s="153"/>
      <c r="HLI15" s="153"/>
      <c r="HLJ15" s="153"/>
      <c r="HLK15" s="153"/>
      <c r="HLL15" s="153"/>
      <c r="HLM15" s="153"/>
      <c r="HLN15" s="153"/>
      <c r="HLO15" s="153"/>
      <c r="HLP15" s="153"/>
      <c r="HLQ15" s="153"/>
      <c r="HLR15" s="153"/>
      <c r="HLS15" s="153"/>
      <c r="HLT15" s="153"/>
      <c r="HLU15" s="153"/>
      <c r="HLV15" s="153"/>
      <c r="HLW15" s="153"/>
      <c r="HLX15" s="153"/>
      <c r="HLY15" s="153"/>
      <c r="HLZ15" s="153"/>
      <c r="HMA15" s="153"/>
      <c r="HMB15" s="153"/>
      <c r="HMC15" s="153"/>
      <c r="HMD15" s="153"/>
      <c r="HME15" s="153"/>
      <c r="HMF15" s="153"/>
      <c r="HMG15" s="153"/>
      <c r="HMH15" s="153"/>
      <c r="HMI15" s="153"/>
      <c r="HMJ15" s="153"/>
      <c r="HMK15" s="153"/>
      <c r="HML15" s="153"/>
      <c r="HMM15" s="153"/>
      <c r="HMN15" s="153"/>
      <c r="HMO15" s="153"/>
      <c r="HMP15" s="153"/>
      <c r="HMQ15" s="153"/>
      <c r="HMR15" s="153"/>
      <c r="HMS15" s="153"/>
      <c r="HMT15" s="153"/>
      <c r="HMU15" s="153"/>
      <c r="HMV15" s="153"/>
      <c r="HMW15" s="153"/>
      <c r="HMX15" s="153"/>
      <c r="HMY15" s="153"/>
      <c r="HMZ15" s="153"/>
      <c r="HNA15" s="153"/>
      <c r="HNB15" s="153"/>
      <c r="HNC15" s="153"/>
      <c r="HND15" s="153"/>
      <c r="HNE15" s="153"/>
      <c r="HNF15" s="153"/>
      <c r="HNG15" s="153"/>
      <c r="HNH15" s="153"/>
      <c r="HNI15" s="153"/>
      <c r="HNJ15" s="153"/>
      <c r="HNK15" s="153"/>
      <c r="HNL15" s="153"/>
      <c r="HNM15" s="153"/>
      <c r="HNN15" s="153"/>
      <c r="HNO15" s="153"/>
      <c r="HNP15" s="153"/>
      <c r="HNQ15" s="153"/>
      <c r="HNR15" s="153"/>
      <c r="HNS15" s="153"/>
      <c r="HNT15" s="153"/>
      <c r="HNU15" s="153"/>
      <c r="HNV15" s="153"/>
      <c r="HNW15" s="153"/>
      <c r="HNX15" s="153"/>
      <c r="HNY15" s="153"/>
      <c r="HNZ15" s="153"/>
      <c r="HOA15" s="153"/>
      <c r="HOB15" s="153"/>
      <c r="HOC15" s="153"/>
      <c r="HOD15" s="153"/>
      <c r="HOE15" s="153"/>
      <c r="HOF15" s="153"/>
      <c r="HOG15" s="153"/>
      <c r="HOH15" s="153"/>
      <c r="HOI15" s="153"/>
      <c r="HOJ15" s="153"/>
      <c r="HOK15" s="153"/>
      <c r="HOL15" s="153"/>
      <c r="HOM15" s="153"/>
      <c r="HON15" s="153"/>
      <c r="HOO15" s="153"/>
      <c r="HOP15" s="153"/>
      <c r="HOQ15" s="153"/>
      <c r="HOR15" s="153"/>
      <c r="HOS15" s="153"/>
      <c r="HOT15" s="153"/>
      <c r="HOU15" s="153"/>
      <c r="HOV15" s="153"/>
      <c r="HOW15" s="153"/>
      <c r="HOX15" s="153"/>
      <c r="HOY15" s="153"/>
      <c r="HOZ15" s="153"/>
      <c r="HPA15" s="153"/>
      <c r="HPB15" s="153"/>
      <c r="HPC15" s="153"/>
      <c r="HPD15" s="153"/>
      <c r="HPE15" s="153"/>
      <c r="HPF15" s="153"/>
      <c r="HPG15" s="153"/>
      <c r="HPH15" s="153"/>
      <c r="HPI15" s="153"/>
      <c r="HPJ15" s="153"/>
      <c r="HPK15" s="153"/>
      <c r="HPL15" s="153"/>
      <c r="HPM15" s="153"/>
      <c r="HPN15" s="153"/>
      <c r="HPO15" s="153"/>
      <c r="HPP15" s="153"/>
      <c r="HPQ15" s="153"/>
      <c r="HPR15" s="153"/>
      <c r="HPS15" s="153"/>
      <c r="HPT15" s="153"/>
      <c r="HPU15" s="153"/>
      <c r="HPV15" s="153"/>
      <c r="HPW15" s="153"/>
      <c r="HPX15" s="153"/>
      <c r="HPY15" s="153"/>
      <c r="HPZ15" s="153"/>
      <c r="HQA15" s="153"/>
      <c r="HQB15" s="153"/>
      <c r="HQC15" s="153"/>
      <c r="HQD15" s="153"/>
      <c r="HQE15" s="153"/>
      <c r="HQF15" s="153"/>
      <c r="HQG15" s="153"/>
      <c r="HQH15" s="153"/>
      <c r="HQI15" s="153"/>
      <c r="HQJ15" s="153"/>
      <c r="HQK15" s="153"/>
      <c r="HQL15" s="153"/>
      <c r="HQM15" s="153"/>
      <c r="HQN15" s="153"/>
      <c r="HQO15" s="153"/>
      <c r="HQP15" s="153"/>
      <c r="HQQ15" s="153"/>
      <c r="HQR15" s="153"/>
      <c r="HQS15" s="153"/>
      <c r="HQT15" s="153"/>
      <c r="HQU15" s="153"/>
      <c r="HQV15" s="153"/>
      <c r="HQW15" s="153"/>
      <c r="HQX15" s="153"/>
      <c r="HQY15" s="153"/>
      <c r="HQZ15" s="153"/>
      <c r="HRA15" s="153"/>
      <c r="HRB15" s="153"/>
      <c r="HRC15" s="153"/>
      <c r="HRD15" s="153"/>
      <c r="HRE15" s="153"/>
      <c r="HRF15" s="153"/>
      <c r="HRG15" s="153"/>
      <c r="HRH15" s="153"/>
      <c r="HRI15" s="153"/>
      <c r="HRJ15" s="153"/>
      <c r="HRK15" s="153"/>
      <c r="HRL15" s="153"/>
      <c r="HRM15" s="153"/>
      <c r="HRN15" s="153"/>
      <c r="HRO15" s="153"/>
      <c r="HRP15" s="153"/>
      <c r="HRQ15" s="153"/>
      <c r="HRR15" s="153"/>
      <c r="HRS15" s="153"/>
      <c r="HRT15" s="153"/>
      <c r="HRU15" s="153"/>
      <c r="HRV15" s="153"/>
      <c r="HRW15" s="153"/>
      <c r="HRX15" s="153"/>
      <c r="HRY15" s="153"/>
      <c r="HRZ15" s="153"/>
      <c r="HSA15" s="153"/>
      <c r="HSB15" s="153"/>
      <c r="HSC15" s="153"/>
      <c r="HSD15" s="153"/>
      <c r="HSE15" s="153"/>
      <c r="HSF15" s="153"/>
      <c r="HSG15" s="153"/>
      <c r="HSH15" s="153"/>
      <c r="HSI15" s="153"/>
      <c r="HSJ15" s="153"/>
      <c r="HSK15" s="153"/>
      <c r="HSL15" s="153"/>
      <c r="HSM15" s="153"/>
      <c r="HSN15" s="153"/>
      <c r="HSO15" s="153"/>
      <c r="HSP15" s="153"/>
      <c r="HSQ15" s="153"/>
      <c r="HSR15" s="153"/>
      <c r="HSS15" s="153"/>
      <c r="HST15" s="153"/>
      <c r="HSU15" s="153"/>
      <c r="HSV15" s="153"/>
      <c r="HSW15" s="153"/>
      <c r="HSX15" s="153"/>
      <c r="HSY15" s="153"/>
      <c r="HSZ15" s="153"/>
      <c r="HTA15" s="153"/>
      <c r="HTB15" s="153"/>
      <c r="HTC15" s="153"/>
      <c r="HTD15" s="153"/>
      <c r="HTE15" s="153"/>
      <c r="HTF15" s="153"/>
      <c r="HTG15" s="153"/>
      <c r="HTH15" s="153"/>
      <c r="HTI15" s="153"/>
      <c r="HTJ15" s="153"/>
      <c r="HTK15" s="153"/>
      <c r="HTL15" s="153"/>
      <c r="HTM15" s="153"/>
      <c r="HTN15" s="153"/>
      <c r="HTO15" s="153"/>
      <c r="HTP15" s="153"/>
      <c r="HTQ15" s="153"/>
      <c r="HTR15" s="153"/>
      <c r="HTS15" s="153"/>
      <c r="HTT15" s="153"/>
      <c r="HTU15" s="153"/>
      <c r="HTV15" s="153"/>
      <c r="HTW15" s="153"/>
      <c r="HTX15" s="153"/>
      <c r="HTY15" s="153"/>
      <c r="HTZ15" s="153"/>
      <c r="HUA15" s="153"/>
      <c r="HUB15" s="153"/>
      <c r="HUC15" s="153"/>
      <c r="HUD15" s="153"/>
      <c r="HUE15" s="153"/>
      <c r="HUF15" s="153"/>
      <c r="HUG15" s="153"/>
      <c r="HUH15" s="153"/>
      <c r="HUI15" s="153"/>
      <c r="HUJ15" s="153"/>
      <c r="HUK15" s="153"/>
      <c r="HUL15" s="153"/>
      <c r="HUM15" s="153"/>
      <c r="HUN15" s="153"/>
      <c r="HUO15" s="153"/>
      <c r="HUP15" s="153"/>
      <c r="HUQ15" s="153"/>
      <c r="HUR15" s="153"/>
      <c r="HUS15" s="153"/>
      <c r="HUT15" s="153"/>
      <c r="HUU15" s="153"/>
      <c r="HUV15" s="153"/>
      <c r="HUW15" s="153"/>
      <c r="HUX15" s="153"/>
      <c r="HUY15" s="153"/>
      <c r="HUZ15" s="153"/>
      <c r="HVA15" s="153"/>
      <c r="HVB15" s="153"/>
      <c r="HVC15" s="153"/>
      <c r="HVD15" s="153"/>
      <c r="HVE15" s="153"/>
      <c r="HVF15" s="153"/>
      <c r="HVG15" s="153"/>
      <c r="HVH15" s="153"/>
      <c r="HVI15" s="153"/>
      <c r="HVJ15" s="153"/>
      <c r="HVK15" s="153"/>
      <c r="HVL15" s="153"/>
      <c r="HVM15" s="153"/>
      <c r="HVN15" s="153"/>
      <c r="HVO15" s="153"/>
      <c r="HVP15" s="153"/>
      <c r="HVQ15" s="153"/>
      <c r="HVR15" s="153"/>
      <c r="HVS15" s="153"/>
      <c r="HVT15" s="153"/>
      <c r="HVU15" s="153"/>
      <c r="HVV15" s="153"/>
      <c r="HVW15" s="153"/>
      <c r="HVX15" s="153"/>
      <c r="HVY15" s="153"/>
      <c r="HVZ15" s="153"/>
      <c r="HWA15" s="153"/>
      <c r="HWB15" s="153"/>
      <c r="HWC15" s="153"/>
      <c r="HWD15" s="153"/>
      <c r="HWE15" s="153"/>
      <c r="HWF15" s="153"/>
      <c r="HWG15" s="153"/>
      <c r="HWH15" s="153"/>
      <c r="HWI15" s="153"/>
      <c r="HWJ15" s="153"/>
      <c r="HWK15" s="153"/>
      <c r="HWL15" s="153"/>
      <c r="HWM15" s="153"/>
      <c r="HWN15" s="153"/>
      <c r="HWO15" s="153"/>
      <c r="HWP15" s="153"/>
      <c r="HWQ15" s="153"/>
      <c r="HWR15" s="153"/>
      <c r="HWS15" s="153"/>
      <c r="HWT15" s="153"/>
      <c r="HWU15" s="153"/>
      <c r="HWV15" s="153"/>
      <c r="HWW15" s="153"/>
      <c r="HWX15" s="153"/>
      <c r="HWY15" s="153"/>
      <c r="HWZ15" s="153"/>
      <c r="HXA15" s="153"/>
      <c r="HXB15" s="153"/>
      <c r="HXC15" s="153"/>
      <c r="HXD15" s="153"/>
      <c r="HXE15" s="153"/>
      <c r="HXF15" s="153"/>
      <c r="HXG15" s="153"/>
      <c r="HXH15" s="153"/>
      <c r="HXI15" s="153"/>
      <c r="HXJ15" s="153"/>
      <c r="HXK15" s="153"/>
      <c r="HXL15" s="153"/>
      <c r="HXM15" s="153"/>
      <c r="HXN15" s="153"/>
      <c r="HXO15" s="153"/>
      <c r="HXP15" s="153"/>
      <c r="HXQ15" s="153"/>
      <c r="HXR15" s="153"/>
      <c r="HXS15" s="153"/>
      <c r="HXT15" s="153"/>
      <c r="HXU15" s="153"/>
      <c r="HXV15" s="153"/>
      <c r="HXW15" s="153"/>
      <c r="HXX15" s="153"/>
      <c r="HXY15" s="153"/>
      <c r="HXZ15" s="153"/>
      <c r="HYA15" s="153"/>
      <c r="HYB15" s="153"/>
      <c r="HYC15" s="153"/>
      <c r="HYD15" s="153"/>
      <c r="HYE15" s="153"/>
      <c r="HYF15" s="153"/>
      <c r="HYG15" s="153"/>
      <c r="HYH15" s="153"/>
      <c r="HYI15" s="153"/>
      <c r="HYJ15" s="153"/>
      <c r="HYK15" s="153"/>
      <c r="HYL15" s="153"/>
      <c r="HYM15" s="153"/>
      <c r="HYN15" s="153"/>
      <c r="HYO15" s="153"/>
      <c r="HYP15" s="153"/>
      <c r="HYQ15" s="153"/>
      <c r="HYR15" s="153"/>
      <c r="HYS15" s="153"/>
      <c r="HYT15" s="153"/>
      <c r="HYU15" s="153"/>
      <c r="HYV15" s="153"/>
      <c r="HYW15" s="153"/>
      <c r="HYX15" s="153"/>
      <c r="HYY15" s="153"/>
      <c r="HYZ15" s="153"/>
      <c r="HZA15" s="153"/>
      <c r="HZB15" s="153"/>
      <c r="HZC15" s="153"/>
      <c r="HZD15" s="153"/>
      <c r="HZE15" s="153"/>
      <c r="HZF15" s="153"/>
      <c r="HZG15" s="153"/>
      <c r="HZH15" s="153"/>
      <c r="HZI15" s="153"/>
      <c r="HZJ15" s="153"/>
      <c r="HZK15" s="153"/>
      <c r="HZL15" s="153"/>
      <c r="HZM15" s="153"/>
      <c r="HZN15" s="153"/>
      <c r="HZO15" s="153"/>
      <c r="HZP15" s="153"/>
      <c r="HZQ15" s="153"/>
      <c r="HZR15" s="153"/>
      <c r="HZS15" s="153"/>
      <c r="HZT15" s="153"/>
      <c r="HZU15" s="153"/>
      <c r="HZV15" s="153"/>
      <c r="HZW15" s="153"/>
      <c r="HZX15" s="153"/>
      <c r="HZY15" s="153"/>
      <c r="HZZ15" s="153"/>
      <c r="IAA15" s="153"/>
      <c r="IAB15" s="153"/>
      <c r="IAC15" s="153"/>
      <c r="IAD15" s="153"/>
      <c r="IAE15" s="153"/>
      <c r="IAF15" s="153"/>
      <c r="IAG15" s="153"/>
      <c r="IAH15" s="153"/>
      <c r="IAI15" s="153"/>
      <c r="IAJ15" s="153"/>
      <c r="IAK15" s="153"/>
      <c r="IAL15" s="153"/>
      <c r="IAM15" s="153"/>
      <c r="IAN15" s="153"/>
      <c r="IAO15" s="153"/>
      <c r="IAP15" s="153"/>
      <c r="IAQ15" s="153"/>
      <c r="IAR15" s="153"/>
      <c r="IAS15" s="153"/>
      <c r="IAT15" s="153"/>
      <c r="IAU15" s="153"/>
      <c r="IAV15" s="153"/>
      <c r="IAW15" s="153"/>
      <c r="IAX15" s="153"/>
      <c r="IAY15" s="153"/>
      <c r="IAZ15" s="153"/>
      <c r="IBA15" s="153"/>
      <c r="IBB15" s="153"/>
      <c r="IBC15" s="153"/>
      <c r="IBD15" s="153"/>
      <c r="IBE15" s="153"/>
      <c r="IBF15" s="153"/>
      <c r="IBG15" s="153"/>
      <c r="IBH15" s="153"/>
      <c r="IBI15" s="153"/>
      <c r="IBJ15" s="153"/>
      <c r="IBK15" s="153"/>
      <c r="IBL15" s="153"/>
      <c r="IBM15" s="153"/>
      <c r="IBN15" s="153"/>
      <c r="IBO15" s="153"/>
      <c r="IBP15" s="153"/>
      <c r="IBQ15" s="153"/>
      <c r="IBR15" s="153"/>
      <c r="IBS15" s="153"/>
      <c r="IBT15" s="153"/>
      <c r="IBU15" s="153"/>
      <c r="IBV15" s="153"/>
      <c r="IBW15" s="153"/>
      <c r="IBX15" s="153"/>
      <c r="IBY15" s="153"/>
      <c r="IBZ15" s="153"/>
      <c r="ICA15" s="153"/>
      <c r="ICB15" s="153"/>
      <c r="ICC15" s="153"/>
      <c r="ICD15" s="153"/>
      <c r="ICE15" s="153"/>
      <c r="ICF15" s="153"/>
      <c r="ICG15" s="153"/>
      <c r="ICH15" s="153"/>
      <c r="ICI15" s="153"/>
      <c r="ICJ15" s="153"/>
      <c r="ICK15" s="153"/>
      <c r="ICL15" s="153"/>
      <c r="ICM15" s="153"/>
      <c r="ICN15" s="153"/>
      <c r="ICO15" s="153"/>
      <c r="ICP15" s="153"/>
      <c r="ICQ15" s="153"/>
      <c r="ICR15" s="153"/>
      <c r="ICS15" s="153"/>
      <c r="ICT15" s="153"/>
      <c r="ICU15" s="153"/>
      <c r="ICV15" s="153"/>
      <c r="ICW15" s="153"/>
      <c r="ICX15" s="153"/>
      <c r="ICY15" s="153"/>
      <c r="ICZ15" s="153"/>
      <c r="IDA15" s="153"/>
      <c r="IDB15" s="153"/>
      <c r="IDC15" s="153"/>
      <c r="IDD15" s="153"/>
      <c r="IDE15" s="153"/>
      <c r="IDF15" s="153"/>
      <c r="IDG15" s="153"/>
      <c r="IDH15" s="153"/>
      <c r="IDI15" s="153"/>
      <c r="IDJ15" s="153"/>
      <c r="IDK15" s="153"/>
      <c r="IDL15" s="153"/>
      <c r="IDM15" s="153"/>
      <c r="IDN15" s="153"/>
      <c r="IDO15" s="153"/>
      <c r="IDP15" s="153"/>
      <c r="IDQ15" s="153"/>
      <c r="IDR15" s="153"/>
      <c r="IDS15" s="153"/>
      <c r="IDT15" s="153"/>
      <c r="IDU15" s="153"/>
      <c r="IDV15" s="153"/>
      <c r="IDW15" s="153"/>
      <c r="IDX15" s="153"/>
      <c r="IDY15" s="153"/>
      <c r="IDZ15" s="153"/>
      <c r="IEA15" s="153"/>
      <c r="IEB15" s="153"/>
      <c r="IEC15" s="153"/>
      <c r="IED15" s="153"/>
      <c r="IEE15" s="153"/>
      <c r="IEF15" s="153"/>
      <c r="IEG15" s="153"/>
      <c r="IEH15" s="153"/>
      <c r="IEI15" s="153"/>
      <c r="IEJ15" s="153"/>
      <c r="IEK15" s="153"/>
      <c r="IEL15" s="153"/>
      <c r="IEM15" s="153"/>
      <c r="IEN15" s="153"/>
      <c r="IEO15" s="153"/>
      <c r="IEP15" s="153"/>
      <c r="IEQ15" s="153"/>
      <c r="IER15" s="153"/>
      <c r="IES15" s="153"/>
      <c r="IET15" s="153"/>
      <c r="IEU15" s="153"/>
      <c r="IEV15" s="153"/>
      <c r="IEW15" s="153"/>
      <c r="IEX15" s="153"/>
      <c r="IEY15" s="153"/>
      <c r="IEZ15" s="153"/>
      <c r="IFA15" s="153"/>
      <c r="IFB15" s="153"/>
      <c r="IFC15" s="153"/>
      <c r="IFD15" s="153"/>
      <c r="IFE15" s="153"/>
      <c r="IFF15" s="153"/>
      <c r="IFG15" s="153"/>
      <c r="IFH15" s="153"/>
      <c r="IFI15" s="153"/>
      <c r="IFJ15" s="153"/>
      <c r="IFK15" s="153"/>
      <c r="IFL15" s="153"/>
      <c r="IFM15" s="153"/>
      <c r="IFN15" s="153"/>
      <c r="IFO15" s="153"/>
      <c r="IFP15" s="153"/>
      <c r="IFQ15" s="153"/>
      <c r="IFR15" s="153"/>
      <c r="IFS15" s="153"/>
      <c r="IFT15" s="153"/>
      <c r="IFU15" s="153"/>
      <c r="IFV15" s="153"/>
      <c r="IFW15" s="153"/>
      <c r="IFX15" s="153"/>
      <c r="IFY15" s="153"/>
      <c r="IFZ15" s="153"/>
      <c r="IGA15" s="153"/>
      <c r="IGB15" s="153"/>
      <c r="IGC15" s="153"/>
      <c r="IGD15" s="153"/>
      <c r="IGE15" s="153"/>
      <c r="IGF15" s="153"/>
      <c r="IGG15" s="153"/>
      <c r="IGH15" s="153"/>
      <c r="IGI15" s="153"/>
      <c r="IGJ15" s="153"/>
      <c r="IGK15" s="153"/>
      <c r="IGL15" s="153"/>
      <c r="IGM15" s="153"/>
      <c r="IGN15" s="153"/>
      <c r="IGO15" s="153"/>
      <c r="IGP15" s="153"/>
      <c r="IGQ15" s="153"/>
      <c r="IGR15" s="153"/>
      <c r="IGS15" s="153"/>
      <c r="IGT15" s="153"/>
      <c r="IGU15" s="153"/>
      <c r="IGV15" s="153"/>
      <c r="IGW15" s="153"/>
      <c r="IGX15" s="153"/>
      <c r="IGY15" s="153"/>
      <c r="IGZ15" s="153"/>
      <c r="IHA15" s="153"/>
      <c r="IHB15" s="153"/>
      <c r="IHC15" s="153"/>
      <c r="IHD15" s="153"/>
      <c r="IHE15" s="153"/>
      <c r="IHF15" s="153"/>
      <c r="IHG15" s="153"/>
      <c r="IHH15" s="153"/>
      <c r="IHI15" s="153"/>
      <c r="IHJ15" s="153"/>
      <c r="IHK15" s="153"/>
      <c r="IHL15" s="153"/>
      <c r="IHM15" s="153"/>
      <c r="IHN15" s="153"/>
      <c r="IHO15" s="153"/>
      <c r="IHP15" s="153"/>
      <c r="IHQ15" s="153"/>
      <c r="IHR15" s="153"/>
      <c r="IHS15" s="153"/>
      <c r="IHT15" s="153"/>
      <c r="IHU15" s="153"/>
      <c r="IHV15" s="153"/>
      <c r="IHW15" s="153"/>
      <c r="IHX15" s="153"/>
      <c r="IHY15" s="153"/>
      <c r="IHZ15" s="153"/>
      <c r="IIA15" s="153"/>
      <c r="IIB15" s="153"/>
      <c r="IIC15" s="153"/>
      <c r="IID15" s="153"/>
      <c r="IIE15" s="153"/>
      <c r="IIF15" s="153"/>
      <c r="IIG15" s="153"/>
      <c r="IIH15" s="153"/>
      <c r="III15" s="153"/>
      <c r="IIJ15" s="153"/>
      <c r="IIK15" s="153"/>
      <c r="IIL15" s="153"/>
      <c r="IIM15" s="153"/>
      <c r="IIN15" s="153"/>
      <c r="IIO15" s="153"/>
      <c r="IIP15" s="153"/>
      <c r="IIQ15" s="153"/>
      <c r="IIR15" s="153"/>
      <c r="IIS15" s="153"/>
      <c r="IIT15" s="153"/>
      <c r="IIU15" s="153"/>
      <c r="IIV15" s="153"/>
      <c r="IIW15" s="153"/>
      <c r="IIX15" s="153"/>
      <c r="IIY15" s="153"/>
      <c r="IIZ15" s="153"/>
      <c r="IJA15" s="153"/>
      <c r="IJB15" s="153"/>
      <c r="IJC15" s="153"/>
      <c r="IJD15" s="153"/>
      <c r="IJE15" s="153"/>
      <c r="IJF15" s="153"/>
      <c r="IJG15" s="153"/>
      <c r="IJH15" s="153"/>
      <c r="IJI15" s="153"/>
      <c r="IJJ15" s="153"/>
      <c r="IJK15" s="153"/>
      <c r="IJL15" s="153"/>
      <c r="IJM15" s="153"/>
      <c r="IJN15" s="153"/>
      <c r="IJO15" s="153"/>
      <c r="IJP15" s="153"/>
      <c r="IJQ15" s="153"/>
      <c r="IJR15" s="153"/>
      <c r="IJS15" s="153"/>
      <c r="IJT15" s="153"/>
      <c r="IJU15" s="153"/>
      <c r="IJV15" s="153"/>
      <c r="IJW15" s="153"/>
      <c r="IJX15" s="153"/>
      <c r="IJY15" s="153"/>
      <c r="IJZ15" s="153"/>
      <c r="IKA15" s="153"/>
      <c r="IKB15" s="153"/>
      <c r="IKC15" s="153"/>
      <c r="IKD15" s="153"/>
      <c r="IKE15" s="153"/>
      <c r="IKF15" s="153"/>
      <c r="IKG15" s="153"/>
      <c r="IKH15" s="153"/>
      <c r="IKI15" s="153"/>
      <c r="IKJ15" s="153"/>
      <c r="IKK15" s="153"/>
      <c r="IKL15" s="153"/>
      <c r="IKM15" s="153"/>
      <c r="IKN15" s="153"/>
      <c r="IKO15" s="153"/>
      <c r="IKP15" s="153"/>
      <c r="IKQ15" s="153"/>
      <c r="IKR15" s="153"/>
      <c r="IKS15" s="153"/>
      <c r="IKT15" s="153"/>
      <c r="IKU15" s="153"/>
      <c r="IKV15" s="153"/>
      <c r="IKW15" s="153"/>
      <c r="IKX15" s="153"/>
      <c r="IKY15" s="153"/>
      <c r="IKZ15" s="153"/>
      <c r="ILA15" s="153"/>
      <c r="ILB15" s="153"/>
      <c r="ILC15" s="153"/>
      <c r="ILD15" s="153"/>
      <c r="ILE15" s="153"/>
      <c r="ILF15" s="153"/>
      <c r="ILG15" s="153"/>
      <c r="ILH15" s="153"/>
      <c r="ILI15" s="153"/>
      <c r="ILJ15" s="153"/>
      <c r="ILK15" s="153"/>
      <c r="ILL15" s="153"/>
      <c r="ILM15" s="153"/>
      <c r="ILN15" s="153"/>
      <c r="ILO15" s="153"/>
      <c r="ILP15" s="153"/>
      <c r="ILQ15" s="153"/>
      <c r="ILR15" s="153"/>
      <c r="ILS15" s="153"/>
      <c r="ILT15" s="153"/>
      <c r="ILU15" s="153"/>
      <c r="ILV15" s="153"/>
      <c r="ILW15" s="153"/>
      <c r="ILX15" s="153"/>
      <c r="ILY15" s="153"/>
      <c r="ILZ15" s="153"/>
      <c r="IMA15" s="153"/>
      <c r="IMB15" s="153"/>
      <c r="IMC15" s="153"/>
      <c r="IMD15" s="153"/>
      <c r="IME15" s="153"/>
      <c r="IMF15" s="153"/>
      <c r="IMG15" s="153"/>
      <c r="IMH15" s="153"/>
      <c r="IMI15" s="153"/>
      <c r="IMJ15" s="153"/>
      <c r="IMK15" s="153"/>
      <c r="IML15" s="153"/>
      <c r="IMM15" s="153"/>
      <c r="IMN15" s="153"/>
      <c r="IMO15" s="153"/>
      <c r="IMP15" s="153"/>
      <c r="IMQ15" s="153"/>
      <c r="IMR15" s="153"/>
      <c r="IMS15" s="153"/>
      <c r="IMT15" s="153"/>
      <c r="IMU15" s="153"/>
      <c r="IMV15" s="153"/>
      <c r="IMW15" s="153"/>
      <c r="IMX15" s="153"/>
      <c r="IMY15" s="153"/>
      <c r="IMZ15" s="153"/>
      <c r="INA15" s="153"/>
      <c r="INB15" s="153"/>
      <c r="INC15" s="153"/>
      <c r="IND15" s="153"/>
      <c r="INE15" s="153"/>
      <c r="INF15" s="153"/>
      <c r="ING15" s="153"/>
      <c r="INH15" s="153"/>
      <c r="INI15" s="153"/>
      <c r="INJ15" s="153"/>
      <c r="INK15" s="153"/>
      <c r="INL15" s="153"/>
      <c r="INM15" s="153"/>
      <c r="INN15" s="153"/>
      <c r="INO15" s="153"/>
      <c r="INP15" s="153"/>
      <c r="INQ15" s="153"/>
      <c r="INR15" s="153"/>
      <c r="INS15" s="153"/>
      <c r="INT15" s="153"/>
      <c r="INU15" s="153"/>
      <c r="INV15" s="153"/>
      <c r="INW15" s="153"/>
      <c r="INX15" s="153"/>
      <c r="INY15" s="153"/>
      <c r="INZ15" s="153"/>
      <c r="IOA15" s="153"/>
      <c r="IOB15" s="153"/>
      <c r="IOC15" s="153"/>
      <c r="IOD15" s="153"/>
      <c r="IOE15" s="153"/>
      <c r="IOF15" s="153"/>
      <c r="IOG15" s="153"/>
      <c r="IOH15" s="153"/>
      <c r="IOI15" s="153"/>
      <c r="IOJ15" s="153"/>
      <c r="IOK15" s="153"/>
      <c r="IOL15" s="153"/>
      <c r="IOM15" s="153"/>
      <c r="ION15" s="153"/>
      <c r="IOO15" s="153"/>
      <c r="IOP15" s="153"/>
      <c r="IOQ15" s="153"/>
      <c r="IOR15" s="153"/>
      <c r="IOS15" s="153"/>
      <c r="IOT15" s="153"/>
      <c r="IOU15" s="153"/>
      <c r="IOV15" s="153"/>
      <c r="IOW15" s="153"/>
      <c r="IOX15" s="153"/>
      <c r="IOY15" s="153"/>
      <c r="IOZ15" s="153"/>
      <c r="IPA15" s="153"/>
      <c r="IPB15" s="153"/>
      <c r="IPC15" s="153"/>
      <c r="IPD15" s="153"/>
      <c r="IPE15" s="153"/>
      <c r="IPF15" s="153"/>
      <c r="IPG15" s="153"/>
      <c r="IPH15" s="153"/>
      <c r="IPI15" s="153"/>
      <c r="IPJ15" s="153"/>
      <c r="IPK15" s="153"/>
      <c r="IPL15" s="153"/>
      <c r="IPM15" s="153"/>
      <c r="IPN15" s="153"/>
      <c r="IPO15" s="153"/>
      <c r="IPP15" s="153"/>
      <c r="IPQ15" s="153"/>
      <c r="IPR15" s="153"/>
      <c r="IPS15" s="153"/>
      <c r="IPT15" s="153"/>
      <c r="IPU15" s="153"/>
      <c r="IPV15" s="153"/>
      <c r="IPW15" s="153"/>
      <c r="IPX15" s="153"/>
      <c r="IPY15" s="153"/>
      <c r="IPZ15" s="153"/>
      <c r="IQA15" s="153"/>
      <c r="IQB15" s="153"/>
      <c r="IQC15" s="153"/>
      <c r="IQD15" s="153"/>
      <c r="IQE15" s="153"/>
      <c r="IQF15" s="153"/>
      <c r="IQG15" s="153"/>
      <c r="IQH15" s="153"/>
      <c r="IQI15" s="153"/>
      <c r="IQJ15" s="153"/>
      <c r="IQK15" s="153"/>
      <c r="IQL15" s="153"/>
      <c r="IQM15" s="153"/>
      <c r="IQN15" s="153"/>
      <c r="IQO15" s="153"/>
      <c r="IQP15" s="153"/>
      <c r="IQQ15" s="153"/>
      <c r="IQR15" s="153"/>
      <c r="IQS15" s="153"/>
      <c r="IQT15" s="153"/>
      <c r="IQU15" s="153"/>
      <c r="IQV15" s="153"/>
      <c r="IQW15" s="153"/>
      <c r="IQX15" s="153"/>
      <c r="IQY15" s="153"/>
      <c r="IQZ15" s="153"/>
      <c r="IRA15" s="153"/>
      <c r="IRB15" s="153"/>
      <c r="IRC15" s="153"/>
      <c r="IRD15" s="153"/>
      <c r="IRE15" s="153"/>
      <c r="IRF15" s="153"/>
      <c r="IRG15" s="153"/>
      <c r="IRH15" s="153"/>
      <c r="IRI15" s="153"/>
      <c r="IRJ15" s="153"/>
      <c r="IRK15" s="153"/>
      <c r="IRL15" s="153"/>
      <c r="IRM15" s="153"/>
      <c r="IRN15" s="153"/>
      <c r="IRO15" s="153"/>
      <c r="IRP15" s="153"/>
      <c r="IRQ15" s="153"/>
      <c r="IRR15" s="153"/>
      <c r="IRS15" s="153"/>
      <c r="IRT15" s="153"/>
      <c r="IRU15" s="153"/>
      <c r="IRV15" s="153"/>
      <c r="IRW15" s="153"/>
      <c r="IRX15" s="153"/>
      <c r="IRY15" s="153"/>
      <c r="IRZ15" s="153"/>
      <c r="ISA15" s="153"/>
      <c r="ISB15" s="153"/>
      <c r="ISC15" s="153"/>
      <c r="ISD15" s="153"/>
      <c r="ISE15" s="153"/>
      <c r="ISF15" s="153"/>
      <c r="ISG15" s="153"/>
      <c r="ISH15" s="153"/>
      <c r="ISI15" s="153"/>
      <c r="ISJ15" s="153"/>
      <c r="ISK15" s="153"/>
      <c r="ISL15" s="153"/>
      <c r="ISM15" s="153"/>
      <c r="ISN15" s="153"/>
      <c r="ISO15" s="153"/>
      <c r="ISP15" s="153"/>
      <c r="ISQ15" s="153"/>
      <c r="ISR15" s="153"/>
      <c r="ISS15" s="153"/>
      <c r="IST15" s="153"/>
      <c r="ISU15" s="153"/>
      <c r="ISV15" s="153"/>
      <c r="ISW15" s="153"/>
      <c r="ISX15" s="153"/>
      <c r="ISY15" s="153"/>
      <c r="ISZ15" s="153"/>
      <c r="ITA15" s="153"/>
      <c r="ITB15" s="153"/>
      <c r="ITC15" s="153"/>
      <c r="ITD15" s="153"/>
      <c r="ITE15" s="153"/>
      <c r="ITF15" s="153"/>
      <c r="ITG15" s="153"/>
      <c r="ITH15" s="153"/>
      <c r="ITI15" s="153"/>
      <c r="ITJ15" s="153"/>
      <c r="ITK15" s="153"/>
      <c r="ITL15" s="153"/>
      <c r="ITM15" s="153"/>
      <c r="ITN15" s="153"/>
      <c r="ITO15" s="153"/>
      <c r="ITP15" s="153"/>
      <c r="ITQ15" s="153"/>
      <c r="ITR15" s="153"/>
      <c r="ITS15" s="153"/>
      <c r="ITT15" s="153"/>
      <c r="ITU15" s="153"/>
      <c r="ITV15" s="153"/>
      <c r="ITW15" s="153"/>
      <c r="ITX15" s="153"/>
      <c r="ITY15" s="153"/>
      <c r="ITZ15" s="153"/>
      <c r="IUA15" s="153"/>
      <c r="IUB15" s="153"/>
      <c r="IUC15" s="153"/>
      <c r="IUD15" s="153"/>
      <c r="IUE15" s="153"/>
      <c r="IUF15" s="153"/>
      <c r="IUG15" s="153"/>
      <c r="IUH15" s="153"/>
      <c r="IUI15" s="153"/>
      <c r="IUJ15" s="153"/>
      <c r="IUK15" s="153"/>
      <c r="IUL15" s="153"/>
      <c r="IUM15" s="153"/>
      <c r="IUN15" s="153"/>
      <c r="IUO15" s="153"/>
      <c r="IUP15" s="153"/>
      <c r="IUQ15" s="153"/>
      <c r="IUR15" s="153"/>
      <c r="IUS15" s="153"/>
      <c r="IUT15" s="153"/>
      <c r="IUU15" s="153"/>
      <c r="IUV15" s="153"/>
      <c r="IUW15" s="153"/>
      <c r="IUX15" s="153"/>
      <c r="IUY15" s="153"/>
      <c r="IUZ15" s="153"/>
      <c r="IVA15" s="153"/>
      <c r="IVB15" s="153"/>
      <c r="IVC15" s="153"/>
      <c r="IVD15" s="153"/>
      <c r="IVE15" s="153"/>
      <c r="IVF15" s="153"/>
      <c r="IVG15" s="153"/>
      <c r="IVH15" s="153"/>
      <c r="IVI15" s="153"/>
      <c r="IVJ15" s="153"/>
      <c r="IVK15" s="153"/>
      <c r="IVL15" s="153"/>
      <c r="IVM15" s="153"/>
      <c r="IVN15" s="153"/>
      <c r="IVO15" s="153"/>
      <c r="IVP15" s="153"/>
      <c r="IVQ15" s="153"/>
      <c r="IVR15" s="153"/>
      <c r="IVS15" s="153"/>
      <c r="IVT15" s="153"/>
      <c r="IVU15" s="153"/>
      <c r="IVV15" s="153"/>
      <c r="IVW15" s="153"/>
      <c r="IVX15" s="153"/>
      <c r="IVY15" s="153"/>
      <c r="IVZ15" s="153"/>
      <c r="IWA15" s="153"/>
      <c r="IWB15" s="153"/>
      <c r="IWC15" s="153"/>
      <c r="IWD15" s="153"/>
      <c r="IWE15" s="153"/>
      <c r="IWF15" s="153"/>
      <c r="IWG15" s="153"/>
      <c r="IWH15" s="153"/>
      <c r="IWI15" s="153"/>
      <c r="IWJ15" s="153"/>
      <c r="IWK15" s="153"/>
      <c r="IWL15" s="153"/>
      <c r="IWM15" s="153"/>
      <c r="IWN15" s="153"/>
      <c r="IWO15" s="153"/>
      <c r="IWP15" s="153"/>
      <c r="IWQ15" s="153"/>
      <c r="IWR15" s="153"/>
      <c r="IWS15" s="153"/>
      <c r="IWT15" s="153"/>
      <c r="IWU15" s="153"/>
      <c r="IWV15" s="153"/>
      <c r="IWW15" s="153"/>
      <c r="IWX15" s="153"/>
      <c r="IWY15" s="153"/>
      <c r="IWZ15" s="153"/>
      <c r="IXA15" s="153"/>
      <c r="IXB15" s="153"/>
      <c r="IXC15" s="153"/>
      <c r="IXD15" s="153"/>
      <c r="IXE15" s="153"/>
      <c r="IXF15" s="153"/>
      <c r="IXG15" s="153"/>
      <c r="IXH15" s="153"/>
      <c r="IXI15" s="153"/>
      <c r="IXJ15" s="153"/>
      <c r="IXK15" s="153"/>
      <c r="IXL15" s="153"/>
      <c r="IXM15" s="153"/>
      <c r="IXN15" s="153"/>
      <c r="IXO15" s="153"/>
      <c r="IXP15" s="153"/>
      <c r="IXQ15" s="153"/>
      <c r="IXR15" s="153"/>
      <c r="IXS15" s="153"/>
      <c r="IXT15" s="153"/>
      <c r="IXU15" s="153"/>
      <c r="IXV15" s="153"/>
      <c r="IXW15" s="153"/>
      <c r="IXX15" s="153"/>
      <c r="IXY15" s="153"/>
      <c r="IXZ15" s="153"/>
      <c r="IYA15" s="153"/>
      <c r="IYB15" s="153"/>
      <c r="IYC15" s="153"/>
      <c r="IYD15" s="153"/>
      <c r="IYE15" s="153"/>
      <c r="IYF15" s="153"/>
      <c r="IYG15" s="153"/>
      <c r="IYH15" s="153"/>
      <c r="IYI15" s="153"/>
      <c r="IYJ15" s="153"/>
      <c r="IYK15" s="153"/>
      <c r="IYL15" s="153"/>
      <c r="IYM15" s="153"/>
      <c r="IYN15" s="153"/>
      <c r="IYO15" s="153"/>
      <c r="IYP15" s="153"/>
      <c r="IYQ15" s="153"/>
      <c r="IYR15" s="153"/>
      <c r="IYS15" s="153"/>
      <c r="IYT15" s="153"/>
      <c r="IYU15" s="153"/>
      <c r="IYV15" s="153"/>
      <c r="IYW15" s="153"/>
      <c r="IYX15" s="153"/>
      <c r="IYY15" s="153"/>
      <c r="IYZ15" s="153"/>
      <c r="IZA15" s="153"/>
      <c r="IZB15" s="153"/>
      <c r="IZC15" s="153"/>
      <c r="IZD15" s="153"/>
      <c r="IZE15" s="153"/>
      <c r="IZF15" s="153"/>
      <c r="IZG15" s="153"/>
      <c r="IZH15" s="153"/>
      <c r="IZI15" s="153"/>
      <c r="IZJ15" s="153"/>
      <c r="IZK15" s="153"/>
      <c r="IZL15" s="153"/>
      <c r="IZM15" s="153"/>
      <c r="IZN15" s="153"/>
      <c r="IZO15" s="153"/>
      <c r="IZP15" s="153"/>
      <c r="IZQ15" s="153"/>
      <c r="IZR15" s="153"/>
      <c r="IZS15" s="153"/>
      <c r="IZT15" s="153"/>
      <c r="IZU15" s="153"/>
      <c r="IZV15" s="153"/>
      <c r="IZW15" s="153"/>
      <c r="IZX15" s="153"/>
      <c r="IZY15" s="153"/>
      <c r="IZZ15" s="153"/>
      <c r="JAA15" s="153"/>
      <c r="JAB15" s="153"/>
      <c r="JAC15" s="153"/>
      <c r="JAD15" s="153"/>
      <c r="JAE15" s="153"/>
      <c r="JAF15" s="153"/>
      <c r="JAG15" s="153"/>
      <c r="JAH15" s="153"/>
      <c r="JAI15" s="153"/>
      <c r="JAJ15" s="153"/>
      <c r="JAK15" s="153"/>
      <c r="JAL15" s="153"/>
      <c r="JAM15" s="153"/>
      <c r="JAN15" s="153"/>
      <c r="JAO15" s="153"/>
      <c r="JAP15" s="153"/>
      <c r="JAQ15" s="153"/>
      <c r="JAR15" s="153"/>
      <c r="JAS15" s="153"/>
      <c r="JAT15" s="153"/>
      <c r="JAU15" s="153"/>
      <c r="JAV15" s="153"/>
      <c r="JAW15" s="153"/>
      <c r="JAX15" s="153"/>
      <c r="JAY15" s="153"/>
      <c r="JAZ15" s="153"/>
      <c r="JBA15" s="153"/>
      <c r="JBB15" s="153"/>
      <c r="JBC15" s="153"/>
      <c r="JBD15" s="153"/>
      <c r="JBE15" s="153"/>
      <c r="JBF15" s="153"/>
      <c r="JBG15" s="153"/>
      <c r="JBH15" s="153"/>
      <c r="JBI15" s="153"/>
      <c r="JBJ15" s="153"/>
      <c r="JBK15" s="153"/>
      <c r="JBL15" s="153"/>
      <c r="JBM15" s="153"/>
      <c r="JBN15" s="153"/>
      <c r="JBO15" s="153"/>
      <c r="JBP15" s="153"/>
      <c r="JBQ15" s="153"/>
      <c r="JBR15" s="153"/>
      <c r="JBS15" s="153"/>
      <c r="JBT15" s="153"/>
      <c r="JBU15" s="153"/>
      <c r="JBV15" s="153"/>
      <c r="JBW15" s="153"/>
      <c r="JBX15" s="153"/>
      <c r="JBY15" s="153"/>
      <c r="JBZ15" s="153"/>
      <c r="JCA15" s="153"/>
      <c r="JCB15" s="153"/>
      <c r="JCC15" s="153"/>
      <c r="JCD15" s="153"/>
      <c r="JCE15" s="153"/>
      <c r="JCF15" s="153"/>
      <c r="JCG15" s="153"/>
      <c r="JCH15" s="153"/>
      <c r="JCI15" s="153"/>
      <c r="JCJ15" s="153"/>
      <c r="JCK15" s="153"/>
      <c r="JCL15" s="153"/>
      <c r="JCM15" s="153"/>
      <c r="JCN15" s="153"/>
      <c r="JCO15" s="153"/>
      <c r="JCP15" s="153"/>
      <c r="JCQ15" s="153"/>
      <c r="JCR15" s="153"/>
      <c r="JCS15" s="153"/>
      <c r="JCT15" s="153"/>
      <c r="JCU15" s="153"/>
      <c r="JCV15" s="153"/>
      <c r="JCW15" s="153"/>
      <c r="JCX15" s="153"/>
      <c r="JCY15" s="153"/>
      <c r="JCZ15" s="153"/>
      <c r="JDA15" s="153"/>
      <c r="JDB15" s="153"/>
      <c r="JDC15" s="153"/>
      <c r="JDD15" s="153"/>
      <c r="JDE15" s="153"/>
      <c r="JDF15" s="153"/>
      <c r="JDG15" s="153"/>
      <c r="JDH15" s="153"/>
      <c r="JDI15" s="153"/>
      <c r="JDJ15" s="153"/>
      <c r="JDK15" s="153"/>
      <c r="JDL15" s="153"/>
      <c r="JDM15" s="153"/>
      <c r="JDN15" s="153"/>
      <c r="JDO15" s="153"/>
      <c r="JDP15" s="153"/>
      <c r="JDQ15" s="153"/>
      <c r="JDR15" s="153"/>
      <c r="JDS15" s="153"/>
      <c r="JDT15" s="153"/>
      <c r="JDU15" s="153"/>
      <c r="JDV15" s="153"/>
      <c r="JDW15" s="153"/>
      <c r="JDX15" s="153"/>
      <c r="JDY15" s="153"/>
      <c r="JDZ15" s="153"/>
      <c r="JEA15" s="153"/>
      <c r="JEB15" s="153"/>
      <c r="JEC15" s="153"/>
      <c r="JED15" s="153"/>
      <c r="JEE15" s="153"/>
      <c r="JEF15" s="153"/>
      <c r="JEG15" s="153"/>
      <c r="JEH15" s="153"/>
      <c r="JEI15" s="153"/>
      <c r="JEJ15" s="153"/>
      <c r="JEK15" s="153"/>
      <c r="JEL15" s="153"/>
      <c r="JEM15" s="153"/>
      <c r="JEN15" s="153"/>
      <c r="JEO15" s="153"/>
      <c r="JEP15" s="153"/>
      <c r="JEQ15" s="153"/>
      <c r="JER15" s="153"/>
      <c r="JES15" s="153"/>
      <c r="JET15" s="153"/>
      <c r="JEU15" s="153"/>
      <c r="JEV15" s="153"/>
      <c r="JEW15" s="153"/>
      <c r="JEX15" s="153"/>
      <c r="JEY15" s="153"/>
      <c r="JEZ15" s="153"/>
      <c r="JFA15" s="153"/>
      <c r="JFB15" s="153"/>
      <c r="JFC15" s="153"/>
      <c r="JFD15" s="153"/>
      <c r="JFE15" s="153"/>
      <c r="JFF15" s="153"/>
      <c r="JFG15" s="153"/>
      <c r="JFH15" s="153"/>
      <c r="JFI15" s="153"/>
      <c r="JFJ15" s="153"/>
      <c r="JFK15" s="153"/>
      <c r="JFL15" s="153"/>
      <c r="JFM15" s="153"/>
      <c r="JFN15" s="153"/>
      <c r="JFO15" s="153"/>
      <c r="JFP15" s="153"/>
      <c r="JFQ15" s="153"/>
      <c r="JFR15" s="153"/>
      <c r="JFS15" s="153"/>
      <c r="JFT15" s="153"/>
      <c r="JFU15" s="153"/>
      <c r="JFV15" s="153"/>
      <c r="JFW15" s="153"/>
      <c r="JFX15" s="153"/>
      <c r="JFY15" s="153"/>
      <c r="JFZ15" s="153"/>
      <c r="JGA15" s="153"/>
      <c r="JGB15" s="153"/>
      <c r="JGC15" s="153"/>
      <c r="JGD15" s="153"/>
      <c r="JGE15" s="153"/>
      <c r="JGF15" s="153"/>
      <c r="JGG15" s="153"/>
      <c r="JGH15" s="153"/>
      <c r="JGI15" s="153"/>
      <c r="JGJ15" s="153"/>
      <c r="JGK15" s="153"/>
      <c r="JGL15" s="153"/>
      <c r="JGM15" s="153"/>
      <c r="JGN15" s="153"/>
      <c r="JGO15" s="153"/>
      <c r="JGP15" s="153"/>
      <c r="JGQ15" s="153"/>
      <c r="JGR15" s="153"/>
      <c r="JGS15" s="153"/>
      <c r="JGT15" s="153"/>
      <c r="JGU15" s="153"/>
      <c r="JGV15" s="153"/>
      <c r="JGW15" s="153"/>
      <c r="JGX15" s="153"/>
      <c r="JGY15" s="153"/>
      <c r="JGZ15" s="153"/>
      <c r="JHA15" s="153"/>
      <c r="JHB15" s="153"/>
      <c r="JHC15" s="153"/>
      <c r="JHD15" s="153"/>
      <c r="JHE15" s="153"/>
      <c r="JHF15" s="153"/>
      <c r="JHG15" s="153"/>
      <c r="JHH15" s="153"/>
      <c r="JHI15" s="153"/>
      <c r="JHJ15" s="153"/>
      <c r="JHK15" s="153"/>
      <c r="JHL15" s="153"/>
      <c r="JHM15" s="153"/>
      <c r="JHN15" s="153"/>
      <c r="JHO15" s="153"/>
      <c r="JHP15" s="153"/>
      <c r="JHQ15" s="153"/>
      <c r="JHR15" s="153"/>
      <c r="JHS15" s="153"/>
      <c r="JHT15" s="153"/>
      <c r="JHU15" s="153"/>
      <c r="JHV15" s="153"/>
      <c r="JHW15" s="153"/>
      <c r="JHX15" s="153"/>
      <c r="JHY15" s="153"/>
      <c r="JHZ15" s="153"/>
      <c r="JIA15" s="153"/>
      <c r="JIB15" s="153"/>
      <c r="JIC15" s="153"/>
      <c r="JID15" s="153"/>
      <c r="JIE15" s="153"/>
      <c r="JIF15" s="153"/>
      <c r="JIG15" s="153"/>
      <c r="JIH15" s="153"/>
      <c r="JII15" s="153"/>
      <c r="JIJ15" s="153"/>
      <c r="JIK15" s="153"/>
      <c r="JIL15" s="153"/>
      <c r="JIM15" s="153"/>
      <c r="JIN15" s="153"/>
      <c r="JIO15" s="153"/>
      <c r="JIP15" s="153"/>
      <c r="JIQ15" s="153"/>
      <c r="JIR15" s="153"/>
      <c r="JIS15" s="153"/>
      <c r="JIT15" s="153"/>
      <c r="JIU15" s="153"/>
      <c r="JIV15" s="153"/>
      <c r="JIW15" s="153"/>
      <c r="JIX15" s="153"/>
      <c r="JIY15" s="153"/>
      <c r="JIZ15" s="153"/>
      <c r="JJA15" s="153"/>
      <c r="JJB15" s="153"/>
      <c r="JJC15" s="153"/>
      <c r="JJD15" s="153"/>
      <c r="JJE15" s="153"/>
      <c r="JJF15" s="153"/>
      <c r="JJG15" s="153"/>
      <c r="JJH15" s="153"/>
      <c r="JJI15" s="153"/>
      <c r="JJJ15" s="153"/>
      <c r="JJK15" s="153"/>
      <c r="JJL15" s="153"/>
      <c r="JJM15" s="153"/>
      <c r="JJN15" s="153"/>
      <c r="JJO15" s="153"/>
      <c r="JJP15" s="153"/>
      <c r="JJQ15" s="153"/>
      <c r="JJR15" s="153"/>
      <c r="JJS15" s="153"/>
      <c r="JJT15" s="153"/>
      <c r="JJU15" s="153"/>
      <c r="JJV15" s="153"/>
      <c r="JJW15" s="153"/>
      <c r="JJX15" s="153"/>
      <c r="JJY15" s="153"/>
      <c r="JJZ15" s="153"/>
      <c r="JKA15" s="153"/>
      <c r="JKB15" s="153"/>
      <c r="JKC15" s="153"/>
      <c r="JKD15" s="153"/>
      <c r="JKE15" s="153"/>
      <c r="JKF15" s="153"/>
      <c r="JKG15" s="153"/>
      <c r="JKH15" s="153"/>
      <c r="JKI15" s="153"/>
      <c r="JKJ15" s="153"/>
      <c r="JKK15" s="153"/>
      <c r="JKL15" s="153"/>
      <c r="JKM15" s="153"/>
      <c r="JKN15" s="153"/>
      <c r="JKO15" s="153"/>
      <c r="JKP15" s="153"/>
      <c r="JKQ15" s="153"/>
      <c r="JKR15" s="153"/>
      <c r="JKS15" s="153"/>
      <c r="JKT15" s="153"/>
      <c r="JKU15" s="153"/>
      <c r="JKV15" s="153"/>
      <c r="JKW15" s="153"/>
      <c r="JKX15" s="153"/>
      <c r="JKY15" s="153"/>
      <c r="JKZ15" s="153"/>
      <c r="JLA15" s="153"/>
      <c r="JLB15" s="153"/>
      <c r="JLC15" s="153"/>
      <c r="JLD15" s="153"/>
      <c r="JLE15" s="153"/>
      <c r="JLF15" s="153"/>
      <c r="JLG15" s="153"/>
      <c r="JLH15" s="153"/>
      <c r="JLI15" s="153"/>
      <c r="JLJ15" s="153"/>
      <c r="JLK15" s="153"/>
      <c r="JLL15" s="153"/>
      <c r="JLM15" s="153"/>
      <c r="JLN15" s="153"/>
      <c r="JLO15" s="153"/>
      <c r="JLP15" s="153"/>
      <c r="JLQ15" s="153"/>
      <c r="JLR15" s="153"/>
      <c r="JLS15" s="153"/>
      <c r="JLT15" s="153"/>
      <c r="JLU15" s="153"/>
      <c r="JLV15" s="153"/>
      <c r="JLW15" s="153"/>
      <c r="JLX15" s="153"/>
      <c r="JLY15" s="153"/>
      <c r="JLZ15" s="153"/>
      <c r="JMA15" s="153"/>
      <c r="JMB15" s="153"/>
      <c r="JMC15" s="153"/>
      <c r="JMD15" s="153"/>
      <c r="JME15" s="153"/>
      <c r="JMF15" s="153"/>
      <c r="JMG15" s="153"/>
      <c r="JMH15" s="153"/>
      <c r="JMI15" s="153"/>
      <c r="JMJ15" s="153"/>
      <c r="JMK15" s="153"/>
      <c r="JML15" s="153"/>
      <c r="JMM15" s="153"/>
      <c r="JMN15" s="153"/>
      <c r="JMO15" s="153"/>
      <c r="JMP15" s="153"/>
      <c r="JMQ15" s="153"/>
      <c r="JMR15" s="153"/>
      <c r="JMS15" s="153"/>
      <c r="JMT15" s="153"/>
      <c r="JMU15" s="153"/>
      <c r="JMV15" s="153"/>
      <c r="JMW15" s="153"/>
      <c r="JMX15" s="153"/>
      <c r="JMY15" s="153"/>
      <c r="JMZ15" s="153"/>
      <c r="JNA15" s="153"/>
      <c r="JNB15" s="153"/>
      <c r="JNC15" s="153"/>
      <c r="JND15" s="153"/>
      <c r="JNE15" s="153"/>
      <c r="JNF15" s="153"/>
      <c r="JNG15" s="153"/>
      <c r="JNH15" s="153"/>
      <c r="JNI15" s="153"/>
      <c r="JNJ15" s="153"/>
      <c r="JNK15" s="153"/>
      <c r="JNL15" s="153"/>
      <c r="JNM15" s="153"/>
      <c r="JNN15" s="153"/>
      <c r="JNO15" s="153"/>
      <c r="JNP15" s="153"/>
      <c r="JNQ15" s="153"/>
      <c r="JNR15" s="153"/>
      <c r="JNS15" s="153"/>
      <c r="JNT15" s="153"/>
      <c r="JNU15" s="153"/>
      <c r="JNV15" s="153"/>
      <c r="JNW15" s="153"/>
      <c r="JNX15" s="153"/>
      <c r="JNY15" s="153"/>
      <c r="JNZ15" s="153"/>
      <c r="JOA15" s="153"/>
      <c r="JOB15" s="153"/>
      <c r="JOC15" s="153"/>
      <c r="JOD15" s="153"/>
      <c r="JOE15" s="153"/>
      <c r="JOF15" s="153"/>
      <c r="JOG15" s="153"/>
      <c r="JOH15" s="153"/>
      <c r="JOI15" s="153"/>
      <c r="JOJ15" s="153"/>
      <c r="JOK15" s="153"/>
      <c r="JOL15" s="153"/>
      <c r="JOM15" s="153"/>
      <c r="JON15" s="153"/>
      <c r="JOO15" s="153"/>
      <c r="JOP15" s="153"/>
      <c r="JOQ15" s="153"/>
      <c r="JOR15" s="153"/>
      <c r="JOS15" s="153"/>
      <c r="JOT15" s="153"/>
      <c r="JOU15" s="153"/>
      <c r="JOV15" s="153"/>
      <c r="JOW15" s="153"/>
      <c r="JOX15" s="153"/>
      <c r="JOY15" s="153"/>
      <c r="JOZ15" s="153"/>
      <c r="JPA15" s="153"/>
      <c r="JPB15" s="153"/>
      <c r="JPC15" s="153"/>
      <c r="JPD15" s="153"/>
      <c r="JPE15" s="153"/>
      <c r="JPF15" s="153"/>
      <c r="JPG15" s="153"/>
      <c r="JPH15" s="153"/>
      <c r="JPI15" s="153"/>
      <c r="JPJ15" s="153"/>
      <c r="JPK15" s="153"/>
      <c r="JPL15" s="153"/>
      <c r="JPM15" s="153"/>
      <c r="JPN15" s="153"/>
      <c r="JPO15" s="153"/>
      <c r="JPP15" s="153"/>
      <c r="JPQ15" s="153"/>
      <c r="JPR15" s="153"/>
      <c r="JPS15" s="153"/>
      <c r="JPT15" s="153"/>
      <c r="JPU15" s="153"/>
      <c r="JPV15" s="153"/>
      <c r="JPW15" s="153"/>
      <c r="JPX15" s="153"/>
      <c r="JPY15" s="153"/>
      <c r="JPZ15" s="153"/>
      <c r="JQA15" s="153"/>
      <c r="JQB15" s="153"/>
      <c r="JQC15" s="153"/>
      <c r="JQD15" s="153"/>
      <c r="JQE15" s="153"/>
      <c r="JQF15" s="153"/>
      <c r="JQG15" s="153"/>
      <c r="JQH15" s="153"/>
      <c r="JQI15" s="153"/>
      <c r="JQJ15" s="153"/>
      <c r="JQK15" s="153"/>
      <c r="JQL15" s="153"/>
      <c r="JQM15" s="153"/>
      <c r="JQN15" s="153"/>
      <c r="JQO15" s="153"/>
      <c r="JQP15" s="153"/>
      <c r="JQQ15" s="153"/>
      <c r="JQR15" s="153"/>
      <c r="JQS15" s="153"/>
      <c r="JQT15" s="153"/>
      <c r="JQU15" s="153"/>
      <c r="JQV15" s="153"/>
      <c r="JQW15" s="153"/>
      <c r="JQX15" s="153"/>
      <c r="JQY15" s="153"/>
      <c r="JQZ15" s="153"/>
      <c r="JRA15" s="153"/>
      <c r="JRB15" s="153"/>
      <c r="JRC15" s="153"/>
      <c r="JRD15" s="153"/>
      <c r="JRE15" s="153"/>
      <c r="JRF15" s="153"/>
      <c r="JRG15" s="153"/>
      <c r="JRH15" s="153"/>
      <c r="JRI15" s="153"/>
      <c r="JRJ15" s="153"/>
      <c r="JRK15" s="153"/>
      <c r="JRL15" s="153"/>
      <c r="JRM15" s="153"/>
      <c r="JRN15" s="153"/>
      <c r="JRO15" s="153"/>
      <c r="JRP15" s="153"/>
      <c r="JRQ15" s="153"/>
      <c r="JRR15" s="153"/>
      <c r="JRS15" s="153"/>
      <c r="JRT15" s="153"/>
      <c r="JRU15" s="153"/>
      <c r="JRV15" s="153"/>
      <c r="JRW15" s="153"/>
      <c r="JRX15" s="153"/>
      <c r="JRY15" s="153"/>
      <c r="JRZ15" s="153"/>
      <c r="JSA15" s="153"/>
      <c r="JSB15" s="153"/>
      <c r="JSC15" s="153"/>
      <c r="JSD15" s="153"/>
      <c r="JSE15" s="153"/>
      <c r="JSF15" s="153"/>
      <c r="JSG15" s="153"/>
      <c r="JSH15" s="153"/>
      <c r="JSI15" s="153"/>
      <c r="JSJ15" s="153"/>
      <c r="JSK15" s="153"/>
      <c r="JSL15" s="153"/>
      <c r="JSM15" s="153"/>
      <c r="JSN15" s="153"/>
      <c r="JSO15" s="153"/>
      <c r="JSP15" s="153"/>
      <c r="JSQ15" s="153"/>
      <c r="JSR15" s="153"/>
      <c r="JSS15" s="153"/>
      <c r="JST15" s="153"/>
      <c r="JSU15" s="153"/>
      <c r="JSV15" s="153"/>
      <c r="JSW15" s="153"/>
      <c r="JSX15" s="153"/>
      <c r="JSY15" s="153"/>
      <c r="JSZ15" s="153"/>
      <c r="JTA15" s="153"/>
      <c r="JTB15" s="153"/>
      <c r="JTC15" s="153"/>
      <c r="JTD15" s="153"/>
      <c r="JTE15" s="153"/>
      <c r="JTF15" s="153"/>
      <c r="JTG15" s="153"/>
      <c r="JTH15" s="153"/>
      <c r="JTI15" s="153"/>
      <c r="JTJ15" s="153"/>
      <c r="JTK15" s="153"/>
      <c r="JTL15" s="153"/>
      <c r="JTM15" s="153"/>
      <c r="JTN15" s="153"/>
      <c r="JTO15" s="153"/>
      <c r="JTP15" s="153"/>
      <c r="JTQ15" s="153"/>
      <c r="JTR15" s="153"/>
      <c r="JTS15" s="153"/>
      <c r="JTT15" s="153"/>
      <c r="JTU15" s="153"/>
      <c r="JTV15" s="153"/>
      <c r="JTW15" s="153"/>
      <c r="JTX15" s="153"/>
      <c r="JTY15" s="153"/>
      <c r="JTZ15" s="153"/>
      <c r="JUA15" s="153"/>
      <c r="JUB15" s="153"/>
      <c r="JUC15" s="153"/>
      <c r="JUD15" s="153"/>
      <c r="JUE15" s="153"/>
      <c r="JUF15" s="153"/>
      <c r="JUG15" s="153"/>
      <c r="JUH15" s="153"/>
      <c r="JUI15" s="153"/>
      <c r="JUJ15" s="153"/>
      <c r="JUK15" s="153"/>
      <c r="JUL15" s="153"/>
      <c r="JUM15" s="153"/>
      <c r="JUN15" s="153"/>
      <c r="JUO15" s="153"/>
      <c r="JUP15" s="153"/>
      <c r="JUQ15" s="153"/>
      <c r="JUR15" s="153"/>
      <c r="JUS15" s="153"/>
      <c r="JUT15" s="153"/>
      <c r="JUU15" s="153"/>
      <c r="JUV15" s="153"/>
      <c r="JUW15" s="153"/>
      <c r="JUX15" s="153"/>
      <c r="JUY15" s="153"/>
      <c r="JUZ15" s="153"/>
      <c r="JVA15" s="153"/>
      <c r="JVB15" s="153"/>
      <c r="JVC15" s="153"/>
      <c r="JVD15" s="153"/>
      <c r="JVE15" s="153"/>
      <c r="JVF15" s="153"/>
      <c r="JVG15" s="153"/>
      <c r="JVH15" s="153"/>
      <c r="JVI15" s="153"/>
      <c r="JVJ15" s="153"/>
      <c r="JVK15" s="153"/>
      <c r="JVL15" s="153"/>
      <c r="JVM15" s="153"/>
      <c r="JVN15" s="153"/>
      <c r="JVO15" s="153"/>
      <c r="JVP15" s="153"/>
      <c r="JVQ15" s="153"/>
      <c r="JVR15" s="153"/>
      <c r="JVS15" s="153"/>
      <c r="JVT15" s="153"/>
      <c r="JVU15" s="153"/>
      <c r="JVV15" s="153"/>
      <c r="JVW15" s="153"/>
      <c r="JVX15" s="153"/>
      <c r="JVY15" s="153"/>
      <c r="JVZ15" s="153"/>
      <c r="JWA15" s="153"/>
      <c r="JWB15" s="153"/>
      <c r="JWC15" s="153"/>
      <c r="JWD15" s="153"/>
      <c r="JWE15" s="153"/>
      <c r="JWF15" s="153"/>
      <c r="JWG15" s="153"/>
      <c r="JWH15" s="153"/>
      <c r="JWI15" s="153"/>
      <c r="JWJ15" s="153"/>
      <c r="JWK15" s="153"/>
      <c r="JWL15" s="153"/>
      <c r="JWM15" s="153"/>
      <c r="JWN15" s="153"/>
      <c r="JWO15" s="153"/>
      <c r="JWP15" s="153"/>
      <c r="JWQ15" s="153"/>
      <c r="JWR15" s="153"/>
      <c r="JWS15" s="153"/>
      <c r="JWT15" s="153"/>
      <c r="JWU15" s="153"/>
      <c r="JWV15" s="153"/>
      <c r="JWW15" s="153"/>
      <c r="JWX15" s="153"/>
      <c r="JWY15" s="153"/>
      <c r="JWZ15" s="153"/>
      <c r="JXA15" s="153"/>
      <c r="JXB15" s="153"/>
      <c r="JXC15" s="153"/>
      <c r="JXD15" s="153"/>
      <c r="JXE15" s="153"/>
      <c r="JXF15" s="153"/>
      <c r="JXG15" s="153"/>
      <c r="JXH15" s="153"/>
      <c r="JXI15" s="153"/>
      <c r="JXJ15" s="153"/>
      <c r="JXK15" s="153"/>
      <c r="JXL15" s="153"/>
      <c r="JXM15" s="153"/>
      <c r="JXN15" s="153"/>
      <c r="JXO15" s="153"/>
      <c r="JXP15" s="153"/>
      <c r="JXQ15" s="153"/>
      <c r="JXR15" s="153"/>
      <c r="JXS15" s="153"/>
      <c r="JXT15" s="153"/>
      <c r="JXU15" s="153"/>
      <c r="JXV15" s="153"/>
      <c r="JXW15" s="153"/>
      <c r="JXX15" s="153"/>
      <c r="JXY15" s="153"/>
      <c r="JXZ15" s="153"/>
      <c r="JYA15" s="153"/>
      <c r="JYB15" s="153"/>
      <c r="JYC15" s="153"/>
      <c r="JYD15" s="153"/>
      <c r="JYE15" s="153"/>
      <c r="JYF15" s="153"/>
      <c r="JYG15" s="153"/>
      <c r="JYH15" s="153"/>
      <c r="JYI15" s="153"/>
      <c r="JYJ15" s="153"/>
      <c r="JYK15" s="153"/>
      <c r="JYL15" s="153"/>
      <c r="JYM15" s="153"/>
      <c r="JYN15" s="153"/>
      <c r="JYO15" s="153"/>
      <c r="JYP15" s="153"/>
      <c r="JYQ15" s="153"/>
      <c r="JYR15" s="153"/>
      <c r="JYS15" s="153"/>
      <c r="JYT15" s="153"/>
      <c r="JYU15" s="153"/>
      <c r="JYV15" s="153"/>
      <c r="JYW15" s="153"/>
      <c r="JYX15" s="153"/>
      <c r="JYY15" s="153"/>
      <c r="JYZ15" s="153"/>
      <c r="JZA15" s="153"/>
      <c r="JZB15" s="153"/>
      <c r="JZC15" s="153"/>
      <c r="JZD15" s="153"/>
      <c r="JZE15" s="153"/>
      <c r="JZF15" s="153"/>
      <c r="JZG15" s="153"/>
      <c r="JZH15" s="153"/>
      <c r="JZI15" s="153"/>
      <c r="JZJ15" s="153"/>
      <c r="JZK15" s="153"/>
      <c r="JZL15" s="153"/>
      <c r="JZM15" s="153"/>
      <c r="JZN15" s="153"/>
      <c r="JZO15" s="153"/>
      <c r="JZP15" s="153"/>
      <c r="JZQ15" s="153"/>
      <c r="JZR15" s="153"/>
      <c r="JZS15" s="153"/>
      <c r="JZT15" s="153"/>
      <c r="JZU15" s="153"/>
      <c r="JZV15" s="153"/>
      <c r="JZW15" s="153"/>
      <c r="JZX15" s="153"/>
      <c r="JZY15" s="153"/>
      <c r="JZZ15" s="153"/>
      <c r="KAA15" s="153"/>
      <c r="KAB15" s="153"/>
      <c r="KAC15" s="153"/>
      <c r="KAD15" s="153"/>
      <c r="KAE15" s="153"/>
      <c r="KAF15" s="153"/>
      <c r="KAG15" s="153"/>
      <c r="KAH15" s="153"/>
      <c r="KAI15" s="153"/>
      <c r="KAJ15" s="153"/>
      <c r="KAK15" s="153"/>
      <c r="KAL15" s="153"/>
      <c r="KAM15" s="153"/>
      <c r="KAN15" s="153"/>
      <c r="KAO15" s="153"/>
      <c r="KAP15" s="153"/>
      <c r="KAQ15" s="153"/>
      <c r="KAR15" s="153"/>
      <c r="KAS15" s="153"/>
      <c r="KAT15" s="153"/>
      <c r="KAU15" s="153"/>
      <c r="KAV15" s="153"/>
      <c r="KAW15" s="153"/>
      <c r="KAX15" s="153"/>
      <c r="KAY15" s="153"/>
      <c r="KAZ15" s="153"/>
      <c r="KBA15" s="153"/>
      <c r="KBB15" s="153"/>
      <c r="KBC15" s="153"/>
      <c r="KBD15" s="153"/>
      <c r="KBE15" s="153"/>
      <c r="KBF15" s="153"/>
      <c r="KBG15" s="153"/>
      <c r="KBH15" s="153"/>
      <c r="KBI15" s="153"/>
      <c r="KBJ15" s="153"/>
      <c r="KBK15" s="153"/>
      <c r="KBL15" s="153"/>
      <c r="KBM15" s="153"/>
      <c r="KBN15" s="153"/>
      <c r="KBO15" s="153"/>
      <c r="KBP15" s="153"/>
      <c r="KBQ15" s="153"/>
      <c r="KBR15" s="153"/>
      <c r="KBS15" s="153"/>
      <c r="KBT15" s="153"/>
      <c r="KBU15" s="153"/>
      <c r="KBV15" s="153"/>
      <c r="KBW15" s="153"/>
      <c r="KBX15" s="153"/>
      <c r="KBY15" s="153"/>
      <c r="KBZ15" s="153"/>
      <c r="KCA15" s="153"/>
      <c r="KCB15" s="153"/>
      <c r="KCC15" s="153"/>
      <c r="KCD15" s="153"/>
      <c r="KCE15" s="153"/>
      <c r="KCF15" s="153"/>
      <c r="KCG15" s="153"/>
      <c r="KCH15" s="153"/>
      <c r="KCI15" s="153"/>
      <c r="KCJ15" s="153"/>
      <c r="KCK15" s="153"/>
      <c r="KCL15" s="153"/>
      <c r="KCM15" s="153"/>
      <c r="KCN15" s="153"/>
      <c r="KCO15" s="153"/>
      <c r="KCP15" s="153"/>
      <c r="KCQ15" s="153"/>
      <c r="KCR15" s="153"/>
      <c r="KCS15" s="153"/>
      <c r="KCT15" s="153"/>
      <c r="KCU15" s="153"/>
      <c r="KCV15" s="153"/>
      <c r="KCW15" s="153"/>
      <c r="KCX15" s="153"/>
      <c r="KCY15" s="153"/>
      <c r="KCZ15" s="153"/>
      <c r="KDA15" s="153"/>
      <c r="KDB15" s="153"/>
      <c r="KDC15" s="153"/>
      <c r="KDD15" s="153"/>
      <c r="KDE15" s="153"/>
      <c r="KDF15" s="153"/>
      <c r="KDG15" s="153"/>
      <c r="KDH15" s="153"/>
      <c r="KDI15" s="153"/>
      <c r="KDJ15" s="153"/>
      <c r="KDK15" s="153"/>
      <c r="KDL15" s="153"/>
      <c r="KDM15" s="153"/>
      <c r="KDN15" s="153"/>
      <c r="KDO15" s="153"/>
      <c r="KDP15" s="153"/>
      <c r="KDQ15" s="153"/>
      <c r="KDR15" s="153"/>
      <c r="KDS15" s="153"/>
      <c r="KDT15" s="153"/>
      <c r="KDU15" s="153"/>
      <c r="KDV15" s="153"/>
      <c r="KDW15" s="153"/>
      <c r="KDX15" s="153"/>
      <c r="KDY15" s="153"/>
      <c r="KDZ15" s="153"/>
      <c r="KEA15" s="153"/>
      <c r="KEB15" s="153"/>
      <c r="KEC15" s="153"/>
      <c r="KED15" s="153"/>
      <c r="KEE15" s="153"/>
      <c r="KEF15" s="153"/>
      <c r="KEG15" s="153"/>
      <c r="KEH15" s="153"/>
      <c r="KEI15" s="153"/>
      <c r="KEJ15" s="153"/>
      <c r="KEK15" s="153"/>
      <c r="KEL15" s="153"/>
      <c r="KEM15" s="153"/>
      <c r="KEN15" s="153"/>
      <c r="KEO15" s="153"/>
      <c r="KEP15" s="153"/>
      <c r="KEQ15" s="153"/>
      <c r="KER15" s="153"/>
      <c r="KES15" s="153"/>
      <c r="KET15" s="153"/>
      <c r="KEU15" s="153"/>
      <c r="KEV15" s="153"/>
      <c r="KEW15" s="153"/>
      <c r="KEX15" s="153"/>
      <c r="KEY15" s="153"/>
      <c r="KEZ15" s="153"/>
      <c r="KFA15" s="153"/>
      <c r="KFB15" s="153"/>
      <c r="KFC15" s="153"/>
      <c r="KFD15" s="153"/>
      <c r="KFE15" s="153"/>
      <c r="KFF15" s="153"/>
      <c r="KFG15" s="153"/>
      <c r="KFH15" s="153"/>
      <c r="KFI15" s="153"/>
      <c r="KFJ15" s="153"/>
      <c r="KFK15" s="153"/>
      <c r="KFL15" s="153"/>
      <c r="KFM15" s="153"/>
      <c r="KFN15" s="153"/>
      <c r="KFO15" s="153"/>
      <c r="KFP15" s="153"/>
      <c r="KFQ15" s="153"/>
      <c r="KFR15" s="153"/>
      <c r="KFS15" s="153"/>
      <c r="KFT15" s="153"/>
      <c r="KFU15" s="153"/>
      <c r="KFV15" s="153"/>
      <c r="KFW15" s="153"/>
      <c r="KFX15" s="153"/>
      <c r="KFY15" s="153"/>
      <c r="KFZ15" s="153"/>
      <c r="KGA15" s="153"/>
      <c r="KGB15" s="153"/>
      <c r="KGC15" s="153"/>
      <c r="KGD15" s="153"/>
      <c r="KGE15" s="153"/>
      <c r="KGF15" s="153"/>
      <c r="KGG15" s="153"/>
      <c r="KGH15" s="153"/>
      <c r="KGI15" s="153"/>
      <c r="KGJ15" s="153"/>
      <c r="KGK15" s="153"/>
      <c r="KGL15" s="153"/>
      <c r="KGM15" s="153"/>
      <c r="KGN15" s="153"/>
      <c r="KGO15" s="153"/>
      <c r="KGP15" s="153"/>
      <c r="KGQ15" s="153"/>
      <c r="KGR15" s="153"/>
      <c r="KGS15" s="153"/>
      <c r="KGT15" s="153"/>
      <c r="KGU15" s="153"/>
      <c r="KGV15" s="153"/>
      <c r="KGW15" s="153"/>
      <c r="KGX15" s="153"/>
      <c r="KGY15" s="153"/>
      <c r="KGZ15" s="153"/>
      <c r="KHA15" s="153"/>
      <c r="KHB15" s="153"/>
      <c r="KHC15" s="153"/>
      <c r="KHD15" s="153"/>
      <c r="KHE15" s="153"/>
      <c r="KHF15" s="153"/>
      <c r="KHG15" s="153"/>
      <c r="KHH15" s="153"/>
      <c r="KHI15" s="153"/>
      <c r="KHJ15" s="153"/>
      <c r="KHK15" s="153"/>
      <c r="KHL15" s="153"/>
      <c r="KHM15" s="153"/>
      <c r="KHN15" s="153"/>
      <c r="KHO15" s="153"/>
      <c r="KHP15" s="153"/>
      <c r="KHQ15" s="153"/>
      <c r="KHR15" s="153"/>
      <c r="KHS15" s="153"/>
      <c r="KHT15" s="153"/>
      <c r="KHU15" s="153"/>
      <c r="KHV15" s="153"/>
      <c r="KHW15" s="153"/>
      <c r="KHX15" s="153"/>
      <c r="KHY15" s="153"/>
      <c r="KHZ15" s="153"/>
      <c r="KIA15" s="153"/>
      <c r="KIB15" s="153"/>
      <c r="KIC15" s="153"/>
      <c r="KID15" s="153"/>
      <c r="KIE15" s="153"/>
      <c r="KIF15" s="153"/>
      <c r="KIG15" s="153"/>
      <c r="KIH15" s="153"/>
      <c r="KII15" s="153"/>
      <c r="KIJ15" s="153"/>
      <c r="KIK15" s="153"/>
      <c r="KIL15" s="153"/>
      <c r="KIM15" s="153"/>
      <c r="KIN15" s="153"/>
      <c r="KIO15" s="153"/>
      <c r="KIP15" s="153"/>
      <c r="KIQ15" s="153"/>
      <c r="KIR15" s="153"/>
      <c r="KIS15" s="153"/>
      <c r="KIT15" s="153"/>
      <c r="KIU15" s="153"/>
      <c r="KIV15" s="153"/>
      <c r="KIW15" s="153"/>
      <c r="KIX15" s="153"/>
      <c r="KIY15" s="153"/>
      <c r="KIZ15" s="153"/>
      <c r="KJA15" s="153"/>
      <c r="KJB15" s="153"/>
      <c r="KJC15" s="153"/>
      <c r="KJD15" s="153"/>
      <c r="KJE15" s="153"/>
      <c r="KJF15" s="153"/>
      <c r="KJG15" s="153"/>
      <c r="KJH15" s="153"/>
      <c r="KJI15" s="153"/>
      <c r="KJJ15" s="153"/>
      <c r="KJK15" s="153"/>
      <c r="KJL15" s="153"/>
      <c r="KJM15" s="153"/>
      <c r="KJN15" s="153"/>
      <c r="KJO15" s="153"/>
      <c r="KJP15" s="153"/>
      <c r="KJQ15" s="153"/>
      <c r="KJR15" s="153"/>
      <c r="KJS15" s="153"/>
      <c r="KJT15" s="153"/>
      <c r="KJU15" s="153"/>
      <c r="KJV15" s="153"/>
      <c r="KJW15" s="153"/>
      <c r="KJX15" s="153"/>
      <c r="KJY15" s="153"/>
      <c r="KJZ15" s="153"/>
      <c r="KKA15" s="153"/>
      <c r="KKB15" s="153"/>
      <c r="KKC15" s="153"/>
      <c r="KKD15" s="153"/>
      <c r="KKE15" s="153"/>
      <c r="KKF15" s="153"/>
      <c r="KKG15" s="153"/>
      <c r="KKH15" s="153"/>
      <c r="KKI15" s="153"/>
      <c r="KKJ15" s="153"/>
      <c r="KKK15" s="153"/>
      <c r="KKL15" s="153"/>
      <c r="KKM15" s="153"/>
      <c r="KKN15" s="153"/>
      <c r="KKO15" s="153"/>
      <c r="KKP15" s="153"/>
      <c r="KKQ15" s="153"/>
      <c r="KKR15" s="153"/>
      <c r="KKS15" s="153"/>
      <c r="KKT15" s="153"/>
      <c r="KKU15" s="153"/>
      <c r="KKV15" s="153"/>
      <c r="KKW15" s="153"/>
      <c r="KKX15" s="153"/>
      <c r="KKY15" s="153"/>
      <c r="KKZ15" s="153"/>
      <c r="KLA15" s="153"/>
      <c r="KLB15" s="153"/>
      <c r="KLC15" s="153"/>
      <c r="KLD15" s="153"/>
      <c r="KLE15" s="153"/>
      <c r="KLF15" s="153"/>
      <c r="KLG15" s="153"/>
      <c r="KLH15" s="153"/>
      <c r="KLI15" s="153"/>
      <c r="KLJ15" s="153"/>
      <c r="KLK15" s="153"/>
      <c r="KLL15" s="153"/>
      <c r="KLM15" s="153"/>
      <c r="KLN15" s="153"/>
      <c r="KLO15" s="153"/>
      <c r="KLP15" s="153"/>
      <c r="KLQ15" s="153"/>
      <c r="KLR15" s="153"/>
      <c r="KLS15" s="153"/>
      <c r="KLT15" s="153"/>
      <c r="KLU15" s="153"/>
      <c r="KLV15" s="153"/>
      <c r="KLW15" s="153"/>
      <c r="KLX15" s="153"/>
      <c r="KLY15" s="153"/>
      <c r="KLZ15" s="153"/>
      <c r="KMA15" s="153"/>
      <c r="KMB15" s="153"/>
      <c r="KMC15" s="153"/>
      <c r="KMD15" s="153"/>
      <c r="KME15" s="153"/>
      <c r="KMF15" s="153"/>
      <c r="KMG15" s="153"/>
      <c r="KMH15" s="153"/>
      <c r="KMI15" s="153"/>
      <c r="KMJ15" s="153"/>
      <c r="KMK15" s="153"/>
      <c r="KML15" s="153"/>
      <c r="KMM15" s="153"/>
      <c r="KMN15" s="153"/>
      <c r="KMO15" s="153"/>
      <c r="KMP15" s="153"/>
      <c r="KMQ15" s="153"/>
      <c r="KMR15" s="153"/>
      <c r="KMS15" s="153"/>
      <c r="KMT15" s="153"/>
      <c r="KMU15" s="153"/>
      <c r="KMV15" s="153"/>
      <c r="KMW15" s="153"/>
      <c r="KMX15" s="153"/>
      <c r="KMY15" s="153"/>
      <c r="KMZ15" s="153"/>
      <c r="KNA15" s="153"/>
      <c r="KNB15" s="153"/>
      <c r="KNC15" s="153"/>
      <c r="KND15" s="153"/>
      <c r="KNE15" s="153"/>
      <c r="KNF15" s="153"/>
      <c r="KNG15" s="153"/>
      <c r="KNH15" s="153"/>
      <c r="KNI15" s="153"/>
      <c r="KNJ15" s="153"/>
      <c r="KNK15" s="153"/>
      <c r="KNL15" s="153"/>
      <c r="KNM15" s="153"/>
      <c r="KNN15" s="153"/>
      <c r="KNO15" s="153"/>
      <c r="KNP15" s="153"/>
      <c r="KNQ15" s="153"/>
      <c r="KNR15" s="153"/>
      <c r="KNS15" s="153"/>
      <c r="KNT15" s="153"/>
      <c r="KNU15" s="153"/>
      <c r="KNV15" s="153"/>
      <c r="KNW15" s="153"/>
      <c r="KNX15" s="153"/>
      <c r="KNY15" s="153"/>
      <c r="KNZ15" s="153"/>
      <c r="KOA15" s="153"/>
      <c r="KOB15" s="153"/>
      <c r="KOC15" s="153"/>
      <c r="KOD15" s="153"/>
      <c r="KOE15" s="153"/>
      <c r="KOF15" s="153"/>
      <c r="KOG15" s="153"/>
      <c r="KOH15" s="153"/>
      <c r="KOI15" s="153"/>
      <c r="KOJ15" s="153"/>
      <c r="KOK15" s="153"/>
      <c r="KOL15" s="153"/>
      <c r="KOM15" s="153"/>
      <c r="KON15" s="153"/>
      <c r="KOO15" s="153"/>
      <c r="KOP15" s="153"/>
      <c r="KOQ15" s="153"/>
      <c r="KOR15" s="153"/>
      <c r="KOS15" s="153"/>
      <c r="KOT15" s="153"/>
      <c r="KOU15" s="153"/>
      <c r="KOV15" s="153"/>
      <c r="KOW15" s="153"/>
      <c r="KOX15" s="153"/>
      <c r="KOY15" s="153"/>
      <c r="KOZ15" s="153"/>
      <c r="KPA15" s="153"/>
      <c r="KPB15" s="153"/>
      <c r="KPC15" s="153"/>
      <c r="KPD15" s="153"/>
      <c r="KPE15" s="153"/>
      <c r="KPF15" s="153"/>
      <c r="KPG15" s="153"/>
      <c r="KPH15" s="153"/>
      <c r="KPI15" s="153"/>
      <c r="KPJ15" s="153"/>
      <c r="KPK15" s="153"/>
      <c r="KPL15" s="153"/>
      <c r="KPM15" s="153"/>
      <c r="KPN15" s="153"/>
      <c r="KPO15" s="153"/>
      <c r="KPP15" s="153"/>
      <c r="KPQ15" s="153"/>
      <c r="KPR15" s="153"/>
      <c r="KPS15" s="153"/>
      <c r="KPT15" s="153"/>
      <c r="KPU15" s="153"/>
      <c r="KPV15" s="153"/>
      <c r="KPW15" s="153"/>
      <c r="KPX15" s="153"/>
      <c r="KPY15" s="153"/>
      <c r="KPZ15" s="153"/>
      <c r="KQA15" s="153"/>
      <c r="KQB15" s="153"/>
      <c r="KQC15" s="153"/>
      <c r="KQD15" s="153"/>
      <c r="KQE15" s="153"/>
      <c r="KQF15" s="153"/>
      <c r="KQG15" s="153"/>
      <c r="KQH15" s="153"/>
      <c r="KQI15" s="153"/>
      <c r="KQJ15" s="153"/>
      <c r="KQK15" s="153"/>
      <c r="KQL15" s="153"/>
      <c r="KQM15" s="153"/>
      <c r="KQN15" s="153"/>
      <c r="KQO15" s="153"/>
      <c r="KQP15" s="153"/>
      <c r="KQQ15" s="153"/>
      <c r="KQR15" s="153"/>
      <c r="KQS15" s="153"/>
      <c r="KQT15" s="153"/>
      <c r="KQU15" s="153"/>
      <c r="KQV15" s="153"/>
      <c r="KQW15" s="153"/>
      <c r="KQX15" s="153"/>
      <c r="KQY15" s="153"/>
      <c r="KQZ15" s="153"/>
      <c r="KRA15" s="153"/>
      <c r="KRB15" s="153"/>
      <c r="KRC15" s="153"/>
      <c r="KRD15" s="153"/>
      <c r="KRE15" s="153"/>
      <c r="KRF15" s="153"/>
      <c r="KRG15" s="153"/>
      <c r="KRH15" s="153"/>
      <c r="KRI15" s="153"/>
      <c r="KRJ15" s="153"/>
      <c r="KRK15" s="153"/>
      <c r="KRL15" s="153"/>
      <c r="KRM15" s="153"/>
      <c r="KRN15" s="153"/>
      <c r="KRO15" s="153"/>
      <c r="KRP15" s="153"/>
      <c r="KRQ15" s="153"/>
      <c r="KRR15" s="153"/>
      <c r="KRS15" s="153"/>
      <c r="KRT15" s="153"/>
      <c r="KRU15" s="153"/>
      <c r="KRV15" s="153"/>
      <c r="KRW15" s="153"/>
      <c r="KRX15" s="153"/>
      <c r="KRY15" s="153"/>
      <c r="KRZ15" s="153"/>
      <c r="KSA15" s="153"/>
      <c r="KSB15" s="153"/>
      <c r="KSC15" s="153"/>
      <c r="KSD15" s="153"/>
      <c r="KSE15" s="153"/>
      <c r="KSF15" s="153"/>
      <c r="KSG15" s="153"/>
      <c r="KSH15" s="153"/>
      <c r="KSI15" s="153"/>
      <c r="KSJ15" s="153"/>
      <c r="KSK15" s="153"/>
      <c r="KSL15" s="153"/>
      <c r="KSM15" s="153"/>
      <c r="KSN15" s="153"/>
      <c r="KSO15" s="153"/>
      <c r="KSP15" s="153"/>
      <c r="KSQ15" s="153"/>
      <c r="KSR15" s="153"/>
      <c r="KSS15" s="153"/>
      <c r="KST15" s="153"/>
      <c r="KSU15" s="153"/>
      <c r="KSV15" s="153"/>
      <c r="KSW15" s="153"/>
      <c r="KSX15" s="153"/>
      <c r="KSY15" s="153"/>
      <c r="KSZ15" s="153"/>
      <c r="KTA15" s="153"/>
      <c r="KTB15" s="153"/>
      <c r="KTC15" s="153"/>
      <c r="KTD15" s="153"/>
      <c r="KTE15" s="153"/>
      <c r="KTF15" s="153"/>
      <c r="KTG15" s="153"/>
      <c r="KTH15" s="153"/>
      <c r="KTI15" s="153"/>
      <c r="KTJ15" s="153"/>
      <c r="KTK15" s="153"/>
      <c r="KTL15" s="153"/>
      <c r="KTM15" s="153"/>
      <c r="KTN15" s="153"/>
      <c r="KTO15" s="153"/>
      <c r="KTP15" s="153"/>
      <c r="KTQ15" s="153"/>
      <c r="KTR15" s="153"/>
      <c r="KTS15" s="153"/>
      <c r="KTT15" s="153"/>
      <c r="KTU15" s="153"/>
      <c r="KTV15" s="153"/>
      <c r="KTW15" s="153"/>
      <c r="KTX15" s="153"/>
      <c r="KTY15" s="153"/>
      <c r="KTZ15" s="153"/>
      <c r="KUA15" s="153"/>
      <c r="KUB15" s="153"/>
      <c r="KUC15" s="153"/>
      <c r="KUD15" s="153"/>
      <c r="KUE15" s="153"/>
      <c r="KUF15" s="153"/>
      <c r="KUG15" s="153"/>
      <c r="KUH15" s="153"/>
      <c r="KUI15" s="153"/>
      <c r="KUJ15" s="153"/>
      <c r="KUK15" s="153"/>
      <c r="KUL15" s="153"/>
      <c r="KUM15" s="153"/>
      <c r="KUN15" s="153"/>
      <c r="KUO15" s="153"/>
      <c r="KUP15" s="153"/>
      <c r="KUQ15" s="153"/>
      <c r="KUR15" s="153"/>
      <c r="KUS15" s="153"/>
      <c r="KUT15" s="153"/>
      <c r="KUU15" s="153"/>
      <c r="KUV15" s="153"/>
      <c r="KUW15" s="153"/>
      <c r="KUX15" s="153"/>
      <c r="KUY15" s="153"/>
      <c r="KUZ15" s="153"/>
      <c r="KVA15" s="153"/>
      <c r="KVB15" s="153"/>
      <c r="KVC15" s="153"/>
      <c r="KVD15" s="153"/>
      <c r="KVE15" s="153"/>
      <c r="KVF15" s="153"/>
      <c r="KVG15" s="153"/>
      <c r="KVH15" s="153"/>
      <c r="KVI15" s="153"/>
      <c r="KVJ15" s="153"/>
      <c r="KVK15" s="153"/>
      <c r="KVL15" s="153"/>
      <c r="KVM15" s="153"/>
      <c r="KVN15" s="153"/>
      <c r="KVO15" s="153"/>
      <c r="KVP15" s="153"/>
      <c r="KVQ15" s="153"/>
      <c r="KVR15" s="153"/>
      <c r="KVS15" s="153"/>
      <c r="KVT15" s="153"/>
      <c r="KVU15" s="153"/>
      <c r="KVV15" s="153"/>
      <c r="KVW15" s="153"/>
      <c r="KVX15" s="153"/>
      <c r="KVY15" s="153"/>
      <c r="KVZ15" s="153"/>
      <c r="KWA15" s="153"/>
      <c r="KWB15" s="153"/>
      <c r="KWC15" s="153"/>
      <c r="KWD15" s="153"/>
      <c r="KWE15" s="153"/>
      <c r="KWF15" s="153"/>
      <c r="KWG15" s="153"/>
      <c r="KWH15" s="153"/>
      <c r="KWI15" s="153"/>
      <c r="KWJ15" s="153"/>
      <c r="KWK15" s="153"/>
      <c r="KWL15" s="153"/>
      <c r="KWM15" s="153"/>
      <c r="KWN15" s="153"/>
      <c r="KWO15" s="153"/>
      <c r="KWP15" s="153"/>
      <c r="KWQ15" s="153"/>
      <c r="KWR15" s="153"/>
      <c r="KWS15" s="153"/>
      <c r="KWT15" s="153"/>
      <c r="KWU15" s="153"/>
      <c r="KWV15" s="153"/>
      <c r="KWW15" s="153"/>
      <c r="KWX15" s="153"/>
      <c r="KWY15" s="153"/>
      <c r="KWZ15" s="153"/>
      <c r="KXA15" s="153"/>
      <c r="KXB15" s="153"/>
      <c r="KXC15" s="153"/>
      <c r="KXD15" s="153"/>
      <c r="KXE15" s="153"/>
      <c r="KXF15" s="153"/>
      <c r="KXG15" s="153"/>
      <c r="KXH15" s="153"/>
      <c r="KXI15" s="153"/>
      <c r="KXJ15" s="153"/>
      <c r="KXK15" s="153"/>
      <c r="KXL15" s="153"/>
      <c r="KXM15" s="153"/>
      <c r="KXN15" s="153"/>
      <c r="KXO15" s="153"/>
      <c r="KXP15" s="153"/>
      <c r="KXQ15" s="153"/>
      <c r="KXR15" s="153"/>
      <c r="KXS15" s="153"/>
      <c r="KXT15" s="153"/>
      <c r="KXU15" s="153"/>
      <c r="KXV15" s="153"/>
      <c r="KXW15" s="153"/>
      <c r="KXX15" s="153"/>
      <c r="KXY15" s="153"/>
      <c r="KXZ15" s="153"/>
      <c r="KYA15" s="153"/>
      <c r="KYB15" s="153"/>
      <c r="KYC15" s="153"/>
      <c r="KYD15" s="153"/>
      <c r="KYE15" s="153"/>
      <c r="KYF15" s="153"/>
      <c r="KYG15" s="153"/>
      <c r="KYH15" s="153"/>
      <c r="KYI15" s="153"/>
      <c r="KYJ15" s="153"/>
      <c r="KYK15" s="153"/>
      <c r="KYL15" s="153"/>
      <c r="KYM15" s="153"/>
      <c r="KYN15" s="153"/>
      <c r="KYO15" s="153"/>
      <c r="KYP15" s="153"/>
      <c r="KYQ15" s="153"/>
      <c r="KYR15" s="153"/>
      <c r="KYS15" s="153"/>
      <c r="KYT15" s="153"/>
      <c r="KYU15" s="153"/>
      <c r="KYV15" s="153"/>
      <c r="KYW15" s="153"/>
      <c r="KYX15" s="153"/>
      <c r="KYY15" s="153"/>
      <c r="KYZ15" s="153"/>
      <c r="KZA15" s="153"/>
      <c r="KZB15" s="153"/>
      <c r="KZC15" s="153"/>
      <c r="KZD15" s="153"/>
      <c r="KZE15" s="153"/>
      <c r="KZF15" s="153"/>
      <c r="KZG15" s="153"/>
      <c r="KZH15" s="153"/>
      <c r="KZI15" s="153"/>
      <c r="KZJ15" s="153"/>
      <c r="KZK15" s="153"/>
      <c r="KZL15" s="153"/>
      <c r="KZM15" s="153"/>
      <c r="KZN15" s="153"/>
      <c r="KZO15" s="153"/>
      <c r="KZP15" s="153"/>
      <c r="KZQ15" s="153"/>
      <c r="KZR15" s="153"/>
      <c r="KZS15" s="153"/>
      <c r="KZT15" s="153"/>
      <c r="KZU15" s="153"/>
      <c r="KZV15" s="153"/>
      <c r="KZW15" s="153"/>
      <c r="KZX15" s="153"/>
      <c r="KZY15" s="153"/>
      <c r="KZZ15" s="153"/>
      <c r="LAA15" s="153"/>
      <c r="LAB15" s="153"/>
      <c r="LAC15" s="153"/>
      <c r="LAD15" s="153"/>
      <c r="LAE15" s="153"/>
      <c r="LAF15" s="153"/>
      <c r="LAG15" s="153"/>
      <c r="LAH15" s="153"/>
      <c r="LAI15" s="153"/>
      <c r="LAJ15" s="153"/>
      <c r="LAK15" s="153"/>
      <c r="LAL15" s="153"/>
      <c r="LAM15" s="153"/>
      <c r="LAN15" s="153"/>
      <c r="LAO15" s="153"/>
      <c r="LAP15" s="153"/>
      <c r="LAQ15" s="153"/>
      <c r="LAR15" s="153"/>
      <c r="LAS15" s="153"/>
      <c r="LAT15" s="153"/>
      <c r="LAU15" s="153"/>
      <c r="LAV15" s="153"/>
      <c r="LAW15" s="153"/>
      <c r="LAX15" s="153"/>
      <c r="LAY15" s="153"/>
      <c r="LAZ15" s="153"/>
      <c r="LBA15" s="153"/>
      <c r="LBB15" s="153"/>
      <c r="LBC15" s="153"/>
      <c r="LBD15" s="153"/>
      <c r="LBE15" s="153"/>
      <c r="LBF15" s="153"/>
      <c r="LBG15" s="153"/>
      <c r="LBH15" s="153"/>
      <c r="LBI15" s="153"/>
      <c r="LBJ15" s="153"/>
      <c r="LBK15" s="153"/>
      <c r="LBL15" s="153"/>
      <c r="LBM15" s="153"/>
      <c r="LBN15" s="153"/>
      <c r="LBO15" s="153"/>
      <c r="LBP15" s="153"/>
      <c r="LBQ15" s="153"/>
      <c r="LBR15" s="153"/>
      <c r="LBS15" s="153"/>
      <c r="LBT15" s="153"/>
      <c r="LBU15" s="153"/>
      <c r="LBV15" s="153"/>
      <c r="LBW15" s="153"/>
      <c r="LBX15" s="153"/>
      <c r="LBY15" s="153"/>
      <c r="LBZ15" s="153"/>
      <c r="LCA15" s="153"/>
      <c r="LCB15" s="153"/>
      <c r="LCC15" s="153"/>
      <c r="LCD15" s="153"/>
      <c r="LCE15" s="153"/>
      <c r="LCF15" s="153"/>
      <c r="LCG15" s="153"/>
      <c r="LCH15" s="153"/>
      <c r="LCI15" s="153"/>
      <c r="LCJ15" s="153"/>
      <c r="LCK15" s="153"/>
      <c r="LCL15" s="153"/>
      <c r="LCM15" s="153"/>
      <c r="LCN15" s="153"/>
      <c r="LCO15" s="153"/>
      <c r="LCP15" s="153"/>
      <c r="LCQ15" s="153"/>
      <c r="LCR15" s="153"/>
      <c r="LCS15" s="153"/>
      <c r="LCT15" s="153"/>
      <c r="LCU15" s="153"/>
      <c r="LCV15" s="153"/>
      <c r="LCW15" s="153"/>
      <c r="LCX15" s="153"/>
      <c r="LCY15" s="153"/>
      <c r="LCZ15" s="153"/>
      <c r="LDA15" s="153"/>
      <c r="LDB15" s="153"/>
      <c r="LDC15" s="153"/>
      <c r="LDD15" s="153"/>
      <c r="LDE15" s="153"/>
      <c r="LDF15" s="153"/>
      <c r="LDG15" s="153"/>
      <c r="LDH15" s="153"/>
      <c r="LDI15" s="153"/>
      <c r="LDJ15" s="153"/>
      <c r="LDK15" s="153"/>
      <c r="LDL15" s="153"/>
      <c r="LDM15" s="153"/>
      <c r="LDN15" s="153"/>
      <c r="LDO15" s="153"/>
      <c r="LDP15" s="153"/>
      <c r="LDQ15" s="153"/>
      <c r="LDR15" s="153"/>
      <c r="LDS15" s="153"/>
      <c r="LDT15" s="153"/>
      <c r="LDU15" s="153"/>
      <c r="LDV15" s="153"/>
      <c r="LDW15" s="153"/>
      <c r="LDX15" s="153"/>
      <c r="LDY15" s="153"/>
      <c r="LDZ15" s="153"/>
      <c r="LEA15" s="153"/>
      <c r="LEB15" s="153"/>
      <c r="LEC15" s="153"/>
      <c r="LED15" s="153"/>
      <c r="LEE15" s="153"/>
      <c r="LEF15" s="153"/>
      <c r="LEG15" s="153"/>
      <c r="LEH15" s="153"/>
      <c r="LEI15" s="153"/>
      <c r="LEJ15" s="153"/>
      <c r="LEK15" s="153"/>
      <c r="LEL15" s="153"/>
      <c r="LEM15" s="153"/>
      <c r="LEN15" s="153"/>
      <c r="LEO15" s="153"/>
      <c r="LEP15" s="153"/>
      <c r="LEQ15" s="153"/>
      <c r="LER15" s="153"/>
      <c r="LES15" s="153"/>
      <c r="LET15" s="153"/>
      <c r="LEU15" s="153"/>
      <c r="LEV15" s="153"/>
      <c r="LEW15" s="153"/>
      <c r="LEX15" s="153"/>
      <c r="LEY15" s="153"/>
      <c r="LEZ15" s="153"/>
      <c r="LFA15" s="153"/>
      <c r="LFB15" s="153"/>
      <c r="LFC15" s="153"/>
      <c r="LFD15" s="153"/>
      <c r="LFE15" s="153"/>
      <c r="LFF15" s="153"/>
      <c r="LFG15" s="153"/>
      <c r="LFH15" s="153"/>
      <c r="LFI15" s="153"/>
      <c r="LFJ15" s="153"/>
      <c r="LFK15" s="153"/>
      <c r="LFL15" s="153"/>
      <c r="LFM15" s="153"/>
      <c r="LFN15" s="153"/>
      <c r="LFO15" s="153"/>
      <c r="LFP15" s="153"/>
      <c r="LFQ15" s="153"/>
      <c r="LFR15" s="153"/>
      <c r="LFS15" s="153"/>
      <c r="LFT15" s="153"/>
      <c r="LFU15" s="153"/>
      <c r="LFV15" s="153"/>
      <c r="LFW15" s="153"/>
      <c r="LFX15" s="153"/>
      <c r="LFY15" s="153"/>
      <c r="LFZ15" s="153"/>
      <c r="LGA15" s="153"/>
      <c r="LGB15" s="153"/>
      <c r="LGC15" s="153"/>
      <c r="LGD15" s="153"/>
      <c r="LGE15" s="153"/>
      <c r="LGF15" s="153"/>
      <c r="LGG15" s="153"/>
      <c r="LGH15" s="153"/>
      <c r="LGI15" s="153"/>
      <c r="LGJ15" s="153"/>
      <c r="LGK15" s="153"/>
      <c r="LGL15" s="153"/>
      <c r="LGM15" s="153"/>
      <c r="LGN15" s="153"/>
      <c r="LGO15" s="153"/>
      <c r="LGP15" s="153"/>
      <c r="LGQ15" s="153"/>
      <c r="LGR15" s="153"/>
      <c r="LGS15" s="153"/>
      <c r="LGT15" s="153"/>
      <c r="LGU15" s="153"/>
      <c r="LGV15" s="153"/>
      <c r="LGW15" s="153"/>
      <c r="LGX15" s="153"/>
      <c r="LGY15" s="153"/>
      <c r="LGZ15" s="153"/>
      <c r="LHA15" s="153"/>
      <c r="LHB15" s="153"/>
      <c r="LHC15" s="153"/>
      <c r="LHD15" s="153"/>
      <c r="LHE15" s="153"/>
      <c r="LHF15" s="153"/>
      <c r="LHG15" s="153"/>
      <c r="LHH15" s="153"/>
      <c r="LHI15" s="153"/>
      <c r="LHJ15" s="153"/>
      <c r="LHK15" s="153"/>
      <c r="LHL15" s="153"/>
      <c r="LHM15" s="153"/>
      <c r="LHN15" s="153"/>
      <c r="LHO15" s="153"/>
      <c r="LHP15" s="153"/>
      <c r="LHQ15" s="153"/>
      <c r="LHR15" s="153"/>
      <c r="LHS15" s="153"/>
      <c r="LHT15" s="153"/>
      <c r="LHU15" s="153"/>
      <c r="LHV15" s="153"/>
      <c r="LHW15" s="153"/>
      <c r="LHX15" s="153"/>
      <c r="LHY15" s="153"/>
      <c r="LHZ15" s="153"/>
      <c r="LIA15" s="153"/>
      <c r="LIB15" s="153"/>
      <c r="LIC15" s="153"/>
      <c r="LID15" s="153"/>
      <c r="LIE15" s="153"/>
      <c r="LIF15" s="153"/>
      <c r="LIG15" s="153"/>
      <c r="LIH15" s="153"/>
      <c r="LII15" s="153"/>
      <c r="LIJ15" s="153"/>
      <c r="LIK15" s="153"/>
      <c r="LIL15" s="153"/>
      <c r="LIM15" s="153"/>
      <c r="LIN15" s="153"/>
      <c r="LIO15" s="153"/>
      <c r="LIP15" s="153"/>
      <c r="LIQ15" s="153"/>
      <c r="LIR15" s="153"/>
      <c r="LIS15" s="153"/>
      <c r="LIT15" s="153"/>
      <c r="LIU15" s="153"/>
      <c r="LIV15" s="153"/>
      <c r="LIW15" s="153"/>
      <c r="LIX15" s="153"/>
      <c r="LIY15" s="153"/>
      <c r="LIZ15" s="153"/>
      <c r="LJA15" s="153"/>
      <c r="LJB15" s="153"/>
      <c r="LJC15" s="153"/>
      <c r="LJD15" s="153"/>
      <c r="LJE15" s="153"/>
      <c r="LJF15" s="153"/>
      <c r="LJG15" s="153"/>
      <c r="LJH15" s="153"/>
      <c r="LJI15" s="153"/>
      <c r="LJJ15" s="153"/>
      <c r="LJK15" s="153"/>
      <c r="LJL15" s="153"/>
      <c r="LJM15" s="153"/>
      <c r="LJN15" s="153"/>
      <c r="LJO15" s="153"/>
      <c r="LJP15" s="153"/>
      <c r="LJQ15" s="153"/>
      <c r="LJR15" s="153"/>
      <c r="LJS15" s="153"/>
      <c r="LJT15" s="153"/>
      <c r="LJU15" s="153"/>
      <c r="LJV15" s="153"/>
      <c r="LJW15" s="153"/>
      <c r="LJX15" s="153"/>
      <c r="LJY15" s="153"/>
      <c r="LJZ15" s="153"/>
      <c r="LKA15" s="153"/>
      <c r="LKB15" s="153"/>
      <c r="LKC15" s="153"/>
      <c r="LKD15" s="153"/>
      <c r="LKE15" s="153"/>
      <c r="LKF15" s="153"/>
      <c r="LKG15" s="153"/>
      <c r="LKH15" s="153"/>
      <c r="LKI15" s="153"/>
      <c r="LKJ15" s="153"/>
      <c r="LKK15" s="153"/>
      <c r="LKL15" s="153"/>
      <c r="LKM15" s="153"/>
      <c r="LKN15" s="153"/>
      <c r="LKO15" s="153"/>
      <c r="LKP15" s="153"/>
      <c r="LKQ15" s="153"/>
      <c r="LKR15" s="153"/>
      <c r="LKS15" s="153"/>
      <c r="LKT15" s="153"/>
      <c r="LKU15" s="153"/>
      <c r="LKV15" s="153"/>
      <c r="LKW15" s="153"/>
      <c r="LKX15" s="153"/>
      <c r="LKY15" s="153"/>
      <c r="LKZ15" s="153"/>
      <c r="LLA15" s="153"/>
      <c r="LLB15" s="153"/>
      <c r="LLC15" s="153"/>
      <c r="LLD15" s="153"/>
      <c r="LLE15" s="153"/>
      <c r="LLF15" s="153"/>
      <c r="LLG15" s="153"/>
      <c r="LLH15" s="153"/>
      <c r="LLI15" s="153"/>
      <c r="LLJ15" s="153"/>
      <c r="LLK15" s="153"/>
      <c r="LLL15" s="153"/>
      <c r="LLM15" s="153"/>
      <c r="LLN15" s="153"/>
      <c r="LLO15" s="153"/>
      <c r="LLP15" s="153"/>
      <c r="LLQ15" s="153"/>
      <c r="LLR15" s="153"/>
      <c r="LLS15" s="153"/>
      <c r="LLT15" s="153"/>
      <c r="LLU15" s="153"/>
      <c r="LLV15" s="153"/>
      <c r="LLW15" s="153"/>
      <c r="LLX15" s="153"/>
      <c r="LLY15" s="153"/>
      <c r="LLZ15" s="153"/>
      <c r="LMA15" s="153"/>
      <c r="LMB15" s="153"/>
      <c r="LMC15" s="153"/>
      <c r="LMD15" s="153"/>
      <c r="LME15" s="153"/>
      <c r="LMF15" s="153"/>
      <c r="LMG15" s="153"/>
      <c r="LMH15" s="153"/>
      <c r="LMI15" s="153"/>
      <c r="LMJ15" s="153"/>
      <c r="LMK15" s="153"/>
      <c r="LML15" s="153"/>
      <c r="LMM15" s="153"/>
      <c r="LMN15" s="153"/>
      <c r="LMO15" s="153"/>
      <c r="LMP15" s="153"/>
      <c r="LMQ15" s="153"/>
      <c r="LMR15" s="153"/>
      <c r="LMS15" s="153"/>
      <c r="LMT15" s="153"/>
      <c r="LMU15" s="153"/>
      <c r="LMV15" s="153"/>
      <c r="LMW15" s="153"/>
      <c r="LMX15" s="153"/>
      <c r="LMY15" s="153"/>
      <c r="LMZ15" s="153"/>
      <c r="LNA15" s="153"/>
      <c r="LNB15" s="153"/>
      <c r="LNC15" s="153"/>
      <c r="LND15" s="153"/>
      <c r="LNE15" s="153"/>
      <c r="LNF15" s="153"/>
      <c r="LNG15" s="153"/>
      <c r="LNH15" s="153"/>
      <c r="LNI15" s="153"/>
      <c r="LNJ15" s="153"/>
      <c r="LNK15" s="153"/>
      <c r="LNL15" s="153"/>
      <c r="LNM15" s="153"/>
      <c r="LNN15" s="153"/>
      <c r="LNO15" s="153"/>
      <c r="LNP15" s="153"/>
      <c r="LNQ15" s="153"/>
      <c r="LNR15" s="153"/>
      <c r="LNS15" s="153"/>
      <c r="LNT15" s="153"/>
      <c r="LNU15" s="153"/>
      <c r="LNV15" s="153"/>
      <c r="LNW15" s="153"/>
      <c r="LNX15" s="153"/>
      <c r="LNY15" s="153"/>
      <c r="LNZ15" s="153"/>
      <c r="LOA15" s="153"/>
      <c r="LOB15" s="153"/>
      <c r="LOC15" s="153"/>
      <c r="LOD15" s="153"/>
      <c r="LOE15" s="153"/>
      <c r="LOF15" s="153"/>
      <c r="LOG15" s="153"/>
      <c r="LOH15" s="153"/>
      <c r="LOI15" s="153"/>
      <c r="LOJ15" s="153"/>
      <c r="LOK15" s="153"/>
      <c r="LOL15" s="153"/>
      <c r="LOM15" s="153"/>
      <c r="LON15" s="153"/>
      <c r="LOO15" s="153"/>
      <c r="LOP15" s="153"/>
      <c r="LOQ15" s="153"/>
      <c r="LOR15" s="153"/>
      <c r="LOS15" s="153"/>
      <c r="LOT15" s="153"/>
      <c r="LOU15" s="153"/>
      <c r="LOV15" s="153"/>
      <c r="LOW15" s="153"/>
      <c r="LOX15" s="153"/>
      <c r="LOY15" s="153"/>
      <c r="LOZ15" s="153"/>
      <c r="LPA15" s="153"/>
      <c r="LPB15" s="153"/>
      <c r="LPC15" s="153"/>
      <c r="LPD15" s="153"/>
      <c r="LPE15" s="153"/>
      <c r="LPF15" s="153"/>
      <c r="LPG15" s="153"/>
      <c r="LPH15" s="153"/>
      <c r="LPI15" s="153"/>
      <c r="LPJ15" s="153"/>
      <c r="LPK15" s="153"/>
      <c r="LPL15" s="153"/>
      <c r="LPM15" s="153"/>
      <c r="LPN15" s="153"/>
      <c r="LPO15" s="153"/>
      <c r="LPP15" s="153"/>
      <c r="LPQ15" s="153"/>
      <c r="LPR15" s="153"/>
      <c r="LPS15" s="153"/>
      <c r="LPT15" s="153"/>
      <c r="LPU15" s="153"/>
      <c r="LPV15" s="153"/>
      <c r="LPW15" s="153"/>
      <c r="LPX15" s="153"/>
      <c r="LPY15" s="153"/>
      <c r="LPZ15" s="153"/>
      <c r="LQA15" s="153"/>
      <c r="LQB15" s="153"/>
      <c r="LQC15" s="153"/>
      <c r="LQD15" s="153"/>
      <c r="LQE15" s="153"/>
      <c r="LQF15" s="153"/>
      <c r="LQG15" s="153"/>
      <c r="LQH15" s="153"/>
      <c r="LQI15" s="153"/>
      <c r="LQJ15" s="153"/>
      <c r="LQK15" s="153"/>
      <c r="LQL15" s="153"/>
      <c r="LQM15" s="153"/>
      <c r="LQN15" s="153"/>
      <c r="LQO15" s="153"/>
      <c r="LQP15" s="153"/>
      <c r="LQQ15" s="153"/>
      <c r="LQR15" s="153"/>
      <c r="LQS15" s="153"/>
      <c r="LQT15" s="153"/>
      <c r="LQU15" s="153"/>
      <c r="LQV15" s="153"/>
      <c r="LQW15" s="153"/>
      <c r="LQX15" s="153"/>
      <c r="LQY15" s="153"/>
      <c r="LQZ15" s="153"/>
      <c r="LRA15" s="153"/>
      <c r="LRB15" s="153"/>
      <c r="LRC15" s="153"/>
      <c r="LRD15" s="153"/>
      <c r="LRE15" s="153"/>
      <c r="LRF15" s="153"/>
      <c r="LRG15" s="153"/>
      <c r="LRH15" s="153"/>
      <c r="LRI15" s="153"/>
      <c r="LRJ15" s="153"/>
      <c r="LRK15" s="153"/>
      <c r="LRL15" s="153"/>
      <c r="LRM15" s="153"/>
      <c r="LRN15" s="153"/>
      <c r="LRO15" s="153"/>
      <c r="LRP15" s="153"/>
      <c r="LRQ15" s="153"/>
      <c r="LRR15" s="153"/>
      <c r="LRS15" s="153"/>
      <c r="LRT15" s="153"/>
      <c r="LRU15" s="153"/>
      <c r="LRV15" s="153"/>
      <c r="LRW15" s="153"/>
      <c r="LRX15" s="153"/>
      <c r="LRY15" s="153"/>
      <c r="LRZ15" s="153"/>
      <c r="LSA15" s="153"/>
      <c r="LSB15" s="153"/>
      <c r="LSC15" s="153"/>
      <c r="LSD15" s="153"/>
      <c r="LSE15" s="153"/>
      <c r="LSF15" s="153"/>
      <c r="LSG15" s="153"/>
      <c r="LSH15" s="153"/>
      <c r="LSI15" s="153"/>
      <c r="LSJ15" s="153"/>
      <c r="LSK15" s="153"/>
      <c r="LSL15" s="153"/>
      <c r="LSM15" s="153"/>
      <c r="LSN15" s="153"/>
      <c r="LSO15" s="153"/>
      <c r="LSP15" s="153"/>
      <c r="LSQ15" s="153"/>
      <c r="LSR15" s="153"/>
      <c r="LSS15" s="153"/>
      <c r="LST15" s="153"/>
      <c r="LSU15" s="153"/>
      <c r="LSV15" s="153"/>
      <c r="LSW15" s="153"/>
      <c r="LSX15" s="153"/>
      <c r="LSY15" s="153"/>
      <c r="LSZ15" s="153"/>
      <c r="LTA15" s="153"/>
      <c r="LTB15" s="153"/>
      <c r="LTC15" s="153"/>
      <c r="LTD15" s="153"/>
      <c r="LTE15" s="153"/>
      <c r="LTF15" s="153"/>
      <c r="LTG15" s="153"/>
      <c r="LTH15" s="153"/>
      <c r="LTI15" s="153"/>
      <c r="LTJ15" s="153"/>
      <c r="LTK15" s="153"/>
      <c r="LTL15" s="153"/>
      <c r="LTM15" s="153"/>
      <c r="LTN15" s="153"/>
      <c r="LTO15" s="153"/>
      <c r="LTP15" s="153"/>
      <c r="LTQ15" s="153"/>
      <c r="LTR15" s="153"/>
      <c r="LTS15" s="153"/>
      <c r="LTT15" s="153"/>
      <c r="LTU15" s="153"/>
      <c r="LTV15" s="153"/>
      <c r="LTW15" s="153"/>
      <c r="LTX15" s="153"/>
      <c r="LTY15" s="153"/>
      <c r="LTZ15" s="153"/>
      <c r="LUA15" s="153"/>
      <c r="LUB15" s="153"/>
      <c r="LUC15" s="153"/>
      <c r="LUD15" s="153"/>
      <c r="LUE15" s="153"/>
      <c r="LUF15" s="153"/>
      <c r="LUG15" s="153"/>
      <c r="LUH15" s="153"/>
      <c r="LUI15" s="153"/>
      <c r="LUJ15" s="153"/>
      <c r="LUK15" s="153"/>
      <c r="LUL15" s="153"/>
      <c r="LUM15" s="153"/>
      <c r="LUN15" s="153"/>
      <c r="LUO15" s="153"/>
      <c r="LUP15" s="153"/>
      <c r="LUQ15" s="153"/>
      <c r="LUR15" s="153"/>
      <c r="LUS15" s="153"/>
      <c r="LUT15" s="153"/>
      <c r="LUU15" s="153"/>
      <c r="LUV15" s="153"/>
      <c r="LUW15" s="153"/>
      <c r="LUX15" s="153"/>
      <c r="LUY15" s="153"/>
      <c r="LUZ15" s="153"/>
      <c r="LVA15" s="153"/>
      <c r="LVB15" s="153"/>
      <c r="LVC15" s="153"/>
      <c r="LVD15" s="153"/>
      <c r="LVE15" s="153"/>
      <c r="LVF15" s="153"/>
      <c r="LVG15" s="153"/>
      <c r="LVH15" s="153"/>
      <c r="LVI15" s="153"/>
      <c r="LVJ15" s="153"/>
      <c r="LVK15" s="153"/>
      <c r="LVL15" s="153"/>
      <c r="LVM15" s="153"/>
      <c r="LVN15" s="153"/>
      <c r="LVO15" s="153"/>
      <c r="LVP15" s="153"/>
      <c r="LVQ15" s="153"/>
      <c r="LVR15" s="153"/>
      <c r="LVS15" s="153"/>
      <c r="LVT15" s="153"/>
      <c r="LVU15" s="153"/>
      <c r="LVV15" s="153"/>
      <c r="LVW15" s="153"/>
      <c r="LVX15" s="153"/>
      <c r="LVY15" s="153"/>
      <c r="LVZ15" s="153"/>
      <c r="LWA15" s="153"/>
      <c r="LWB15" s="153"/>
      <c r="LWC15" s="153"/>
      <c r="LWD15" s="153"/>
      <c r="LWE15" s="153"/>
      <c r="LWF15" s="153"/>
      <c r="LWG15" s="153"/>
      <c r="LWH15" s="153"/>
      <c r="LWI15" s="153"/>
      <c r="LWJ15" s="153"/>
      <c r="LWK15" s="153"/>
      <c r="LWL15" s="153"/>
      <c r="LWM15" s="153"/>
      <c r="LWN15" s="153"/>
      <c r="LWO15" s="153"/>
      <c r="LWP15" s="153"/>
      <c r="LWQ15" s="153"/>
      <c r="LWR15" s="153"/>
      <c r="LWS15" s="153"/>
      <c r="LWT15" s="153"/>
      <c r="LWU15" s="153"/>
      <c r="LWV15" s="153"/>
      <c r="LWW15" s="153"/>
      <c r="LWX15" s="153"/>
      <c r="LWY15" s="153"/>
      <c r="LWZ15" s="153"/>
      <c r="LXA15" s="153"/>
      <c r="LXB15" s="153"/>
      <c r="LXC15" s="153"/>
      <c r="LXD15" s="153"/>
      <c r="LXE15" s="153"/>
      <c r="LXF15" s="153"/>
      <c r="LXG15" s="153"/>
      <c r="LXH15" s="153"/>
      <c r="LXI15" s="153"/>
      <c r="LXJ15" s="153"/>
      <c r="LXK15" s="153"/>
      <c r="LXL15" s="153"/>
      <c r="LXM15" s="153"/>
      <c r="LXN15" s="153"/>
      <c r="LXO15" s="153"/>
      <c r="LXP15" s="153"/>
      <c r="LXQ15" s="153"/>
      <c r="LXR15" s="153"/>
      <c r="LXS15" s="153"/>
      <c r="LXT15" s="153"/>
      <c r="LXU15" s="153"/>
      <c r="LXV15" s="153"/>
      <c r="LXW15" s="153"/>
      <c r="LXX15" s="153"/>
      <c r="LXY15" s="153"/>
      <c r="LXZ15" s="153"/>
      <c r="LYA15" s="153"/>
      <c r="LYB15" s="153"/>
      <c r="LYC15" s="153"/>
      <c r="LYD15" s="153"/>
      <c r="LYE15" s="153"/>
      <c r="LYF15" s="153"/>
      <c r="LYG15" s="153"/>
      <c r="LYH15" s="153"/>
      <c r="LYI15" s="153"/>
      <c r="LYJ15" s="153"/>
      <c r="LYK15" s="153"/>
      <c r="LYL15" s="153"/>
      <c r="LYM15" s="153"/>
      <c r="LYN15" s="153"/>
      <c r="LYO15" s="153"/>
      <c r="LYP15" s="153"/>
      <c r="LYQ15" s="153"/>
      <c r="LYR15" s="153"/>
      <c r="LYS15" s="153"/>
      <c r="LYT15" s="153"/>
      <c r="LYU15" s="153"/>
      <c r="LYV15" s="153"/>
      <c r="LYW15" s="153"/>
      <c r="LYX15" s="153"/>
      <c r="LYY15" s="153"/>
      <c r="LYZ15" s="153"/>
      <c r="LZA15" s="153"/>
      <c r="LZB15" s="153"/>
      <c r="LZC15" s="153"/>
      <c r="LZD15" s="153"/>
      <c r="LZE15" s="153"/>
      <c r="LZF15" s="153"/>
      <c r="LZG15" s="153"/>
      <c r="LZH15" s="153"/>
      <c r="LZI15" s="153"/>
      <c r="LZJ15" s="153"/>
      <c r="LZK15" s="153"/>
      <c r="LZL15" s="153"/>
      <c r="LZM15" s="153"/>
      <c r="LZN15" s="153"/>
      <c r="LZO15" s="153"/>
      <c r="LZP15" s="153"/>
      <c r="LZQ15" s="153"/>
      <c r="LZR15" s="153"/>
      <c r="LZS15" s="153"/>
      <c r="LZT15" s="153"/>
      <c r="LZU15" s="153"/>
      <c r="LZV15" s="153"/>
      <c r="LZW15" s="153"/>
      <c r="LZX15" s="153"/>
      <c r="LZY15" s="153"/>
      <c r="LZZ15" s="153"/>
      <c r="MAA15" s="153"/>
      <c r="MAB15" s="153"/>
      <c r="MAC15" s="153"/>
      <c r="MAD15" s="153"/>
      <c r="MAE15" s="153"/>
      <c r="MAF15" s="153"/>
      <c r="MAG15" s="153"/>
      <c r="MAH15" s="153"/>
      <c r="MAI15" s="153"/>
      <c r="MAJ15" s="153"/>
      <c r="MAK15" s="153"/>
      <c r="MAL15" s="153"/>
      <c r="MAM15" s="153"/>
      <c r="MAN15" s="153"/>
      <c r="MAO15" s="153"/>
      <c r="MAP15" s="153"/>
      <c r="MAQ15" s="153"/>
      <c r="MAR15" s="153"/>
      <c r="MAS15" s="153"/>
      <c r="MAT15" s="153"/>
      <c r="MAU15" s="153"/>
      <c r="MAV15" s="153"/>
      <c r="MAW15" s="153"/>
      <c r="MAX15" s="153"/>
      <c r="MAY15" s="153"/>
      <c r="MAZ15" s="153"/>
      <c r="MBA15" s="153"/>
      <c r="MBB15" s="153"/>
      <c r="MBC15" s="153"/>
      <c r="MBD15" s="153"/>
      <c r="MBE15" s="153"/>
      <c r="MBF15" s="153"/>
      <c r="MBG15" s="153"/>
      <c r="MBH15" s="153"/>
      <c r="MBI15" s="153"/>
      <c r="MBJ15" s="153"/>
      <c r="MBK15" s="153"/>
      <c r="MBL15" s="153"/>
      <c r="MBM15" s="153"/>
      <c r="MBN15" s="153"/>
      <c r="MBO15" s="153"/>
      <c r="MBP15" s="153"/>
      <c r="MBQ15" s="153"/>
      <c r="MBR15" s="153"/>
      <c r="MBS15" s="153"/>
      <c r="MBT15" s="153"/>
      <c r="MBU15" s="153"/>
      <c r="MBV15" s="153"/>
      <c r="MBW15" s="153"/>
      <c r="MBX15" s="153"/>
      <c r="MBY15" s="153"/>
      <c r="MBZ15" s="153"/>
      <c r="MCA15" s="153"/>
      <c r="MCB15" s="153"/>
      <c r="MCC15" s="153"/>
      <c r="MCD15" s="153"/>
      <c r="MCE15" s="153"/>
      <c r="MCF15" s="153"/>
      <c r="MCG15" s="153"/>
      <c r="MCH15" s="153"/>
      <c r="MCI15" s="153"/>
      <c r="MCJ15" s="153"/>
      <c r="MCK15" s="153"/>
      <c r="MCL15" s="153"/>
      <c r="MCM15" s="153"/>
      <c r="MCN15" s="153"/>
      <c r="MCO15" s="153"/>
      <c r="MCP15" s="153"/>
      <c r="MCQ15" s="153"/>
      <c r="MCR15" s="153"/>
      <c r="MCS15" s="153"/>
      <c r="MCT15" s="153"/>
      <c r="MCU15" s="153"/>
      <c r="MCV15" s="153"/>
      <c r="MCW15" s="153"/>
      <c r="MCX15" s="153"/>
      <c r="MCY15" s="153"/>
      <c r="MCZ15" s="153"/>
      <c r="MDA15" s="153"/>
      <c r="MDB15" s="153"/>
      <c r="MDC15" s="153"/>
      <c r="MDD15" s="153"/>
      <c r="MDE15" s="153"/>
      <c r="MDF15" s="153"/>
      <c r="MDG15" s="153"/>
      <c r="MDH15" s="153"/>
      <c r="MDI15" s="153"/>
      <c r="MDJ15" s="153"/>
      <c r="MDK15" s="153"/>
      <c r="MDL15" s="153"/>
      <c r="MDM15" s="153"/>
      <c r="MDN15" s="153"/>
      <c r="MDO15" s="153"/>
      <c r="MDP15" s="153"/>
      <c r="MDQ15" s="153"/>
      <c r="MDR15" s="153"/>
      <c r="MDS15" s="153"/>
      <c r="MDT15" s="153"/>
      <c r="MDU15" s="153"/>
      <c r="MDV15" s="153"/>
      <c r="MDW15" s="153"/>
      <c r="MDX15" s="153"/>
      <c r="MDY15" s="153"/>
      <c r="MDZ15" s="153"/>
      <c r="MEA15" s="153"/>
      <c r="MEB15" s="153"/>
      <c r="MEC15" s="153"/>
      <c r="MED15" s="153"/>
      <c r="MEE15" s="153"/>
      <c r="MEF15" s="153"/>
      <c r="MEG15" s="153"/>
      <c r="MEH15" s="153"/>
      <c r="MEI15" s="153"/>
      <c r="MEJ15" s="153"/>
      <c r="MEK15" s="153"/>
      <c r="MEL15" s="153"/>
      <c r="MEM15" s="153"/>
      <c r="MEN15" s="153"/>
      <c r="MEO15" s="153"/>
      <c r="MEP15" s="153"/>
      <c r="MEQ15" s="153"/>
      <c r="MER15" s="153"/>
      <c r="MES15" s="153"/>
      <c r="MET15" s="153"/>
      <c r="MEU15" s="153"/>
      <c r="MEV15" s="153"/>
      <c r="MEW15" s="153"/>
      <c r="MEX15" s="153"/>
      <c r="MEY15" s="153"/>
      <c r="MEZ15" s="153"/>
      <c r="MFA15" s="153"/>
      <c r="MFB15" s="153"/>
      <c r="MFC15" s="153"/>
      <c r="MFD15" s="153"/>
      <c r="MFE15" s="153"/>
      <c r="MFF15" s="153"/>
      <c r="MFG15" s="153"/>
      <c r="MFH15" s="153"/>
      <c r="MFI15" s="153"/>
      <c r="MFJ15" s="153"/>
      <c r="MFK15" s="153"/>
      <c r="MFL15" s="153"/>
      <c r="MFM15" s="153"/>
      <c r="MFN15" s="153"/>
      <c r="MFO15" s="153"/>
      <c r="MFP15" s="153"/>
      <c r="MFQ15" s="153"/>
      <c r="MFR15" s="153"/>
      <c r="MFS15" s="153"/>
      <c r="MFT15" s="153"/>
      <c r="MFU15" s="153"/>
      <c r="MFV15" s="153"/>
      <c r="MFW15" s="153"/>
      <c r="MFX15" s="153"/>
      <c r="MFY15" s="153"/>
      <c r="MFZ15" s="153"/>
      <c r="MGA15" s="153"/>
      <c r="MGB15" s="153"/>
      <c r="MGC15" s="153"/>
      <c r="MGD15" s="153"/>
      <c r="MGE15" s="153"/>
      <c r="MGF15" s="153"/>
      <c r="MGG15" s="153"/>
      <c r="MGH15" s="153"/>
      <c r="MGI15" s="153"/>
      <c r="MGJ15" s="153"/>
      <c r="MGK15" s="153"/>
      <c r="MGL15" s="153"/>
      <c r="MGM15" s="153"/>
      <c r="MGN15" s="153"/>
      <c r="MGO15" s="153"/>
      <c r="MGP15" s="153"/>
      <c r="MGQ15" s="153"/>
      <c r="MGR15" s="153"/>
      <c r="MGS15" s="153"/>
      <c r="MGT15" s="153"/>
      <c r="MGU15" s="153"/>
      <c r="MGV15" s="153"/>
      <c r="MGW15" s="153"/>
      <c r="MGX15" s="153"/>
      <c r="MGY15" s="153"/>
      <c r="MGZ15" s="153"/>
      <c r="MHA15" s="153"/>
      <c r="MHB15" s="153"/>
      <c r="MHC15" s="153"/>
      <c r="MHD15" s="153"/>
      <c r="MHE15" s="153"/>
      <c r="MHF15" s="153"/>
      <c r="MHG15" s="153"/>
      <c r="MHH15" s="153"/>
      <c r="MHI15" s="153"/>
      <c r="MHJ15" s="153"/>
      <c r="MHK15" s="153"/>
      <c r="MHL15" s="153"/>
      <c r="MHM15" s="153"/>
      <c r="MHN15" s="153"/>
      <c r="MHO15" s="153"/>
      <c r="MHP15" s="153"/>
      <c r="MHQ15" s="153"/>
      <c r="MHR15" s="153"/>
      <c r="MHS15" s="153"/>
      <c r="MHT15" s="153"/>
      <c r="MHU15" s="153"/>
      <c r="MHV15" s="153"/>
      <c r="MHW15" s="153"/>
      <c r="MHX15" s="153"/>
      <c r="MHY15" s="153"/>
      <c r="MHZ15" s="153"/>
      <c r="MIA15" s="153"/>
      <c r="MIB15" s="153"/>
      <c r="MIC15" s="153"/>
      <c r="MID15" s="153"/>
      <c r="MIE15" s="153"/>
      <c r="MIF15" s="153"/>
      <c r="MIG15" s="153"/>
      <c r="MIH15" s="153"/>
      <c r="MII15" s="153"/>
      <c r="MIJ15" s="153"/>
      <c r="MIK15" s="153"/>
      <c r="MIL15" s="153"/>
      <c r="MIM15" s="153"/>
      <c r="MIN15" s="153"/>
      <c r="MIO15" s="153"/>
      <c r="MIP15" s="153"/>
      <c r="MIQ15" s="153"/>
      <c r="MIR15" s="153"/>
      <c r="MIS15" s="153"/>
      <c r="MIT15" s="153"/>
      <c r="MIU15" s="153"/>
      <c r="MIV15" s="153"/>
      <c r="MIW15" s="153"/>
      <c r="MIX15" s="153"/>
      <c r="MIY15" s="153"/>
      <c r="MIZ15" s="153"/>
      <c r="MJA15" s="153"/>
      <c r="MJB15" s="153"/>
      <c r="MJC15" s="153"/>
      <c r="MJD15" s="153"/>
      <c r="MJE15" s="153"/>
      <c r="MJF15" s="153"/>
      <c r="MJG15" s="153"/>
      <c r="MJH15" s="153"/>
      <c r="MJI15" s="153"/>
      <c r="MJJ15" s="153"/>
      <c r="MJK15" s="153"/>
      <c r="MJL15" s="153"/>
      <c r="MJM15" s="153"/>
      <c r="MJN15" s="153"/>
      <c r="MJO15" s="153"/>
      <c r="MJP15" s="153"/>
      <c r="MJQ15" s="153"/>
      <c r="MJR15" s="153"/>
      <c r="MJS15" s="153"/>
      <c r="MJT15" s="153"/>
      <c r="MJU15" s="153"/>
      <c r="MJV15" s="153"/>
      <c r="MJW15" s="153"/>
      <c r="MJX15" s="153"/>
      <c r="MJY15" s="153"/>
      <c r="MJZ15" s="153"/>
      <c r="MKA15" s="153"/>
      <c r="MKB15" s="153"/>
      <c r="MKC15" s="153"/>
      <c r="MKD15" s="153"/>
      <c r="MKE15" s="153"/>
      <c r="MKF15" s="153"/>
      <c r="MKG15" s="153"/>
      <c r="MKH15" s="153"/>
      <c r="MKI15" s="153"/>
      <c r="MKJ15" s="153"/>
      <c r="MKK15" s="153"/>
      <c r="MKL15" s="153"/>
      <c r="MKM15" s="153"/>
      <c r="MKN15" s="153"/>
      <c r="MKO15" s="153"/>
      <c r="MKP15" s="153"/>
      <c r="MKQ15" s="153"/>
      <c r="MKR15" s="153"/>
      <c r="MKS15" s="153"/>
      <c r="MKT15" s="153"/>
      <c r="MKU15" s="153"/>
      <c r="MKV15" s="153"/>
      <c r="MKW15" s="153"/>
      <c r="MKX15" s="153"/>
      <c r="MKY15" s="153"/>
      <c r="MKZ15" s="153"/>
      <c r="MLA15" s="153"/>
      <c r="MLB15" s="153"/>
      <c r="MLC15" s="153"/>
      <c r="MLD15" s="153"/>
      <c r="MLE15" s="153"/>
      <c r="MLF15" s="153"/>
      <c r="MLG15" s="153"/>
      <c r="MLH15" s="153"/>
      <c r="MLI15" s="153"/>
      <c r="MLJ15" s="153"/>
      <c r="MLK15" s="153"/>
      <c r="MLL15" s="153"/>
      <c r="MLM15" s="153"/>
      <c r="MLN15" s="153"/>
      <c r="MLO15" s="153"/>
      <c r="MLP15" s="153"/>
      <c r="MLQ15" s="153"/>
      <c r="MLR15" s="153"/>
      <c r="MLS15" s="153"/>
      <c r="MLT15" s="153"/>
      <c r="MLU15" s="153"/>
      <c r="MLV15" s="153"/>
      <c r="MLW15" s="153"/>
      <c r="MLX15" s="153"/>
      <c r="MLY15" s="153"/>
      <c r="MLZ15" s="153"/>
      <c r="MMA15" s="153"/>
      <c r="MMB15" s="153"/>
      <c r="MMC15" s="153"/>
      <c r="MMD15" s="153"/>
      <c r="MME15" s="153"/>
      <c r="MMF15" s="153"/>
      <c r="MMG15" s="153"/>
      <c r="MMH15" s="153"/>
      <c r="MMI15" s="153"/>
      <c r="MMJ15" s="153"/>
      <c r="MMK15" s="153"/>
      <c r="MML15" s="153"/>
      <c r="MMM15" s="153"/>
      <c r="MMN15" s="153"/>
      <c r="MMO15" s="153"/>
      <c r="MMP15" s="153"/>
      <c r="MMQ15" s="153"/>
      <c r="MMR15" s="153"/>
      <c r="MMS15" s="153"/>
      <c r="MMT15" s="153"/>
      <c r="MMU15" s="153"/>
      <c r="MMV15" s="153"/>
      <c r="MMW15" s="153"/>
      <c r="MMX15" s="153"/>
      <c r="MMY15" s="153"/>
      <c r="MMZ15" s="153"/>
      <c r="MNA15" s="153"/>
      <c r="MNB15" s="153"/>
      <c r="MNC15" s="153"/>
      <c r="MND15" s="153"/>
      <c r="MNE15" s="153"/>
      <c r="MNF15" s="153"/>
      <c r="MNG15" s="153"/>
      <c r="MNH15" s="153"/>
      <c r="MNI15" s="153"/>
      <c r="MNJ15" s="153"/>
      <c r="MNK15" s="153"/>
      <c r="MNL15" s="153"/>
      <c r="MNM15" s="153"/>
      <c r="MNN15" s="153"/>
      <c r="MNO15" s="153"/>
      <c r="MNP15" s="153"/>
      <c r="MNQ15" s="153"/>
      <c r="MNR15" s="153"/>
      <c r="MNS15" s="153"/>
      <c r="MNT15" s="153"/>
      <c r="MNU15" s="153"/>
      <c r="MNV15" s="153"/>
      <c r="MNW15" s="153"/>
      <c r="MNX15" s="153"/>
      <c r="MNY15" s="153"/>
      <c r="MNZ15" s="153"/>
      <c r="MOA15" s="153"/>
      <c r="MOB15" s="153"/>
      <c r="MOC15" s="153"/>
      <c r="MOD15" s="153"/>
      <c r="MOE15" s="153"/>
      <c r="MOF15" s="153"/>
      <c r="MOG15" s="153"/>
      <c r="MOH15" s="153"/>
      <c r="MOI15" s="153"/>
      <c r="MOJ15" s="153"/>
      <c r="MOK15" s="153"/>
      <c r="MOL15" s="153"/>
      <c r="MOM15" s="153"/>
      <c r="MON15" s="153"/>
      <c r="MOO15" s="153"/>
      <c r="MOP15" s="153"/>
      <c r="MOQ15" s="153"/>
      <c r="MOR15" s="153"/>
      <c r="MOS15" s="153"/>
      <c r="MOT15" s="153"/>
      <c r="MOU15" s="153"/>
      <c r="MOV15" s="153"/>
      <c r="MOW15" s="153"/>
      <c r="MOX15" s="153"/>
      <c r="MOY15" s="153"/>
      <c r="MOZ15" s="153"/>
      <c r="MPA15" s="153"/>
      <c r="MPB15" s="153"/>
      <c r="MPC15" s="153"/>
      <c r="MPD15" s="153"/>
      <c r="MPE15" s="153"/>
      <c r="MPF15" s="153"/>
      <c r="MPG15" s="153"/>
      <c r="MPH15" s="153"/>
      <c r="MPI15" s="153"/>
      <c r="MPJ15" s="153"/>
      <c r="MPK15" s="153"/>
      <c r="MPL15" s="153"/>
      <c r="MPM15" s="153"/>
      <c r="MPN15" s="153"/>
      <c r="MPO15" s="153"/>
      <c r="MPP15" s="153"/>
      <c r="MPQ15" s="153"/>
      <c r="MPR15" s="153"/>
      <c r="MPS15" s="153"/>
      <c r="MPT15" s="153"/>
      <c r="MPU15" s="153"/>
      <c r="MPV15" s="153"/>
      <c r="MPW15" s="153"/>
      <c r="MPX15" s="153"/>
      <c r="MPY15" s="153"/>
      <c r="MPZ15" s="153"/>
      <c r="MQA15" s="153"/>
      <c r="MQB15" s="153"/>
      <c r="MQC15" s="153"/>
      <c r="MQD15" s="153"/>
      <c r="MQE15" s="153"/>
      <c r="MQF15" s="153"/>
      <c r="MQG15" s="153"/>
      <c r="MQH15" s="153"/>
      <c r="MQI15" s="153"/>
      <c r="MQJ15" s="153"/>
      <c r="MQK15" s="153"/>
      <c r="MQL15" s="153"/>
      <c r="MQM15" s="153"/>
      <c r="MQN15" s="153"/>
      <c r="MQO15" s="153"/>
      <c r="MQP15" s="153"/>
      <c r="MQQ15" s="153"/>
      <c r="MQR15" s="153"/>
      <c r="MQS15" s="153"/>
      <c r="MQT15" s="153"/>
      <c r="MQU15" s="153"/>
      <c r="MQV15" s="153"/>
      <c r="MQW15" s="153"/>
      <c r="MQX15" s="153"/>
      <c r="MQY15" s="153"/>
      <c r="MQZ15" s="153"/>
      <c r="MRA15" s="153"/>
      <c r="MRB15" s="153"/>
      <c r="MRC15" s="153"/>
      <c r="MRD15" s="153"/>
      <c r="MRE15" s="153"/>
      <c r="MRF15" s="153"/>
      <c r="MRG15" s="153"/>
      <c r="MRH15" s="153"/>
      <c r="MRI15" s="153"/>
      <c r="MRJ15" s="153"/>
      <c r="MRK15" s="153"/>
      <c r="MRL15" s="153"/>
      <c r="MRM15" s="153"/>
      <c r="MRN15" s="153"/>
      <c r="MRO15" s="153"/>
      <c r="MRP15" s="153"/>
      <c r="MRQ15" s="153"/>
      <c r="MRR15" s="153"/>
      <c r="MRS15" s="153"/>
      <c r="MRT15" s="153"/>
      <c r="MRU15" s="153"/>
      <c r="MRV15" s="153"/>
      <c r="MRW15" s="153"/>
      <c r="MRX15" s="153"/>
      <c r="MRY15" s="153"/>
      <c r="MRZ15" s="153"/>
      <c r="MSA15" s="153"/>
      <c r="MSB15" s="153"/>
      <c r="MSC15" s="153"/>
      <c r="MSD15" s="153"/>
      <c r="MSE15" s="153"/>
      <c r="MSF15" s="153"/>
      <c r="MSG15" s="153"/>
      <c r="MSH15" s="153"/>
      <c r="MSI15" s="153"/>
      <c r="MSJ15" s="153"/>
      <c r="MSK15" s="153"/>
      <c r="MSL15" s="153"/>
      <c r="MSM15" s="153"/>
      <c r="MSN15" s="153"/>
      <c r="MSO15" s="153"/>
      <c r="MSP15" s="153"/>
      <c r="MSQ15" s="153"/>
      <c r="MSR15" s="153"/>
      <c r="MSS15" s="153"/>
      <c r="MST15" s="153"/>
      <c r="MSU15" s="153"/>
      <c r="MSV15" s="153"/>
      <c r="MSW15" s="153"/>
      <c r="MSX15" s="153"/>
      <c r="MSY15" s="153"/>
      <c r="MSZ15" s="153"/>
      <c r="MTA15" s="153"/>
      <c r="MTB15" s="153"/>
      <c r="MTC15" s="153"/>
      <c r="MTD15" s="153"/>
      <c r="MTE15" s="153"/>
      <c r="MTF15" s="153"/>
      <c r="MTG15" s="153"/>
      <c r="MTH15" s="153"/>
      <c r="MTI15" s="153"/>
      <c r="MTJ15" s="153"/>
      <c r="MTK15" s="153"/>
      <c r="MTL15" s="153"/>
      <c r="MTM15" s="153"/>
      <c r="MTN15" s="153"/>
      <c r="MTO15" s="153"/>
      <c r="MTP15" s="153"/>
      <c r="MTQ15" s="153"/>
      <c r="MTR15" s="153"/>
      <c r="MTS15" s="153"/>
      <c r="MTT15" s="153"/>
      <c r="MTU15" s="153"/>
      <c r="MTV15" s="153"/>
      <c r="MTW15" s="153"/>
      <c r="MTX15" s="153"/>
      <c r="MTY15" s="153"/>
      <c r="MTZ15" s="153"/>
      <c r="MUA15" s="153"/>
      <c r="MUB15" s="153"/>
      <c r="MUC15" s="153"/>
      <c r="MUD15" s="153"/>
      <c r="MUE15" s="153"/>
      <c r="MUF15" s="153"/>
      <c r="MUG15" s="153"/>
      <c r="MUH15" s="153"/>
      <c r="MUI15" s="153"/>
      <c r="MUJ15" s="153"/>
      <c r="MUK15" s="153"/>
      <c r="MUL15" s="153"/>
      <c r="MUM15" s="153"/>
      <c r="MUN15" s="153"/>
      <c r="MUO15" s="153"/>
      <c r="MUP15" s="153"/>
      <c r="MUQ15" s="153"/>
      <c r="MUR15" s="153"/>
      <c r="MUS15" s="153"/>
      <c r="MUT15" s="153"/>
      <c r="MUU15" s="153"/>
      <c r="MUV15" s="153"/>
      <c r="MUW15" s="153"/>
      <c r="MUX15" s="153"/>
      <c r="MUY15" s="153"/>
      <c r="MUZ15" s="153"/>
      <c r="MVA15" s="153"/>
      <c r="MVB15" s="153"/>
      <c r="MVC15" s="153"/>
      <c r="MVD15" s="153"/>
      <c r="MVE15" s="153"/>
      <c r="MVF15" s="153"/>
      <c r="MVG15" s="153"/>
      <c r="MVH15" s="153"/>
      <c r="MVI15" s="153"/>
      <c r="MVJ15" s="153"/>
      <c r="MVK15" s="153"/>
      <c r="MVL15" s="153"/>
      <c r="MVM15" s="153"/>
      <c r="MVN15" s="153"/>
      <c r="MVO15" s="153"/>
      <c r="MVP15" s="153"/>
      <c r="MVQ15" s="153"/>
      <c r="MVR15" s="153"/>
      <c r="MVS15" s="153"/>
      <c r="MVT15" s="153"/>
      <c r="MVU15" s="153"/>
      <c r="MVV15" s="153"/>
      <c r="MVW15" s="153"/>
      <c r="MVX15" s="153"/>
      <c r="MVY15" s="153"/>
      <c r="MVZ15" s="153"/>
      <c r="MWA15" s="153"/>
      <c r="MWB15" s="153"/>
      <c r="MWC15" s="153"/>
      <c r="MWD15" s="153"/>
      <c r="MWE15" s="153"/>
      <c r="MWF15" s="153"/>
      <c r="MWG15" s="153"/>
      <c r="MWH15" s="153"/>
      <c r="MWI15" s="153"/>
      <c r="MWJ15" s="153"/>
      <c r="MWK15" s="153"/>
      <c r="MWL15" s="153"/>
      <c r="MWM15" s="153"/>
      <c r="MWN15" s="153"/>
      <c r="MWO15" s="153"/>
      <c r="MWP15" s="153"/>
      <c r="MWQ15" s="153"/>
      <c r="MWR15" s="153"/>
      <c r="MWS15" s="153"/>
      <c r="MWT15" s="153"/>
      <c r="MWU15" s="153"/>
      <c r="MWV15" s="153"/>
      <c r="MWW15" s="153"/>
      <c r="MWX15" s="153"/>
      <c r="MWY15" s="153"/>
      <c r="MWZ15" s="153"/>
      <c r="MXA15" s="153"/>
      <c r="MXB15" s="153"/>
      <c r="MXC15" s="153"/>
      <c r="MXD15" s="153"/>
      <c r="MXE15" s="153"/>
      <c r="MXF15" s="153"/>
      <c r="MXG15" s="153"/>
      <c r="MXH15" s="153"/>
      <c r="MXI15" s="153"/>
      <c r="MXJ15" s="153"/>
      <c r="MXK15" s="153"/>
      <c r="MXL15" s="153"/>
      <c r="MXM15" s="153"/>
      <c r="MXN15" s="153"/>
      <c r="MXO15" s="153"/>
      <c r="MXP15" s="153"/>
      <c r="MXQ15" s="153"/>
      <c r="MXR15" s="153"/>
      <c r="MXS15" s="153"/>
      <c r="MXT15" s="153"/>
      <c r="MXU15" s="153"/>
      <c r="MXV15" s="153"/>
      <c r="MXW15" s="153"/>
      <c r="MXX15" s="153"/>
      <c r="MXY15" s="153"/>
      <c r="MXZ15" s="153"/>
      <c r="MYA15" s="153"/>
      <c r="MYB15" s="153"/>
      <c r="MYC15" s="153"/>
      <c r="MYD15" s="153"/>
      <c r="MYE15" s="153"/>
      <c r="MYF15" s="153"/>
      <c r="MYG15" s="153"/>
      <c r="MYH15" s="153"/>
      <c r="MYI15" s="153"/>
      <c r="MYJ15" s="153"/>
      <c r="MYK15" s="153"/>
      <c r="MYL15" s="153"/>
      <c r="MYM15" s="153"/>
      <c r="MYN15" s="153"/>
      <c r="MYO15" s="153"/>
      <c r="MYP15" s="153"/>
      <c r="MYQ15" s="153"/>
      <c r="MYR15" s="153"/>
      <c r="MYS15" s="153"/>
      <c r="MYT15" s="153"/>
      <c r="MYU15" s="153"/>
      <c r="MYV15" s="153"/>
      <c r="MYW15" s="153"/>
      <c r="MYX15" s="153"/>
      <c r="MYY15" s="153"/>
      <c r="MYZ15" s="153"/>
      <c r="MZA15" s="153"/>
      <c r="MZB15" s="153"/>
      <c r="MZC15" s="153"/>
      <c r="MZD15" s="153"/>
      <c r="MZE15" s="153"/>
      <c r="MZF15" s="153"/>
      <c r="MZG15" s="153"/>
      <c r="MZH15" s="153"/>
      <c r="MZI15" s="153"/>
      <c r="MZJ15" s="153"/>
      <c r="MZK15" s="153"/>
      <c r="MZL15" s="153"/>
      <c r="MZM15" s="153"/>
      <c r="MZN15" s="153"/>
      <c r="MZO15" s="153"/>
      <c r="MZP15" s="153"/>
      <c r="MZQ15" s="153"/>
      <c r="MZR15" s="153"/>
      <c r="MZS15" s="153"/>
      <c r="MZT15" s="153"/>
      <c r="MZU15" s="153"/>
      <c r="MZV15" s="153"/>
      <c r="MZW15" s="153"/>
      <c r="MZX15" s="153"/>
      <c r="MZY15" s="153"/>
      <c r="MZZ15" s="153"/>
      <c r="NAA15" s="153"/>
      <c r="NAB15" s="153"/>
      <c r="NAC15" s="153"/>
      <c r="NAD15" s="153"/>
      <c r="NAE15" s="153"/>
      <c r="NAF15" s="153"/>
      <c r="NAG15" s="153"/>
      <c r="NAH15" s="153"/>
      <c r="NAI15" s="153"/>
      <c r="NAJ15" s="153"/>
      <c r="NAK15" s="153"/>
      <c r="NAL15" s="153"/>
      <c r="NAM15" s="153"/>
      <c r="NAN15" s="153"/>
      <c r="NAO15" s="153"/>
      <c r="NAP15" s="153"/>
      <c r="NAQ15" s="153"/>
      <c r="NAR15" s="153"/>
      <c r="NAS15" s="153"/>
      <c r="NAT15" s="153"/>
      <c r="NAU15" s="153"/>
      <c r="NAV15" s="153"/>
      <c r="NAW15" s="153"/>
      <c r="NAX15" s="153"/>
      <c r="NAY15" s="153"/>
      <c r="NAZ15" s="153"/>
      <c r="NBA15" s="153"/>
      <c r="NBB15" s="153"/>
      <c r="NBC15" s="153"/>
      <c r="NBD15" s="153"/>
      <c r="NBE15" s="153"/>
      <c r="NBF15" s="153"/>
      <c r="NBG15" s="153"/>
      <c r="NBH15" s="153"/>
      <c r="NBI15" s="153"/>
      <c r="NBJ15" s="153"/>
      <c r="NBK15" s="153"/>
      <c r="NBL15" s="153"/>
      <c r="NBM15" s="153"/>
      <c r="NBN15" s="153"/>
      <c r="NBO15" s="153"/>
      <c r="NBP15" s="153"/>
      <c r="NBQ15" s="153"/>
      <c r="NBR15" s="153"/>
      <c r="NBS15" s="153"/>
      <c r="NBT15" s="153"/>
      <c r="NBU15" s="153"/>
      <c r="NBV15" s="153"/>
      <c r="NBW15" s="153"/>
      <c r="NBX15" s="153"/>
      <c r="NBY15" s="153"/>
      <c r="NBZ15" s="153"/>
      <c r="NCA15" s="153"/>
      <c r="NCB15" s="153"/>
      <c r="NCC15" s="153"/>
      <c r="NCD15" s="153"/>
      <c r="NCE15" s="153"/>
      <c r="NCF15" s="153"/>
      <c r="NCG15" s="153"/>
      <c r="NCH15" s="153"/>
      <c r="NCI15" s="153"/>
      <c r="NCJ15" s="153"/>
      <c r="NCK15" s="153"/>
      <c r="NCL15" s="153"/>
      <c r="NCM15" s="153"/>
      <c r="NCN15" s="153"/>
      <c r="NCO15" s="153"/>
      <c r="NCP15" s="153"/>
      <c r="NCQ15" s="153"/>
      <c r="NCR15" s="153"/>
      <c r="NCS15" s="153"/>
      <c r="NCT15" s="153"/>
      <c r="NCU15" s="153"/>
      <c r="NCV15" s="153"/>
      <c r="NCW15" s="153"/>
      <c r="NCX15" s="153"/>
      <c r="NCY15" s="153"/>
      <c r="NCZ15" s="153"/>
      <c r="NDA15" s="153"/>
      <c r="NDB15" s="153"/>
      <c r="NDC15" s="153"/>
      <c r="NDD15" s="153"/>
      <c r="NDE15" s="153"/>
      <c r="NDF15" s="153"/>
      <c r="NDG15" s="153"/>
      <c r="NDH15" s="153"/>
      <c r="NDI15" s="153"/>
      <c r="NDJ15" s="153"/>
      <c r="NDK15" s="153"/>
      <c r="NDL15" s="153"/>
      <c r="NDM15" s="153"/>
      <c r="NDN15" s="153"/>
      <c r="NDO15" s="153"/>
      <c r="NDP15" s="153"/>
      <c r="NDQ15" s="153"/>
      <c r="NDR15" s="153"/>
      <c r="NDS15" s="153"/>
      <c r="NDT15" s="153"/>
      <c r="NDU15" s="153"/>
      <c r="NDV15" s="153"/>
      <c r="NDW15" s="153"/>
      <c r="NDX15" s="153"/>
      <c r="NDY15" s="153"/>
      <c r="NDZ15" s="153"/>
      <c r="NEA15" s="153"/>
      <c r="NEB15" s="153"/>
      <c r="NEC15" s="153"/>
      <c r="NED15" s="153"/>
      <c r="NEE15" s="153"/>
      <c r="NEF15" s="153"/>
      <c r="NEG15" s="153"/>
      <c r="NEH15" s="153"/>
      <c r="NEI15" s="153"/>
      <c r="NEJ15" s="153"/>
      <c r="NEK15" s="153"/>
      <c r="NEL15" s="153"/>
      <c r="NEM15" s="153"/>
      <c r="NEN15" s="153"/>
      <c r="NEO15" s="153"/>
      <c r="NEP15" s="153"/>
      <c r="NEQ15" s="153"/>
      <c r="NER15" s="153"/>
      <c r="NES15" s="153"/>
      <c r="NET15" s="153"/>
      <c r="NEU15" s="153"/>
      <c r="NEV15" s="153"/>
      <c r="NEW15" s="153"/>
      <c r="NEX15" s="153"/>
      <c r="NEY15" s="153"/>
      <c r="NEZ15" s="153"/>
      <c r="NFA15" s="153"/>
      <c r="NFB15" s="153"/>
      <c r="NFC15" s="153"/>
      <c r="NFD15" s="153"/>
      <c r="NFE15" s="153"/>
      <c r="NFF15" s="153"/>
      <c r="NFG15" s="153"/>
      <c r="NFH15" s="153"/>
      <c r="NFI15" s="153"/>
      <c r="NFJ15" s="153"/>
      <c r="NFK15" s="153"/>
      <c r="NFL15" s="153"/>
      <c r="NFM15" s="153"/>
      <c r="NFN15" s="153"/>
      <c r="NFO15" s="153"/>
      <c r="NFP15" s="153"/>
      <c r="NFQ15" s="153"/>
      <c r="NFR15" s="153"/>
      <c r="NFS15" s="153"/>
      <c r="NFT15" s="153"/>
      <c r="NFU15" s="153"/>
      <c r="NFV15" s="153"/>
      <c r="NFW15" s="153"/>
      <c r="NFX15" s="153"/>
      <c r="NFY15" s="153"/>
      <c r="NFZ15" s="153"/>
      <c r="NGA15" s="153"/>
      <c r="NGB15" s="153"/>
      <c r="NGC15" s="153"/>
      <c r="NGD15" s="153"/>
      <c r="NGE15" s="153"/>
      <c r="NGF15" s="153"/>
      <c r="NGG15" s="153"/>
      <c r="NGH15" s="153"/>
      <c r="NGI15" s="153"/>
      <c r="NGJ15" s="153"/>
      <c r="NGK15" s="153"/>
      <c r="NGL15" s="153"/>
      <c r="NGM15" s="153"/>
      <c r="NGN15" s="153"/>
      <c r="NGO15" s="153"/>
      <c r="NGP15" s="153"/>
      <c r="NGQ15" s="153"/>
      <c r="NGR15" s="153"/>
      <c r="NGS15" s="153"/>
      <c r="NGT15" s="153"/>
      <c r="NGU15" s="153"/>
      <c r="NGV15" s="153"/>
      <c r="NGW15" s="153"/>
      <c r="NGX15" s="153"/>
      <c r="NGY15" s="153"/>
      <c r="NGZ15" s="153"/>
      <c r="NHA15" s="153"/>
      <c r="NHB15" s="153"/>
      <c r="NHC15" s="153"/>
      <c r="NHD15" s="153"/>
      <c r="NHE15" s="153"/>
      <c r="NHF15" s="153"/>
      <c r="NHG15" s="153"/>
      <c r="NHH15" s="153"/>
      <c r="NHI15" s="153"/>
      <c r="NHJ15" s="153"/>
      <c r="NHK15" s="153"/>
      <c r="NHL15" s="153"/>
      <c r="NHM15" s="153"/>
      <c r="NHN15" s="153"/>
      <c r="NHO15" s="153"/>
      <c r="NHP15" s="153"/>
      <c r="NHQ15" s="153"/>
      <c r="NHR15" s="153"/>
      <c r="NHS15" s="153"/>
      <c r="NHT15" s="153"/>
      <c r="NHU15" s="153"/>
      <c r="NHV15" s="153"/>
      <c r="NHW15" s="153"/>
      <c r="NHX15" s="153"/>
      <c r="NHY15" s="153"/>
      <c r="NHZ15" s="153"/>
      <c r="NIA15" s="153"/>
      <c r="NIB15" s="153"/>
      <c r="NIC15" s="153"/>
      <c r="NID15" s="153"/>
      <c r="NIE15" s="153"/>
      <c r="NIF15" s="153"/>
      <c r="NIG15" s="153"/>
      <c r="NIH15" s="153"/>
      <c r="NII15" s="153"/>
      <c r="NIJ15" s="153"/>
      <c r="NIK15" s="153"/>
      <c r="NIL15" s="153"/>
      <c r="NIM15" s="153"/>
      <c r="NIN15" s="153"/>
      <c r="NIO15" s="153"/>
      <c r="NIP15" s="153"/>
      <c r="NIQ15" s="153"/>
      <c r="NIR15" s="153"/>
      <c r="NIS15" s="153"/>
      <c r="NIT15" s="153"/>
      <c r="NIU15" s="153"/>
      <c r="NIV15" s="153"/>
      <c r="NIW15" s="153"/>
      <c r="NIX15" s="153"/>
      <c r="NIY15" s="153"/>
      <c r="NIZ15" s="153"/>
      <c r="NJA15" s="153"/>
      <c r="NJB15" s="153"/>
      <c r="NJC15" s="153"/>
      <c r="NJD15" s="153"/>
      <c r="NJE15" s="153"/>
      <c r="NJF15" s="153"/>
      <c r="NJG15" s="153"/>
      <c r="NJH15" s="153"/>
      <c r="NJI15" s="153"/>
      <c r="NJJ15" s="153"/>
      <c r="NJK15" s="153"/>
      <c r="NJL15" s="153"/>
      <c r="NJM15" s="153"/>
      <c r="NJN15" s="153"/>
      <c r="NJO15" s="153"/>
      <c r="NJP15" s="153"/>
      <c r="NJQ15" s="153"/>
      <c r="NJR15" s="153"/>
      <c r="NJS15" s="153"/>
      <c r="NJT15" s="153"/>
      <c r="NJU15" s="153"/>
      <c r="NJV15" s="153"/>
      <c r="NJW15" s="153"/>
      <c r="NJX15" s="153"/>
      <c r="NJY15" s="153"/>
      <c r="NJZ15" s="153"/>
      <c r="NKA15" s="153"/>
      <c r="NKB15" s="153"/>
      <c r="NKC15" s="153"/>
      <c r="NKD15" s="153"/>
      <c r="NKE15" s="153"/>
      <c r="NKF15" s="153"/>
      <c r="NKG15" s="153"/>
      <c r="NKH15" s="153"/>
      <c r="NKI15" s="153"/>
      <c r="NKJ15" s="153"/>
      <c r="NKK15" s="153"/>
      <c r="NKL15" s="153"/>
      <c r="NKM15" s="153"/>
      <c r="NKN15" s="153"/>
      <c r="NKO15" s="153"/>
      <c r="NKP15" s="153"/>
      <c r="NKQ15" s="153"/>
      <c r="NKR15" s="153"/>
      <c r="NKS15" s="153"/>
      <c r="NKT15" s="153"/>
      <c r="NKU15" s="153"/>
      <c r="NKV15" s="153"/>
      <c r="NKW15" s="153"/>
      <c r="NKX15" s="153"/>
      <c r="NKY15" s="153"/>
      <c r="NKZ15" s="153"/>
      <c r="NLA15" s="153"/>
      <c r="NLB15" s="153"/>
      <c r="NLC15" s="153"/>
      <c r="NLD15" s="153"/>
      <c r="NLE15" s="153"/>
      <c r="NLF15" s="153"/>
      <c r="NLG15" s="153"/>
      <c r="NLH15" s="153"/>
      <c r="NLI15" s="153"/>
      <c r="NLJ15" s="153"/>
      <c r="NLK15" s="153"/>
      <c r="NLL15" s="153"/>
      <c r="NLM15" s="153"/>
      <c r="NLN15" s="153"/>
      <c r="NLO15" s="153"/>
      <c r="NLP15" s="153"/>
      <c r="NLQ15" s="153"/>
      <c r="NLR15" s="153"/>
      <c r="NLS15" s="153"/>
      <c r="NLT15" s="153"/>
      <c r="NLU15" s="153"/>
      <c r="NLV15" s="153"/>
      <c r="NLW15" s="153"/>
      <c r="NLX15" s="153"/>
      <c r="NLY15" s="153"/>
      <c r="NLZ15" s="153"/>
      <c r="NMA15" s="153"/>
      <c r="NMB15" s="153"/>
      <c r="NMC15" s="153"/>
      <c r="NMD15" s="153"/>
      <c r="NME15" s="153"/>
      <c r="NMF15" s="153"/>
      <c r="NMG15" s="153"/>
      <c r="NMH15" s="153"/>
      <c r="NMI15" s="153"/>
      <c r="NMJ15" s="153"/>
      <c r="NMK15" s="153"/>
      <c r="NML15" s="153"/>
      <c r="NMM15" s="153"/>
      <c r="NMN15" s="153"/>
      <c r="NMO15" s="153"/>
      <c r="NMP15" s="153"/>
      <c r="NMQ15" s="153"/>
      <c r="NMR15" s="153"/>
      <c r="NMS15" s="153"/>
      <c r="NMT15" s="153"/>
      <c r="NMU15" s="153"/>
      <c r="NMV15" s="153"/>
      <c r="NMW15" s="153"/>
      <c r="NMX15" s="153"/>
      <c r="NMY15" s="153"/>
      <c r="NMZ15" s="153"/>
      <c r="NNA15" s="153"/>
      <c r="NNB15" s="153"/>
      <c r="NNC15" s="153"/>
      <c r="NND15" s="153"/>
      <c r="NNE15" s="153"/>
      <c r="NNF15" s="153"/>
      <c r="NNG15" s="153"/>
      <c r="NNH15" s="153"/>
      <c r="NNI15" s="153"/>
      <c r="NNJ15" s="153"/>
      <c r="NNK15" s="153"/>
      <c r="NNL15" s="153"/>
      <c r="NNM15" s="153"/>
      <c r="NNN15" s="153"/>
      <c r="NNO15" s="153"/>
      <c r="NNP15" s="153"/>
      <c r="NNQ15" s="153"/>
      <c r="NNR15" s="153"/>
      <c r="NNS15" s="153"/>
      <c r="NNT15" s="153"/>
      <c r="NNU15" s="153"/>
      <c r="NNV15" s="153"/>
      <c r="NNW15" s="153"/>
      <c r="NNX15" s="153"/>
      <c r="NNY15" s="153"/>
      <c r="NNZ15" s="153"/>
      <c r="NOA15" s="153"/>
      <c r="NOB15" s="153"/>
      <c r="NOC15" s="153"/>
      <c r="NOD15" s="153"/>
      <c r="NOE15" s="153"/>
      <c r="NOF15" s="153"/>
      <c r="NOG15" s="153"/>
      <c r="NOH15" s="153"/>
      <c r="NOI15" s="153"/>
      <c r="NOJ15" s="153"/>
      <c r="NOK15" s="153"/>
      <c r="NOL15" s="153"/>
      <c r="NOM15" s="153"/>
      <c r="NON15" s="153"/>
      <c r="NOO15" s="153"/>
      <c r="NOP15" s="153"/>
      <c r="NOQ15" s="153"/>
      <c r="NOR15" s="153"/>
      <c r="NOS15" s="153"/>
      <c r="NOT15" s="153"/>
      <c r="NOU15" s="153"/>
      <c r="NOV15" s="153"/>
      <c r="NOW15" s="153"/>
      <c r="NOX15" s="153"/>
      <c r="NOY15" s="153"/>
      <c r="NOZ15" s="153"/>
      <c r="NPA15" s="153"/>
      <c r="NPB15" s="153"/>
      <c r="NPC15" s="153"/>
      <c r="NPD15" s="153"/>
      <c r="NPE15" s="153"/>
      <c r="NPF15" s="153"/>
      <c r="NPG15" s="153"/>
      <c r="NPH15" s="153"/>
      <c r="NPI15" s="153"/>
      <c r="NPJ15" s="153"/>
      <c r="NPK15" s="153"/>
      <c r="NPL15" s="153"/>
      <c r="NPM15" s="153"/>
      <c r="NPN15" s="153"/>
      <c r="NPO15" s="153"/>
      <c r="NPP15" s="153"/>
      <c r="NPQ15" s="153"/>
      <c r="NPR15" s="153"/>
      <c r="NPS15" s="153"/>
      <c r="NPT15" s="153"/>
      <c r="NPU15" s="153"/>
      <c r="NPV15" s="153"/>
      <c r="NPW15" s="153"/>
      <c r="NPX15" s="153"/>
      <c r="NPY15" s="153"/>
      <c r="NPZ15" s="153"/>
      <c r="NQA15" s="153"/>
      <c r="NQB15" s="153"/>
      <c r="NQC15" s="153"/>
      <c r="NQD15" s="153"/>
      <c r="NQE15" s="153"/>
      <c r="NQF15" s="153"/>
      <c r="NQG15" s="153"/>
      <c r="NQH15" s="153"/>
      <c r="NQI15" s="153"/>
      <c r="NQJ15" s="153"/>
      <c r="NQK15" s="153"/>
      <c r="NQL15" s="153"/>
      <c r="NQM15" s="153"/>
      <c r="NQN15" s="153"/>
      <c r="NQO15" s="153"/>
      <c r="NQP15" s="153"/>
      <c r="NQQ15" s="153"/>
      <c r="NQR15" s="153"/>
      <c r="NQS15" s="153"/>
      <c r="NQT15" s="153"/>
      <c r="NQU15" s="153"/>
      <c r="NQV15" s="153"/>
      <c r="NQW15" s="153"/>
      <c r="NQX15" s="153"/>
      <c r="NQY15" s="153"/>
      <c r="NQZ15" s="153"/>
      <c r="NRA15" s="153"/>
      <c r="NRB15" s="153"/>
      <c r="NRC15" s="153"/>
      <c r="NRD15" s="153"/>
      <c r="NRE15" s="153"/>
      <c r="NRF15" s="153"/>
      <c r="NRG15" s="153"/>
      <c r="NRH15" s="153"/>
      <c r="NRI15" s="153"/>
      <c r="NRJ15" s="153"/>
      <c r="NRK15" s="153"/>
      <c r="NRL15" s="153"/>
      <c r="NRM15" s="153"/>
      <c r="NRN15" s="153"/>
      <c r="NRO15" s="153"/>
      <c r="NRP15" s="153"/>
      <c r="NRQ15" s="153"/>
      <c r="NRR15" s="153"/>
      <c r="NRS15" s="153"/>
      <c r="NRT15" s="153"/>
      <c r="NRU15" s="153"/>
      <c r="NRV15" s="153"/>
      <c r="NRW15" s="153"/>
      <c r="NRX15" s="153"/>
      <c r="NRY15" s="153"/>
      <c r="NRZ15" s="153"/>
      <c r="NSA15" s="153"/>
      <c r="NSB15" s="153"/>
      <c r="NSC15" s="153"/>
      <c r="NSD15" s="153"/>
      <c r="NSE15" s="153"/>
      <c r="NSF15" s="153"/>
      <c r="NSG15" s="153"/>
      <c r="NSH15" s="153"/>
      <c r="NSI15" s="153"/>
      <c r="NSJ15" s="153"/>
      <c r="NSK15" s="153"/>
      <c r="NSL15" s="153"/>
      <c r="NSM15" s="153"/>
      <c r="NSN15" s="153"/>
      <c r="NSO15" s="153"/>
      <c r="NSP15" s="153"/>
      <c r="NSQ15" s="153"/>
      <c r="NSR15" s="153"/>
      <c r="NSS15" s="153"/>
      <c r="NST15" s="153"/>
      <c r="NSU15" s="153"/>
      <c r="NSV15" s="153"/>
      <c r="NSW15" s="153"/>
      <c r="NSX15" s="153"/>
      <c r="NSY15" s="153"/>
      <c r="NSZ15" s="153"/>
      <c r="NTA15" s="153"/>
      <c r="NTB15" s="153"/>
      <c r="NTC15" s="153"/>
      <c r="NTD15" s="153"/>
      <c r="NTE15" s="153"/>
      <c r="NTF15" s="153"/>
      <c r="NTG15" s="153"/>
      <c r="NTH15" s="153"/>
      <c r="NTI15" s="153"/>
      <c r="NTJ15" s="153"/>
      <c r="NTK15" s="153"/>
      <c r="NTL15" s="153"/>
      <c r="NTM15" s="153"/>
      <c r="NTN15" s="153"/>
      <c r="NTO15" s="153"/>
      <c r="NTP15" s="153"/>
      <c r="NTQ15" s="153"/>
      <c r="NTR15" s="153"/>
      <c r="NTS15" s="153"/>
      <c r="NTT15" s="153"/>
      <c r="NTU15" s="153"/>
      <c r="NTV15" s="153"/>
      <c r="NTW15" s="153"/>
      <c r="NTX15" s="153"/>
      <c r="NTY15" s="153"/>
      <c r="NTZ15" s="153"/>
      <c r="NUA15" s="153"/>
      <c r="NUB15" s="153"/>
      <c r="NUC15" s="153"/>
      <c r="NUD15" s="153"/>
      <c r="NUE15" s="153"/>
      <c r="NUF15" s="153"/>
      <c r="NUG15" s="153"/>
      <c r="NUH15" s="153"/>
      <c r="NUI15" s="153"/>
      <c r="NUJ15" s="153"/>
      <c r="NUK15" s="153"/>
      <c r="NUL15" s="153"/>
      <c r="NUM15" s="153"/>
      <c r="NUN15" s="153"/>
      <c r="NUO15" s="153"/>
      <c r="NUP15" s="153"/>
      <c r="NUQ15" s="153"/>
      <c r="NUR15" s="153"/>
      <c r="NUS15" s="153"/>
      <c r="NUT15" s="153"/>
      <c r="NUU15" s="153"/>
      <c r="NUV15" s="153"/>
      <c r="NUW15" s="153"/>
      <c r="NUX15" s="153"/>
      <c r="NUY15" s="153"/>
      <c r="NUZ15" s="153"/>
      <c r="NVA15" s="153"/>
      <c r="NVB15" s="153"/>
      <c r="NVC15" s="153"/>
      <c r="NVD15" s="153"/>
      <c r="NVE15" s="153"/>
      <c r="NVF15" s="153"/>
      <c r="NVG15" s="153"/>
      <c r="NVH15" s="153"/>
      <c r="NVI15" s="153"/>
      <c r="NVJ15" s="153"/>
      <c r="NVK15" s="153"/>
      <c r="NVL15" s="153"/>
      <c r="NVM15" s="153"/>
      <c r="NVN15" s="153"/>
      <c r="NVO15" s="153"/>
      <c r="NVP15" s="153"/>
      <c r="NVQ15" s="153"/>
      <c r="NVR15" s="153"/>
      <c r="NVS15" s="153"/>
      <c r="NVT15" s="153"/>
      <c r="NVU15" s="153"/>
      <c r="NVV15" s="153"/>
      <c r="NVW15" s="153"/>
      <c r="NVX15" s="153"/>
      <c r="NVY15" s="153"/>
      <c r="NVZ15" s="153"/>
      <c r="NWA15" s="153"/>
      <c r="NWB15" s="153"/>
      <c r="NWC15" s="153"/>
      <c r="NWD15" s="153"/>
      <c r="NWE15" s="153"/>
      <c r="NWF15" s="153"/>
      <c r="NWG15" s="153"/>
      <c r="NWH15" s="153"/>
      <c r="NWI15" s="153"/>
      <c r="NWJ15" s="153"/>
      <c r="NWK15" s="153"/>
      <c r="NWL15" s="153"/>
      <c r="NWM15" s="153"/>
      <c r="NWN15" s="153"/>
      <c r="NWO15" s="153"/>
      <c r="NWP15" s="153"/>
      <c r="NWQ15" s="153"/>
      <c r="NWR15" s="153"/>
      <c r="NWS15" s="153"/>
      <c r="NWT15" s="153"/>
      <c r="NWU15" s="153"/>
      <c r="NWV15" s="153"/>
      <c r="NWW15" s="153"/>
      <c r="NWX15" s="153"/>
      <c r="NWY15" s="153"/>
      <c r="NWZ15" s="153"/>
      <c r="NXA15" s="153"/>
      <c r="NXB15" s="153"/>
      <c r="NXC15" s="153"/>
      <c r="NXD15" s="153"/>
      <c r="NXE15" s="153"/>
      <c r="NXF15" s="153"/>
      <c r="NXG15" s="153"/>
      <c r="NXH15" s="153"/>
      <c r="NXI15" s="153"/>
      <c r="NXJ15" s="153"/>
      <c r="NXK15" s="153"/>
      <c r="NXL15" s="153"/>
      <c r="NXM15" s="153"/>
      <c r="NXN15" s="153"/>
      <c r="NXO15" s="153"/>
      <c r="NXP15" s="153"/>
      <c r="NXQ15" s="153"/>
      <c r="NXR15" s="153"/>
      <c r="NXS15" s="153"/>
      <c r="NXT15" s="153"/>
      <c r="NXU15" s="153"/>
      <c r="NXV15" s="153"/>
      <c r="NXW15" s="153"/>
      <c r="NXX15" s="153"/>
      <c r="NXY15" s="153"/>
      <c r="NXZ15" s="153"/>
      <c r="NYA15" s="153"/>
      <c r="NYB15" s="153"/>
      <c r="NYC15" s="153"/>
      <c r="NYD15" s="153"/>
      <c r="NYE15" s="153"/>
      <c r="NYF15" s="153"/>
      <c r="NYG15" s="153"/>
      <c r="NYH15" s="153"/>
      <c r="NYI15" s="153"/>
      <c r="NYJ15" s="153"/>
      <c r="NYK15" s="153"/>
      <c r="NYL15" s="153"/>
      <c r="NYM15" s="153"/>
      <c r="NYN15" s="153"/>
      <c r="NYO15" s="153"/>
      <c r="NYP15" s="153"/>
      <c r="NYQ15" s="153"/>
      <c r="NYR15" s="153"/>
      <c r="NYS15" s="153"/>
      <c r="NYT15" s="153"/>
      <c r="NYU15" s="153"/>
      <c r="NYV15" s="153"/>
      <c r="NYW15" s="153"/>
      <c r="NYX15" s="153"/>
      <c r="NYY15" s="153"/>
      <c r="NYZ15" s="153"/>
      <c r="NZA15" s="153"/>
      <c r="NZB15" s="153"/>
      <c r="NZC15" s="153"/>
      <c r="NZD15" s="153"/>
      <c r="NZE15" s="153"/>
      <c r="NZF15" s="153"/>
      <c r="NZG15" s="153"/>
      <c r="NZH15" s="153"/>
      <c r="NZI15" s="153"/>
      <c r="NZJ15" s="153"/>
      <c r="NZK15" s="153"/>
      <c r="NZL15" s="153"/>
      <c r="NZM15" s="153"/>
      <c r="NZN15" s="153"/>
      <c r="NZO15" s="153"/>
      <c r="NZP15" s="153"/>
      <c r="NZQ15" s="153"/>
      <c r="NZR15" s="153"/>
      <c r="NZS15" s="153"/>
      <c r="NZT15" s="153"/>
      <c r="NZU15" s="153"/>
      <c r="NZV15" s="153"/>
      <c r="NZW15" s="153"/>
      <c r="NZX15" s="153"/>
      <c r="NZY15" s="153"/>
      <c r="NZZ15" s="153"/>
      <c r="OAA15" s="153"/>
      <c r="OAB15" s="153"/>
      <c r="OAC15" s="153"/>
      <c r="OAD15" s="153"/>
      <c r="OAE15" s="153"/>
      <c r="OAF15" s="153"/>
      <c r="OAG15" s="153"/>
      <c r="OAH15" s="153"/>
      <c r="OAI15" s="153"/>
      <c r="OAJ15" s="153"/>
      <c r="OAK15" s="153"/>
      <c r="OAL15" s="153"/>
      <c r="OAM15" s="153"/>
      <c r="OAN15" s="153"/>
      <c r="OAO15" s="153"/>
      <c r="OAP15" s="153"/>
      <c r="OAQ15" s="153"/>
      <c r="OAR15" s="153"/>
      <c r="OAS15" s="153"/>
      <c r="OAT15" s="153"/>
      <c r="OAU15" s="153"/>
      <c r="OAV15" s="153"/>
      <c r="OAW15" s="153"/>
      <c r="OAX15" s="153"/>
      <c r="OAY15" s="153"/>
      <c r="OAZ15" s="153"/>
      <c r="OBA15" s="153"/>
      <c r="OBB15" s="153"/>
      <c r="OBC15" s="153"/>
      <c r="OBD15" s="153"/>
      <c r="OBE15" s="153"/>
      <c r="OBF15" s="153"/>
      <c r="OBG15" s="153"/>
      <c r="OBH15" s="153"/>
      <c r="OBI15" s="153"/>
      <c r="OBJ15" s="153"/>
      <c r="OBK15" s="153"/>
      <c r="OBL15" s="153"/>
      <c r="OBM15" s="153"/>
      <c r="OBN15" s="153"/>
      <c r="OBO15" s="153"/>
      <c r="OBP15" s="153"/>
      <c r="OBQ15" s="153"/>
      <c r="OBR15" s="153"/>
      <c r="OBS15" s="153"/>
      <c r="OBT15" s="153"/>
      <c r="OBU15" s="153"/>
      <c r="OBV15" s="153"/>
      <c r="OBW15" s="153"/>
      <c r="OBX15" s="153"/>
      <c r="OBY15" s="153"/>
      <c r="OBZ15" s="153"/>
      <c r="OCA15" s="153"/>
      <c r="OCB15" s="153"/>
      <c r="OCC15" s="153"/>
      <c r="OCD15" s="153"/>
      <c r="OCE15" s="153"/>
      <c r="OCF15" s="153"/>
      <c r="OCG15" s="153"/>
      <c r="OCH15" s="153"/>
      <c r="OCI15" s="153"/>
      <c r="OCJ15" s="153"/>
      <c r="OCK15" s="153"/>
      <c r="OCL15" s="153"/>
      <c r="OCM15" s="153"/>
      <c r="OCN15" s="153"/>
      <c r="OCO15" s="153"/>
      <c r="OCP15" s="153"/>
      <c r="OCQ15" s="153"/>
      <c r="OCR15" s="153"/>
      <c r="OCS15" s="153"/>
      <c r="OCT15" s="153"/>
      <c r="OCU15" s="153"/>
      <c r="OCV15" s="153"/>
      <c r="OCW15" s="153"/>
      <c r="OCX15" s="153"/>
      <c r="OCY15" s="153"/>
      <c r="OCZ15" s="153"/>
      <c r="ODA15" s="153"/>
      <c r="ODB15" s="153"/>
      <c r="ODC15" s="153"/>
      <c r="ODD15" s="153"/>
      <c r="ODE15" s="153"/>
      <c r="ODF15" s="153"/>
      <c r="ODG15" s="153"/>
      <c r="ODH15" s="153"/>
      <c r="ODI15" s="153"/>
      <c r="ODJ15" s="153"/>
      <c r="ODK15" s="153"/>
      <c r="ODL15" s="153"/>
      <c r="ODM15" s="153"/>
      <c r="ODN15" s="153"/>
      <c r="ODO15" s="153"/>
      <c r="ODP15" s="153"/>
      <c r="ODQ15" s="153"/>
      <c r="ODR15" s="153"/>
      <c r="ODS15" s="153"/>
      <c r="ODT15" s="153"/>
      <c r="ODU15" s="153"/>
      <c r="ODV15" s="153"/>
      <c r="ODW15" s="153"/>
      <c r="ODX15" s="153"/>
      <c r="ODY15" s="153"/>
      <c r="ODZ15" s="153"/>
      <c r="OEA15" s="153"/>
      <c r="OEB15" s="153"/>
      <c r="OEC15" s="153"/>
      <c r="OED15" s="153"/>
      <c r="OEE15" s="153"/>
      <c r="OEF15" s="153"/>
      <c r="OEG15" s="153"/>
      <c r="OEH15" s="153"/>
      <c r="OEI15" s="153"/>
      <c r="OEJ15" s="153"/>
      <c r="OEK15" s="153"/>
      <c r="OEL15" s="153"/>
      <c r="OEM15" s="153"/>
      <c r="OEN15" s="153"/>
      <c r="OEO15" s="153"/>
      <c r="OEP15" s="153"/>
      <c r="OEQ15" s="153"/>
      <c r="OER15" s="153"/>
      <c r="OES15" s="153"/>
      <c r="OET15" s="153"/>
      <c r="OEU15" s="153"/>
      <c r="OEV15" s="153"/>
      <c r="OEW15" s="153"/>
      <c r="OEX15" s="153"/>
      <c r="OEY15" s="153"/>
      <c r="OEZ15" s="153"/>
      <c r="OFA15" s="153"/>
      <c r="OFB15" s="153"/>
      <c r="OFC15" s="153"/>
      <c r="OFD15" s="153"/>
      <c r="OFE15" s="153"/>
      <c r="OFF15" s="153"/>
      <c r="OFG15" s="153"/>
      <c r="OFH15" s="153"/>
      <c r="OFI15" s="153"/>
      <c r="OFJ15" s="153"/>
      <c r="OFK15" s="153"/>
      <c r="OFL15" s="153"/>
      <c r="OFM15" s="153"/>
      <c r="OFN15" s="153"/>
      <c r="OFO15" s="153"/>
      <c r="OFP15" s="153"/>
      <c r="OFQ15" s="153"/>
      <c r="OFR15" s="153"/>
      <c r="OFS15" s="153"/>
      <c r="OFT15" s="153"/>
      <c r="OFU15" s="153"/>
      <c r="OFV15" s="153"/>
      <c r="OFW15" s="153"/>
      <c r="OFX15" s="153"/>
      <c r="OFY15" s="153"/>
      <c r="OFZ15" s="153"/>
      <c r="OGA15" s="153"/>
      <c r="OGB15" s="153"/>
      <c r="OGC15" s="153"/>
      <c r="OGD15" s="153"/>
      <c r="OGE15" s="153"/>
      <c r="OGF15" s="153"/>
      <c r="OGG15" s="153"/>
      <c r="OGH15" s="153"/>
      <c r="OGI15" s="153"/>
      <c r="OGJ15" s="153"/>
      <c r="OGK15" s="153"/>
      <c r="OGL15" s="153"/>
      <c r="OGM15" s="153"/>
      <c r="OGN15" s="153"/>
      <c r="OGO15" s="153"/>
      <c r="OGP15" s="153"/>
      <c r="OGQ15" s="153"/>
      <c r="OGR15" s="153"/>
      <c r="OGS15" s="153"/>
      <c r="OGT15" s="153"/>
      <c r="OGU15" s="153"/>
      <c r="OGV15" s="153"/>
      <c r="OGW15" s="153"/>
      <c r="OGX15" s="153"/>
      <c r="OGY15" s="153"/>
      <c r="OGZ15" s="153"/>
      <c r="OHA15" s="153"/>
      <c r="OHB15" s="153"/>
      <c r="OHC15" s="153"/>
      <c r="OHD15" s="153"/>
      <c r="OHE15" s="153"/>
      <c r="OHF15" s="153"/>
      <c r="OHG15" s="153"/>
      <c r="OHH15" s="153"/>
      <c r="OHI15" s="153"/>
      <c r="OHJ15" s="153"/>
      <c r="OHK15" s="153"/>
      <c r="OHL15" s="153"/>
      <c r="OHM15" s="153"/>
      <c r="OHN15" s="153"/>
      <c r="OHO15" s="153"/>
      <c r="OHP15" s="153"/>
      <c r="OHQ15" s="153"/>
      <c r="OHR15" s="153"/>
      <c r="OHS15" s="153"/>
      <c r="OHT15" s="153"/>
      <c r="OHU15" s="153"/>
      <c r="OHV15" s="153"/>
      <c r="OHW15" s="153"/>
      <c r="OHX15" s="153"/>
      <c r="OHY15" s="153"/>
      <c r="OHZ15" s="153"/>
      <c r="OIA15" s="153"/>
      <c r="OIB15" s="153"/>
      <c r="OIC15" s="153"/>
      <c r="OID15" s="153"/>
      <c r="OIE15" s="153"/>
      <c r="OIF15" s="153"/>
      <c r="OIG15" s="153"/>
      <c r="OIH15" s="153"/>
      <c r="OII15" s="153"/>
      <c r="OIJ15" s="153"/>
      <c r="OIK15" s="153"/>
      <c r="OIL15" s="153"/>
      <c r="OIM15" s="153"/>
      <c r="OIN15" s="153"/>
      <c r="OIO15" s="153"/>
      <c r="OIP15" s="153"/>
      <c r="OIQ15" s="153"/>
      <c r="OIR15" s="153"/>
      <c r="OIS15" s="153"/>
      <c r="OIT15" s="153"/>
      <c r="OIU15" s="153"/>
      <c r="OIV15" s="153"/>
      <c r="OIW15" s="153"/>
      <c r="OIX15" s="153"/>
      <c r="OIY15" s="153"/>
      <c r="OIZ15" s="153"/>
      <c r="OJA15" s="153"/>
      <c r="OJB15" s="153"/>
      <c r="OJC15" s="153"/>
      <c r="OJD15" s="153"/>
      <c r="OJE15" s="153"/>
      <c r="OJF15" s="153"/>
      <c r="OJG15" s="153"/>
      <c r="OJH15" s="153"/>
      <c r="OJI15" s="153"/>
      <c r="OJJ15" s="153"/>
      <c r="OJK15" s="153"/>
      <c r="OJL15" s="153"/>
      <c r="OJM15" s="153"/>
      <c r="OJN15" s="153"/>
      <c r="OJO15" s="153"/>
      <c r="OJP15" s="153"/>
      <c r="OJQ15" s="153"/>
      <c r="OJR15" s="153"/>
      <c r="OJS15" s="153"/>
      <c r="OJT15" s="153"/>
      <c r="OJU15" s="153"/>
      <c r="OJV15" s="153"/>
      <c r="OJW15" s="153"/>
      <c r="OJX15" s="153"/>
      <c r="OJY15" s="153"/>
      <c r="OJZ15" s="153"/>
      <c r="OKA15" s="153"/>
      <c r="OKB15" s="153"/>
      <c r="OKC15" s="153"/>
      <c r="OKD15" s="153"/>
      <c r="OKE15" s="153"/>
      <c r="OKF15" s="153"/>
      <c r="OKG15" s="153"/>
      <c r="OKH15" s="153"/>
      <c r="OKI15" s="153"/>
      <c r="OKJ15" s="153"/>
      <c r="OKK15" s="153"/>
      <c r="OKL15" s="153"/>
      <c r="OKM15" s="153"/>
      <c r="OKN15" s="153"/>
      <c r="OKO15" s="153"/>
      <c r="OKP15" s="153"/>
      <c r="OKQ15" s="153"/>
      <c r="OKR15" s="153"/>
      <c r="OKS15" s="153"/>
      <c r="OKT15" s="153"/>
      <c r="OKU15" s="153"/>
      <c r="OKV15" s="153"/>
      <c r="OKW15" s="153"/>
      <c r="OKX15" s="153"/>
      <c r="OKY15" s="153"/>
      <c r="OKZ15" s="153"/>
      <c r="OLA15" s="153"/>
      <c r="OLB15" s="153"/>
      <c r="OLC15" s="153"/>
      <c r="OLD15" s="153"/>
      <c r="OLE15" s="153"/>
      <c r="OLF15" s="153"/>
      <c r="OLG15" s="153"/>
      <c r="OLH15" s="153"/>
      <c r="OLI15" s="153"/>
      <c r="OLJ15" s="153"/>
      <c r="OLK15" s="153"/>
      <c r="OLL15" s="153"/>
      <c r="OLM15" s="153"/>
      <c r="OLN15" s="153"/>
      <c r="OLO15" s="153"/>
      <c r="OLP15" s="153"/>
      <c r="OLQ15" s="153"/>
      <c r="OLR15" s="153"/>
      <c r="OLS15" s="153"/>
      <c r="OLT15" s="153"/>
      <c r="OLU15" s="153"/>
      <c r="OLV15" s="153"/>
      <c r="OLW15" s="153"/>
      <c r="OLX15" s="153"/>
      <c r="OLY15" s="153"/>
      <c r="OLZ15" s="153"/>
      <c r="OMA15" s="153"/>
      <c r="OMB15" s="153"/>
      <c r="OMC15" s="153"/>
      <c r="OMD15" s="153"/>
      <c r="OME15" s="153"/>
      <c r="OMF15" s="153"/>
      <c r="OMG15" s="153"/>
      <c r="OMH15" s="153"/>
      <c r="OMI15" s="153"/>
      <c r="OMJ15" s="153"/>
      <c r="OMK15" s="153"/>
      <c r="OML15" s="153"/>
      <c r="OMM15" s="153"/>
      <c r="OMN15" s="153"/>
      <c r="OMO15" s="153"/>
      <c r="OMP15" s="153"/>
      <c r="OMQ15" s="153"/>
      <c r="OMR15" s="153"/>
      <c r="OMS15" s="153"/>
      <c r="OMT15" s="153"/>
      <c r="OMU15" s="153"/>
      <c r="OMV15" s="153"/>
      <c r="OMW15" s="153"/>
      <c r="OMX15" s="153"/>
      <c r="OMY15" s="153"/>
      <c r="OMZ15" s="153"/>
      <c r="ONA15" s="153"/>
      <c r="ONB15" s="153"/>
      <c r="ONC15" s="153"/>
      <c r="OND15" s="153"/>
      <c r="ONE15" s="153"/>
      <c r="ONF15" s="153"/>
      <c r="ONG15" s="153"/>
      <c r="ONH15" s="153"/>
      <c r="ONI15" s="153"/>
      <c r="ONJ15" s="153"/>
      <c r="ONK15" s="153"/>
      <c r="ONL15" s="153"/>
      <c r="ONM15" s="153"/>
      <c r="ONN15" s="153"/>
      <c r="ONO15" s="153"/>
      <c r="ONP15" s="153"/>
      <c r="ONQ15" s="153"/>
      <c r="ONR15" s="153"/>
      <c r="ONS15" s="153"/>
      <c r="ONT15" s="153"/>
      <c r="ONU15" s="153"/>
      <c r="ONV15" s="153"/>
      <c r="ONW15" s="153"/>
      <c r="ONX15" s="153"/>
      <c r="ONY15" s="153"/>
      <c r="ONZ15" s="153"/>
      <c r="OOA15" s="153"/>
      <c r="OOB15" s="153"/>
      <c r="OOC15" s="153"/>
      <c r="OOD15" s="153"/>
      <c r="OOE15" s="153"/>
      <c r="OOF15" s="153"/>
      <c r="OOG15" s="153"/>
      <c r="OOH15" s="153"/>
      <c r="OOI15" s="153"/>
      <c r="OOJ15" s="153"/>
      <c r="OOK15" s="153"/>
      <c r="OOL15" s="153"/>
      <c r="OOM15" s="153"/>
      <c r="OON15" s="153"/>
      <c r="OOO15" s="153"/>
      <c r="OOP15" s="153"/>
      <c r="OOQ15" s="153"/>
      <c r="OOR15" s="153"/>
      <c r="OOS15" s="153"/>
      <c r="OOT15" s="153"/>
      <c r="OOU15" s="153"/>
      <c r="OOV15" s="153"/>
      <c r="OOW15" s="153"/>
      <c r="OOX15" s="153"/>
      <c r="OOY15" s="153"/>
      <c r="OOZ15" s="153"/>
      <c r="OPA15" s="153"/>
      <c r="OPB15" s="153"/>
      <c r="OPC15" s="153"/>
      <c r="OPD15" s="153"/>
      <c r="OPE15" s="153"/>
      <c r="OPF15" s="153"/>
      <c r="OPG15" s="153"/>
      <c r="OPH15" s="153"/>
      <c r="OPI15" s="153"/>
      <c r="OPJ15" s="153"/>
      <c r="OPK15" s="153"/>
      <c r="OPL15" s="153"/>
      <c r="OPM15" s="153"/>
      <c r="OPN15" s="153"/>
      <c r="OPO15" s="153"/>
      <c r="OPP15" s="153"/>
      <c r="OPQ15" s="153"/>
      <c r="OPR15" s="153"/>
      <c r="OPS15" s="153"/>
      <c r="OPT15" s="153"/>
      <c r="OPU15" s="153"/>
      <c r="OPV15" s="153"/>
      <c r="OPW15" s="153"/>
      <c r="OPX15" s="153"/>
      <c r="OPY15" s="153"/>
      <c r="OPZ15" s="153"/>
      <c r="OQA15" s="153"/>
      <c r="OQB15" s="153"/>
      <c r="OQC15" s="153"/>
      <c r="OQD15" s="153"/>
      <c r="OQE15" s="153"/>
      <c r="OQF15" s="153"/>
      <c r="OQG15" s="153"/>
      <c r="OQH15" s="153"/>
      <c r="OQI15" s="153"/>
      <c r="OQJ15" s="153"/>
      <c r="OQK15" s="153"/>
      <c r="OQL15" s="153"/>
      <c r="OQM15" s="153"/>
      <c r="OQN15" s="153"/>
      <c r="OQO15" s="153"/>
      <c r="OQP15" s="153"/>
      <c r="OQQ15" s="153"/>
      <c r="OQR15" s="153"/>
      <c r="OQS15" s="153"/>
      <c r="OQT15" s="153"/>
      <c r="OQU15" s="153"/>
      <c r="OQV15" s="153"/>
      <c r="OQW15" s="153"/>
      <c r="OQX15" s="153"/>
      <c r="OQY15" s="153"/>
      <c r="OQZ15" s="153"/>
      <c r="ORA15" s="153"/>
      <c r="ORB15" s="153"/>
      <c r="ORC15" s="153"/>
      <c r="ORD15" s="153"/>
      <c r="ORE15" s="153"/>
      <c r="ORF15" s="153"/>
      <c r="ORG15" s="153"/>
      <c r="ORH15" s="153"/>
      <c r="ORI15" s="153"/>
      <c r="ORJ15" s="153"/>
      <c r="ORK15" s="153"/>
      <c r="ORL15" s="153"/>
      <c r="ORM15" s="153"/>
      <c r="ORN15" s="153"/>
      <c r="ORO15" s="153"/>
      <c r="ORP15" s="153"/>
      <c r="ORQ15" s="153"/>
      <c r="ORR15" s="153"/>
      <c r="ORS15" s="153"/>
      <c r="ORT15" s="153"/>
      <c r="ORU15" s="153"/>
      <c r="ORV15" s="153"/>
      <c r="ORW15" s="153"/>
      <c r="ORX15" s="153"/>
      <c r="ORY15" s="153"/>
      <c r="ORZ15" s="153"/>
      <c r="OSA15" s="153"/>
      <c r="OSB15" s="153"/>
      <c r="OSC15" s="153"/>
      <c r="OSD15" s="153"/>
      <c r="OSE15" s="153"/>
      <c r="OSF15" s="153"/>
      <c r="OSG15" s="153"/>
      <c r="OSH15" s="153"/>
      <c r="OSI15" s="153"/>
      <c r="OSJ15" s="153"/>
      <c r="OSK15" s="153"/>
      <c r="OSL15" s="153"/>
      <c r="OSM15" s="153"/>
      <c r="OSN15" s="153"/>
      <c r="OSO15" s="153"/>
      <c r="OSP15" s="153"/>
      <c r="OSQ15" s="153"/>
      <c r="OSR15" s="153"/>
      <c r="OSS15" s="153"/>
      <c r="OST15" s="153"/>
      <c r="OSU15" s="153"/>
      <c r="OSV15" s="153"/>
      <c r="OSW15" s="153"/>
      <c r="OSX15" s="153"/>
      <c r="OSY15" s="153"/>
      <c r="OSZ15" s="153"/>
      <c r="OTA15" s="153"/>
      <c r="OTB15" s="153"/>
      <c r="OTC15" s="153"/>
      <c r="OTD15" s="153"/>
      <c r="OTE15" s="153"/>
      <c r="OTF15" s="153"/>
      <c r="OTG15" s="153"/>
      <c r="OTH15" s="153"/>
      <c r="OTI15" s="153"/>
      <c r="OTJ15" s="153"/>
      <c r="OTK15" s="153"/>
      <c r="OTL15" s="153"/>
      <c r="OTM15" s="153"/>
      <c r="OTN15" s="153"/>
      <c r="OTO15" s="153"/>
      <c r="OTP15" s="153"/>
      <c r="OTQ15" s="153"/>
      <c r="OTR15" s="153"/>
      <c r="OTS15" s="153"/>
      <c r="OTT15" s="153"/>
      <c r="OTU15" s="153"/>
      <c r="OTV15" s="153"/>
      <c r="OTW15" s="153"/>
      <c r="OTX15" s="153"/>
      <c r="OTY15" s="153"/>
      <c r="OTZ15" s="153"/>
      <c r="OUA15" s="153"/>
      <c r="OUB15" s="153"/>
      <c r="OUC15" s="153"/>
      <c r="OUD15" s="153"/>
      <c r="OUE15" s="153"/>
      <c r="OUF15" s="153"/>
      <c r="OUG15" s="153"/>
      <c r="OUH15" s="153"/>
      <c r="OUI15" s="153"/>
      <c r="OUJ15" s="153"/>
      <c r="OUK15" s="153"/>
      <c r="OUL15" s="153"/>
      <c r="OUM15" s="153"/>
      <c r="OUN15" s="153"/>
      <c r="OUO15" s="153"/>
      <c r="OUP15" s="153"/>
      <c r="OUQ15" s="153"/>
      <c r="OUR15" s="153"/>
      <c r="OUS15" s="153"/>
      <c r="OUT15" s="153"/>
      <c r="OUU15" s="153"/>
      <c r="OUV15" s="153"/>
      <c r="OUW15" s="153"/>
      <c r="OUX15" s="153"/>
      <c r="OUY15" s="153"/>
      <c r="OUZ15" s="153"/>
      <c r="OVA15" s="153"/>
      <c r="OVB15" s="153"/>
      <c r="OVC15" s="153"/>
      <c r="OVD15" s="153"/>
      <c r="OVE15" s="153"/>
      <c r="OVF15" s="153"/>
      <c r="OVG15" s="153"/>
      <c r="OVH15" s="153"/>
      <c r="OVI15" s="153"/>
      <c r="OVJ15" s="153"/>
      <c r="OVK15" s="153"/>
      <c r="OVL15" s="153"/>
      <c r="OVM15" s="153"/>
      <c r="OVN15" s="153"/>
      <c r="OVO15" s="153"/>
      <c r="OVP15" s="153"/>
      <c r="OVQ15" s="153"/>
      <c r="OVR15" s="153"/>
      <c r="OVS15" s="153"/>
      <c r="OVT15" s="153"/>
      <c r="OVU15" s="153"/>
      <c r="OVV15" s="153"/>
      <c r="OVW15" s="153"/>
      <c r="OVX15" s="153"/>
      <c r="OVY15" s="153"/>
      <c r="OVZ15" s="153"/>
      <c r="OWA15" s="153"/>
      <c r="OWB15" s="153"/>
      <c r="OWC15" s="153"/>
      <c r="OWD15" s="153"/>
      <c r="OWE15" s="153"/>
      <c r="OWF15" s="153"/>
      <c r="OWG15" s="153"/>
      <c r="OWH15" s="153"/>
      <c r="OWI15" s="153"/>
      <c r="OWJ15" s="153"/>
      <c r="OWK15" s="153"/>
      <c r="OWL15" s="153"/>
      <c r="OWM15" s="153"/>
      <c r="OWN15" s="153"/>
      <c r="OWO15" s="153"/>
      <c r="OWP15" s="153"/>
      <c r="OWQ15" s="153"/>
      <c r="OWR15" s="153"/>
      <c r="OWS15" s="153"/>
      <c r="OWT15" s="153"/>
      <c r="OWU15" s="153"/>
      <c r="OWV15" s="153"/>
      <c r="OWW15" s="153"/>
      <c r="OWX15" s="153"/>
      <c r="OWY15" s="153"/>
      <c r="OWZ15" s="153"/>
      <c r="OXA15" s="153"/>
      <c r="OXB15" s="153"/>
      <c r="OXC15" s="153"/>
      <c r="OXD15" s="153"/>
      <c r="OXE15" s="153"/>
      <c r="OXF15" s="153"/>
      <c r="OXG15" s="153"/>
      <c r="OXH15" s="153"/>
      <c r="OXI15" s="153"/>
      <c r="OXJ15" s="153"/>
      <c r="OXK15" s="153"/>
      <c r="OXL15" s="153"/>
      <c r="OXM15" s="153"/>
      <c r="OXN15" s="153"/>
      <c r="OXO15" s="153"/>
      <c r="OXP15" s="153"/>
      <c r="OXQ15" s="153"/>
      <c r="OXR15" s="153"/>
      <c r="OXS15" s="153"/>
      <c r="OXT15" s="153"/>
      <c r="OXU15" s="153"/>
      <c r="OXV15" s="153"/>
      <c r="OXW15" s="153"/>
      <c r="OXX15" s="153"/>
      <c r="OXY15" s="153"/>
      <c r="OXZ15" s="153"/>
      <c r="OYA15" s="153"/>
      <c r="OYB15" s="153"/>
      <c r="OYC15" s="153"/>
      <c r="OYD15" s="153"/>
      <c r="OYE15" s="153"/>
      <c r="OYF15" s="153"/>
      <c r="OYG15" s="153"/>
      <c r="OYH15" s="153"/>
      <c r="OYI15" s="153"/>
      <c r="OYJ15" s="153"/>
      <c r="OYK15" s="153"/>
      <c r="OYL15" s="153"/>
      <c r="OYM15" s="153"/>
      <c r="OYN15" s="153"/>
      <c r="OYO15" s="153"/>
      <c r="OYP15" s="153"/>
      <c r="OYQ15" s="153"/>
      <c r="OYR15" s="153"/>
      <c r="OYS15" s="153"/>
      <c r="OYT15" s="153"/>
      <c r="OYU15" s="153"/>
      <c r="OYV15" s="153"/>
      <c r="OYW15" s="153"/>
      <c r="OYX15" s="153"/>
      <c r="OYY15" s="153"/>
      <c r="OYZ15" s="153"/>
      <c r="OZA15" s="153"/>
      <c r="OZB15" s="153"/>
      <c r="OZC15" s="153"/>
      <c r="OZD15" s="153"/>
      <c r="OZE15" s="153"/>
      <c r="OZF15" s="153"/>
      <c r="OZG15" s="153"/>
      <c r="OZH15" s="153"/>
      <c r="OZI15" s="153"/>
      <c r="OZJ15" s="153"/>
      <c r="OZK15" s="153"/>
      <c r="OZL15" s="153"/>
      <c r="OZM15" s="153"/>
      <c r="OZN15" s="153"/>
      <c r="OZO15" s="153"/>
      <c r="OZP15" s="153"/>
      <c r="OZQ15" s="153"/>
      <c r="OZR15" s="153"/>
      <c r="OZS15" s="153"/>
      <c r="OZT15" s="153"/>
      <c r="OZU15" s="153"/>
      <c r="OZV15" s="153"/>
      <c r="OZW15" s="153"/>
      <c r="OZX15" s="153"/>
      <c r="OZY15" s="153"/>
      <c r="OZZ15" s="153"/>
      <c r="PAA15" s="153"/>
      <c r="PAB15" s="153"/>
      <c r="PAC15" s="153"/>
      <c r="PAD15" s="153"/>
      <c r="PAE15" s="153"/>
      <c r="PAF15" s="153"/>
      <c r="PAG15" s="153"/>
      <c r="PAH15" s="153"/>
      <c r="PAI15" s="153"/>
      <c r="PAJ15" s="153"/>
      <c r="PAK15" s="153"/>
      <c r="PAL15" s="153"/>
      <c r="PAM15" s="153"/>
      <c r="PAN15" s="153"/>
      <c r="PAO15" s="153"/>
      <c r="PAP15" s="153"/>
      <c r="PAQ15" s="153"/>
      <c r="PAR15" s="153"/>
      <c r="PAS15" s="153"/>
      <c r="PAT15" s="153"/>
      <c r="PAU15" s="153"/>
      <c r="PAV15" s="153"/>
      <c r="PAW15" s="153"/>
      <c r="PAX15" s="153"/>
      <c r="PAY15" s="153"/>
      <c r="PAZ15" s="153"/>
      <c r="PBA15" s="153"/>
      <c r="PBB15" s="153"/>
      <c r="PBC15" s="153"/>
      <c r="PBD15" s="153"/>
      <c r="PBE15" s="153"/>
      <c r="PBF15" s="153"/>
      <c r="PBG15" s="153"/>
      <c r="PBH15" s="153"/>
      <c r="PBI15" s="153"/>
      <c r="PBJ15" s="153"/>
      <c r="PBK15" s="153"/>
      <c r="PBL15" s="153"/>
      <c r="PBM15" s="153"/>
      <c r="PBN15" s="153"/>
      <c r="PBO15" s="153"/>
      <c r="PBP15" s="153"/>
      <c r="PBQ15" s="153"/>
      <c r="PBR15" s="153"/>
      <c r="PBS15" s="153"/>
      <c r="PBT15" s="153"/>
      <c r="PBU15" s="153"/>
      <c r="PBV15" s="153"/>
      <c r="PBW15" s="153"/>
      <c r="PBX15" s="153"/>
      <c r="PBY15" s="153"/>
      <c r="PBZ15" s="153"/>
      <c r="PCA15" s="153"/>
      <c r="PCB15" s="153"/>
      <c r="PCC15" s="153"/>
      <c r="PCD15" s="153"/>
      <c r="PCE15" s="153"/>
      <c r="PCF15" s="153"/>
      <c r="PCG15" s="153"/>
      <c r="PCH15" s="153"/>
      <c r="PCI15" s="153"/>
      <c r="PCJ15" s="153"/>
      <c r="PCK15" s="153"/>
      <c r="PCL15" s="153"/>
      <c r="PCM15" s="153"/>
      <c r="PCN15" s="153"/>
      <c r="PCO15" s="153"/>
      <c r="PCP15" s="153"/>
      <c r="PCQ15" s="153"/>
      <c r="PCR15" s="153"/>
      <c r="PCS15" s="153"/>
      <c r="PCT15" s="153"/>
      <c r="PCU15" s="153"/>
      <c r="PCV15" s="153"/>
      <c r="PCW15" s="153"/>
      <c r="PCX15" s="153"/>
      <c r="PCY15" s="153"/>
      <c r="PCZ15" s="153"/>
      <c r="PDA15" s="153"/>
      <c r="PDB15" s="153"/>
      <c r="PDC15" s="153"/>
      <c r="PDD15" s="153"/>
      <c r="PDE15" s="153"/>
      <c r="PDF15" s="153"/>
      <c r="PDG15" s="153"/>
      <c r="PDH15" s="153"/>
      <c r="PDI15" s="153"/>
      <c r="PDJ15" s="153"/>
      <c r="PDK15" s="153"/>
      <c r="PDL15" s="153"/>
      <c r="PDM15" s="153"/>
      <c r="PDN15" s="153"/>
      <c r="PDO15" s="153"/>
      <c r="PDP15" s="153"/>
      <c r="PDQ15" s="153"/>
      <c r="PDR15" s="153"/>
      <c r="PDS15" s="153"/>
      <c r="PDT15" s="153"/>
      <c r="PDU15" s="153"/>
      <c r="PDV15" s="153"/>
      <c r="PDW15" s="153"/>
      <c r="PDX15" s="153"/>
      <c r="PDY15" s="153"/>
      <c r="PDZ15" s="153"/>
      <c r="PEA15" s="153"/>
      <c r="PEB15" s="153"/>
      <c r="PEC15" s="153"/>
      <c r="PED15" s="153"/>
      <c r="PEE15" s="153"/>
      <c r="PEF15" s="153"/>
      <c r="PEG15" s="153"/>
      <c r="PEH15" s="153"/>
      <c r="PEI15" s="153"/>
      <c r="PEJ15" s="153"/>
      <c r="PEK15" s="153"/>
      <c r="PEL15" s="153"/>
      <c r="PEM15" s="153"/>
      <c r="PEN15" s="153"/>
      <c r="PEO15" s="153"/>
      <c r="PEP15" s="153"/>
      <c r="PEQ15" s="153"/>
      <c r="PER15" s="153"/>
      <c r="PES15" s="153"/>
      <c r="PET15" s="153"/>
      <c r="PEU15" s="153"/>
      <c r="PEV15" s="153"/>
      <c r="PEW15" s="153"/>
      <c r="PEX15" s="153"/>
      <c r="PEY15" s="153"/>
      <c r="PEZ15" s="153"/>
      <c r="PFA15" s="153"/>
      <c r="PFB15" s="153"/>
      <c r="PFC15" s="153"/>
      <c r="PFD15" s="153"/>
      <c r="PFE15" s="153"/>
      <c r="PFF15" s="153"/>
      <c r="PFG15" s="153"/>
      <c r="PFH15" s="153"/>
      <c r="PFI15" s="153"/>
      <c r="PFJ15" s="153"/>
      <c r="PFK15" s="153"/>
      <c r="PFL15" s="153"/>
      <c r="PFM15" s="153"/>
      <c r="PFN15" s="153"/>
      <c r="PFO15" s="153"/>
      <c r="PFP15" s="153"/>
      <c r="PFQ15" s="153"/>
      <c r="PFR15" s="153"/>
      <c r="PFS15" s="153"/>
      <c r="PFT15" s="153"/>
      <c r="PFU15" s="153"/>
      <c r="PFV15" s="153"/>
      <c r="PFW15" s="153"/>
      <c r="PFX15" s="153"/>
      <c r="PFY15" s="153"/>
      <c r="PFZ15" s="153"/>
      <c r="PGA15" s="153"/>
      <c r="PGB15" s="153"/>
      <c r="PGC15" s="153"/>
      <c r="PGD15" s="153"/>
      <c r="PGE15" s="153"/>
      <c r="PGF15" s="153"/>
      <c r="PGG15" s="153"/>
      <c r="PGH15" s="153"/>
      <c r="PGI15" s="153"/>
      <c r="PGJ15" s="153"/>
      <c r="PGK15" s="153"/>
      <c r="PGL15" s="153"/>
      <c r="PGM15" s="153"/>
      <c r="PGN15" s="153"/>
      <c r="PGO15" s="153"/>
      <c r="PGP15" s="153"/>
      <c r="PGQ15" s="153"/>
      <c r="PGR15" s="153"/>
      <c r="PGS15" s="153"/>
      <c r="PGT15" s="153"/>
      <c r="PGU15" s="153"/>
      <c r="PGV15" s="153"/>
      <c r="PGW15" s="153"/>
      <c r="PGX15" s="153"/>
      <c r="PGY15" s="153"/>
      <c r="PGZ15" s="153"/>
      <c r="PHA15" s="153"/>
      <c r="PHB15" s="153"/>
      <c r="PHC15" s="153"/>
      <c r="PHD15" s="153"/>
      <c r="PHE15" s="153"/>
      <c r="PHF15" s="153"/>
      <c r="PHG15" s="153"/>
      <c r="PHH15" s="153"/>
      <c r="PHI15" s="153"/>
      <c r="PHJ15" s="153"/>
      <c r="PHK15" s="153"/>
      <c r="PHL15" s="153"/>
      <c r="PHM15" s="153"/>
      <c r="PHN15" s="153"/>
      <c r="PHO15" s="153"/>
      <c r="PHP15" s="153"/>
      <c r="PHQ15" s="153"/>
      <c r="PHR15" s="153"/>
      <c r="PHS15" s="153"/>
      <c r="PHT15" s="153"/>
      <c r="PHU15" s="153"/>
      <c r="PHV15" s="153"/>
      <c r="PHW15" s="153"/>
      <c r="PHX15" s="153"/>
      <c r="PHY15" s="153"/>
      <c r="PHZ15" s="153"/>
      <c r="PIA15" s="153"/>
      <c r="PIB15" s="153"/>
      <c r="PIC15" s="153"/>
      <c r="PID15" s="153"/>
      <c r="PIE15" s="153"/>
      <c r="PIF15" s="153"/>
      <c r="PIG15" s="153"/>
      <c r="PIH15" s="153"/>
      <c r="PII15" s="153"/>
      <c r="PIJ15" s="153"/>
      <c r="PIK15" s="153"/>
      <c r="PIL15" s="153"/>
      <c r="PIM15" s="153"/>
      <c r="PIN15" s="153"/>
      <c r="PIO15" s="153"/>
      <c r="PIP15" s="153"/>
      <c r="PIQ15" s="153"/>
      <c r="PIR15" s="153"/>
      <c r="PIS15" s="153"/>
      <c r="PIT15" s="153"/>
      <c r="PIU15" s="153"/>
      <c r="PIV15" s="153"/>
      <c r="PIW15" s="153"/>
      <c r="PIX15" s="153"/>
      <c r="PIY15" s="153"/>
      <c r="PIZ15" s="153"/>
      <c r="PJA15" s="153"/>
      <c r="PJB15" s="153"/>
      <c r="PJC15" s="153"/>
      <c r="PJD15" s="153"/>
      <c r="PJE15" s="153"/>
      <c r="PJF15" s="153"/>
      <c r="PJG15" s="153"/>
      <c r="PJH15" s="153"/>
      <c r="PJI15" s="153"/>
      <c r="PJJ15" s="153"/>
      <c r="PJK15" s="153"/>
      <c r="PJL15" s="153"/>
      <c r="PJM15" s="153"/>
      <c r="PJN15" s="153"/>
      <c r="PJO15" s="153"/>
      <c r="PJP15" s="153"/>
      <c r="PJQ15" s="153"/>
      <c r="PJR15" s="153"/>
      <c r="PJS15" s="153"/>
      <c r="PJT15" s="153"/>
      <c r="PJU15" s="153"/>
      <c r="PJV15" s="153"/>
      <c r="PJW15" s="153"/>
      <c r="PJX15" s="153"/>
      <c r="PJY15" s="153"/>
      <c r="PJZ15" s="153"/>
      <c r="PKA15" s="153"/>
      <c r="PKB15" s="153"/>
      <c r="PKC15" s="153"/>
      <c r="PKD15" s="153"/>
      <c r="PKE15" s="153"/>
      <c r="PKF15" s="153"/>
      <c r="PKG15" s="153"/>
      <c r="PKH15" s="153"/>
      <c r="PKI15" s="153"/>
      <c r="PKJ15" s="153"/>
      <c r="PKK15" s="153"/>
      <c r="PKL15" s="153"/>
      <c r="PKM15" s="153"/>
      <c r="PKN15" s="153"/>
      <c r="PKO15" s="153"/>
      <c r="PKP15" s="153"/>
      <c r="PKQ15" s="153"/>
      <c r="PKR15" s="153"/>
      <c r="PKS15" s="153"/>
      <c r="PKT15" s="153"/>
      <c r="PKU15" s="153"/>
      <c r="PKV15" s="153"/>
      <c r="PKW15" s="153"/>
      <c r="PKX15" s="153"/>
      <c r="PKY15" s="153"/>
      <c r="PKZ15" s="153"/>
      <c r="PLA15" s="153"/>
      <c r="PLB15" s="153"/>
      <c r="PLC15" s="153"/>
      <c r="PLD15" s="153"/>
      <c r="PLE15" s="153"/>
      <c r="PLF15" s="153"/>
      <c r="PLG15" s="153"/>
      <c r="PLH15" s="153"/>
      <c r="PLI15" s="153"/>
      <c r="PLJ15" s="153"/>
      <c r="PLK15" s="153"/>
      <c r="PLL15" s="153"/>
      <c r="PLM15" s="153"/>
      <c r="PLN15" s="153"/>
      <c r="PLO15" s="153"/>
      <c r="PLP15" s="153"/>
      <c r="PLQ15" s="153"/>
      <c r="PLR15" s="153"/>
      <c r="PLS15" s="153"/>
      <c r="PLT15" s="153"/>
      <c r="PLU15" s="153"/>
      <c r="PLV15" s="153"/>
      <c r="PLW15" s="153"/>
      <c r="PLX15" s="153"/>
      <c r="PLY15" s="153"/>
      <c r="PLZ15" s="153"/>
      <c r="PMA15" s="153"/>
      <c r="PMB15" s="153"/>
      <c r="PMC15" s="153"/>
      <c r="PMD15" s="153"/>
      <c r="PME15" s="153"/>
      <c r="PMF15" s="153"/>
      <c r="PMG15" s="153"/>
      <c r="PMH15" s="153"/>
      <c r="PMI15" s="153"/>
      <c r="PMJ15" s="153"/>
      <c r="PMK15" s="153"/>
      <c r="PML15" s="153"/>
      <c r="PMM15" s="153"/>
      <c r="PMN15" s="153"/>
      <c r="PMO15" s="153"/>
      <c r="PMP15" s="153"/>
      <c r="PMQ15" s="153"/>
      <c r="PMR15" s="153"/>
      <c r="PMS15" s="153"/>
      <c r="PMT15" s="153"/>
      <c r="PMU15" s="153"/>
      <c r="PMV15" s="153"/>
      <c r="PMW15" s="153"/>
      <c r="PMX15" s="153"/>
      <c r="PMY15" s="153"/>
      <c r="PMZ15" s="153"/>
      <c r="PNA15" s="153"/>
      <c r="PNB15" s="153"/>
      <c r="PNC15" s="153"/>
      <c r="PND15" s="153"/>
      <c r="PNE15" s="153"/>
      <c r="PNF15" s="153"/>
      <c r="PNG15" s="153"/>
      <c r="PNH15" s="153"/>
      <c r="PNI15" s="153"/>
      <c r="PNJ15" s="153"/>
      <c r="PNK15" s="153"/>
      <c r="PNL15" s="153"/>
      <c r="PNM15" s="153"/>
      <c r="PNN15" s="153"/>
      <c r="PNO15" s="153"/>
      <c r="PNP15" s="153"/>
      <c r="PNQ15" s="153"/>
      <c r="PNR15" s="153"/>
      <c r="PNS15" s="153"/>
      <c r="PNT15" s="153"/>
      <c r="PNU15" s="153"/>
      <c r="PNV15" s="153"/>
      <c r="PNW15" s="153"/>
      <c r="PNX15" s="153"/>
      <c r="PNY15" s="153"/>
      <c r="PNZ15" s="153"/>
      <c r="POA15" s="153"/>
      <c r="POB15" s="153"/>
      <c r="POC15" s="153"/>
      <c r="POD15" s="153"/>
      <c r="POE15" s="153"/>
      <c r="POF15" s="153"/>
      <c r="POG15" s="153"/>
      <c r="POH15" s="153"/>
      <c r="POI15" s="153"/>
      <c r="POJ15" s="153"/>
      <c r="POK15" s="153"/>
      <c r="POL15" s="153"/>
      <c r="POM15" s="153"/>
      <c r="PON15" s="153"/>
      <c r="POO15" s="153"/>
      <c r="POP15" s="153"/>
      <c r="POQ15" s="153"/>
      <c r="POR15" s="153"/>
      <c r="POS15" s="153"/>
      <c r="POT15" s="153"/>
      <c r="POU15" s="153"/>
      <c r="POV15" s="153"/>
      <c r="POW15" s="153"/>
      <c r="POX15" s="153"/>
      <c r="POY15" s="153"/>
      <c r="POZ15" s="153"/>
      <c r="PPA15" s="153"/>
      <c r="PPB15" s="153"/>
      <c r="PPC15" s="153"/>
      <c r="PPD15" s="153"/>
      <c r="PPE15" s="153"/>
      <c r="PPF15" s="153"/>
      <c r="PPG15" s="153"/>
      <c r="PPH15" s="153"/>
      <c r="PPI15" s="153"/>
      <c r="PPJ15" s="153"/>
      <c r="PPK15" s="153"/>
      <c r="PPL15" s="153"/>
      <c r="PPM15" s="153"/>
      <c r="PPN15" s="153"/>
      <c r="PPO15" s="153"/>
      <c r="PPP15" s="153"/>
      <c r="PPQ15" s="153"/>
      <c r="PPR15" s="153"/>
      <c r="PPS15" s="153"/>
      <c r="PPT15" s="153"/>
      <c r="PPU15" s="153"/>
      <c r="PPV15" s="153"/>
      <c r="PPW15" s="153"/>
      <c r="PPX15" s="153"/>
      <c r="PPY15" s="153"/>
      <c r="PPZ15" s="153"/>
      <c r="PQA15" s="153"/>
      <c r="PQB15" s="153"/>
      <c r="PQC15" s="153"/>
      <c r="PQD15" s="153"/>
      <c r="PQE15" s="153"/>
      <c r="PQF15" s="153"/>
      <c r="PQG15" s="153"/>
      <c r="PQH15" s="153"/>
      <c r="PQI15" s="153"/>
      <c r="PQJ15" s="153"/>
      <c r="PQK15" s="153"/>
      <c r="PQL15" s="153"/>
      <c r="PQM15" s="153"/>
      <c r="PQN15" s="153"/>
      <c r="PQO15" s="153"/>
      <c r="PQP15" s="153"/>
      <c r="PQQ15" s="153"/>
      <c r="PQR15" s="153"/>
      <c r="PQS15" s="153"/>
      <c r="PQT15" s="153"/>
      <c r="PQU15" s="153"/>
      <c r="PQV15" s="153"/>
      <c r="PQW15" s="153"/>
      <c r="PQX15" s="153"/>
      <c r="PQY15" s="153"/>
      <c r="PQZ15" s="153"/>
      <c r="PRA15" s="153"/>
      <c r="PRB15" s="153"/>
      <c r="PRC15" s="153"/>
      <c r="PRD15" s="153"/>
      <c r="PRE15" s="153"/>
      <c r="PRF15" s="153"/>
      <c r="PRG15" s="153"/>
      <c r="PRH15" s="153"/>
      <c r="PRI15" s="153"/>
      <c r="PRJ15" s="153"/>
      <c r="PRK15" s="153"/>
      <c r="PRL15" s="153"/>
      <c r="PRM15" s="153"/>
      <c r="PRN15" s="153"/>
      <c r="PRO15" s="153"/>
      <c r="PRP15" s="153"/>
      <c r="PRQ15" s="153"/>
      <c r="PRR15" s="153"/>
      <c r="PRS15" s="153"/>
      <c r="PRT15" s="153"/>
      <c r="PRU15" s="153"/>
      <c r="PRV15" s="153"/>
      <c r="PRW15" s="153"/>
      <c r="PRX15" s="153"/>
      <c r="PRY15" s="153"/>
      <c r="PRZ15" s="153"/>
      <c r="PSA15" s="153"/>
      <c r="PSB15" s="153"/>
      <c r="PSC15" s="153"/>
      <c r="PSD15" s="153"/>
      <c r="PSE15" s="153"/>
      <c r="PSF15" s="153"/>
      <c r="PSG15" s="153"/>
      <c r="PSH15" s="153"/>
      <c r="PSI15" s="153"/>
      <c r="PSJ15" s="153"/>
      <c r="PSK15" s="153"/>
      <c r="PSL15" s="153"/>
      <c r="PSM15" s="153"/>
      <c r="PSN15" s="153"/>
      <c r="PSO15" s="153"/>
      <c r="PSP15" s="153"/>
      <c r="PSQ15" s="153"/>
      <c r="PSR15" s="153"/>
      <c r="PSS15" s="153"/>
      <c r="PST15" s="153"/>
      <c r="PSU15" s="153"/>
      <c r="PSV15" s="153"/>
      <c r="PSW15" s="153"/>
      <c r="PSX15" s="153"/>
      <c r="PSY15" s="153"/>
      <c r="PSZ15" s="153"/>
      <c r="PTA15" s="153"/>
      <c r="PTB15" s="153"/>
      <c r="PTC15" s="153"/>
      <c r="PTD15" s="153"/>
      <c r="PTE15" s="153"/>
      <c r="PTF15" s="153"/>
      <c r="PTG15" s="153"/>
      <c r="PTH15" s="153"/>
      <c r="PTI15" s="153"/>
      <c r="PTJ15" s="153"/>
      <c r="PTK15" s="153"/>
      <c r="PTL15" s="153"/>
      <c r="PTM15" s="153"/>
      <c r="PTN15" s="153"/>
      <c r="PTO15" s="153"/>
      <c r="PTP15" s="153"/>
      <c r="PTQ15" s="153"/>
      <c r="PTR15" s="153"/>
      <c r="PTS15" s="153"/>
      <c r="PTT15" s="153"/>
      <c r="PTU15" s="153"/>
      <c r="PTV15" s="153"/>
      <c r="PTW15" s="153"/>
      <c r="PTX15" s="153"/>
      <c r="PTY15" s="153"/>
      <c r="PTZ15" s="153"/>
      <c r="PUA15" s="153"/>
      <c r="PUB15" s="153"/>
      <c r="PUC15" s="153"/>
      <c r="PUD15" s="153"/>
      <c r="PUE15" s="153"/>
      <c r="PUF15" s="153"/>
      <c r="PUG15" s="153"/>
      <c r="PUH15" s="153"/>
      <c r="PUI15" s="153"/>
      <c r="PUJ15" s="153"/>
      <c r="PUK15" s="153"/>
      <c r="PUL15" s="153"/>
      <c r="PUM15" s="153"/>
      <c r="PUN15" s="153"/>
      <c r="PUO15" s="153"/>
      <c r="PUP15" s="153"/>
      <c r="PUQ15" s="153"/>
      <c r="PUR15" s="153"/>
      <c r="PUS15" s="153"/>
      <c r="PUT15" s="153"/>
      <c r="PUU15" s="153"/>
      <c r="PUV15" s="153"/>
      <c r="PUW15" s="153"/>
      <c r="PUX15" s="153"/>
      <c r="PUY15" s="153"/>
      <c r="PUZ15" s="153"/>
      <c r="PVA15" s="153"/>
      <c r="PVB15" s="153"/>
      <c r="PVC15" s="153"/>
      <c r="PVD15" s="153"/>
      <c r="PVE15" s="153"/>
      <c r="PVF15" s="153"/>
      <c r="PVG15" s="153"/>
      <c r="PVH15" s="153"/>
      <c r="PVI15" s="153"/>
      <c r="PVJ15" s="153"/>
      <c r="PVK15" s="153"/>
      <c r="PVL15" s="153"/>
      <c r="PVM15" s="153"/>
      <c r="PVN15" s="153"/>
      <c r="PVO15" s="153"/>
      <c r="PVP15" s="153"/>
      <c r="PVQ15" s="153"/>
      <c r="PVR15" s="153"/>
      <c r="PVS15" s="153"/>
      <c r="PVT15" s="153"/>
      <c r="PVU15" s="153"/>
      <c r="PVV15" s="153"/>
      <c r="PVW15" s="153"/>
      <c r="PVX15" s="153"/>
      <c r="PVY15" s="153"/>
      <c r="PVZ15" s="153"/>
      <c r="PWA15" s="153"/>
      <c r="PWB15" s="153"/>
      <c r="PWC15" s="153"/>
      <c r="PWD15" s="153"/>
      <c r="PWE15" s="153"/>
      <c r="PWF15" s="153"/>
      <c r="PWG15" s="153"/>
      <c r="PWH15" s="153"/>
      <c r="PWI15" s="153"/>
      <c r="PWJ15" s="153"/>
      <c r="PWK15" s="153"/>
      <c r="PWL15" s="153"/>
      <c r="PWM15" s="153"/>
      <c r="PWN15" s="153"/>
      <c r="PWO15" s="153"/>
      <c r="PWP15" s="153"/>
      <c r="PWQ15" s="153"/>
      <c r="PWR15" s="153"/>
      <c r="PWS15" s="153"/>
      <c r="PWT15" s="153"/>
      <c r="PWU15" s="153"/>
      <c r="PWV15" s="153"/>
      <c r="PWW15" s="153"/>
      <c r="PWX15" s="153"/>
      <c r="PWY15" s="153"/>
      <c r="PWZ15" s="153"/>
      <c r="PXA15" s="153"/>
      <c r="PXB15" s="153"/>
      <c r="PXC15" s="153"/>
      <c r="PXD15" s="153"/>
      <c r="PXE15" s="153"/>
      <c r="PXF15" s="153"/>
      <c r="PXG15" s="153"/>
      <c r="PXH15" s="153"/>
      <c r="PXI15" s="153"/>
      <c r="PXJ15" s="153"/>
      <c r="PXK15" s="153"/>
      <c r="PXL15" s="153"/>
      <c r="PXM15" s="153"/>
      <c r="PXN15" s="153"/>
      <c r="PXO15" s="153"/>
      <c r="PXP15" s="153"/>
      <c r="PXQ15" s="153"/>
      <c r="PXR15" s="153"/>
      <c r="PXS15" s="153"/>
      <c r="PXT15" s="153"/>
      <c r="PXU15" s="153"/>
      <c r="PXV15" s="153"/>
      <c r="PXW15" s="153"/>
      <c r="PXX15" s="153"/>
      <c r="PXY15" s="153"/>
      <c r="PXZ15" s="153"/>
      <c r="PYA15" s="153"/>
      <c r="PYB15" s="153"/>
      <c r="PYC15" s="153"/>
      <c r="PYD15" s="153"/>
      <c r="PYE15" s="153"/>
      <c r="PYF15" s="153"/>
      <c r="PYG15" s="153"/>
      <c r="PYH15" s="153"/>
      <c r="PYI15" s="153"/>
      <c r="PYJ15" s="153"/>
      <c r="PYK15" s="153"/>
      <c r="PYL15" s="153"/>
      <c r="PYM15" s="153"/>
      <c r="PYN15" s="153"/>
      <c r="PYO15" s="153"/>
      <c r="PYP15" s="153"/>
      <c r="PYQ15" s="153"/>
      <c r="PYR15" s="153"/>
      <c r="PYS15" s="153"/>
      <c r="PYT15" s="153"/>
      <c r="PYU15" s="153"/>
      <c r="PYV15" s="153"/>
      <c r="PYW15" s="153"/>
      <c r="PYX15" s="153"/>
      <c r="PYY15" s="153"/>
      <c r="PYZ15" s="153"/>
      <c r="PZA15" s="153"/>
      <c r="PZB15" s="153"/>
      <c r="PZC15" s="153"/>
      <c r="PZD15" s="153"/>
      <c r="PZE15" s="153"/>
      <c r="PZF15" s="153"/>
      <c r="PZG15" s="153"/>
      <c r="PZH15" s="153"/>
      <c r="PZI15" s="153"/>
      <c r="PZJ15" s="153"/>
      <c r="PZK15" s="153"/>
      <c r="PZL15" s="153"/>
      <c r="PZM15" s="153"/>
      <c r="PZN15" s="153"/>
      <c r="PZO15" s="153"/>
      <c r="PZP15" s="153"/>
      <c r="PZQ15" s="153"/>
      <c r="PZR15" s="153"/>
      <c r="PZS15" s="153"/>
      <c r="PZT15" s="153"/>
      <c r="PZU15" s="153"/>
      <c r="PZV15" s="153"/>
      <c r="PZW15" s="153"/>
      <c r="PZX15" s="153"/>
      <c r="PZY15" s="153"/>
      <c r="PZZ15" s="153"/>
      <c r="QAA15" s="153"/>
      <c r="QAB15" s="153"/>
      <c r="QAC15" s="153"/>
      <c r="QAD15" s="153"/>
      <c r="QAE15" s="153"/>
      <c r="QAF15" s="153"/>
      <c r="QAG15" s="153"/>
      <c r="QAH15" s="153"/>
      <c r="QAI15" s="153"/>
      <c r="QAJ15" s="153"/>
      <c r="QAK15" s="153"/>
      <c r="QAL15" s="153"/>
      <c r="QAM15" s="153"/>
      <c r="QAN15" s="153"/>
      <c r="QAO15" s="153"/>
      <c r="QAP15" s="153"/>
      <c r="QAQ15" s="153"/>
      <c r="QAR15" s="153"/>
      <c r="QAS15" s="153"/>
      <c r="QAT15" s="153"/>
      <c r="QAU15" s="153"/>
      <c r="QAV15" s="153"/>
      <c r="QAW15" s="153"/>
      <c r="QAX15" s="153"/>
      <c r="QAY15" s="153"/>
      <c r="QAZ15" s="153"/>
      <c r="QBA15" s="153"/>
      <c r="QBB15" s="153"/>
      <c r="QBC15" s="153"/>
      <c r="QBD15" s="153"/>
      <c r="QBE15" s="153"/>
      <c r="QBF15" s="153"/>
      <c r="QBG15" s="153"/>
      <c r="QBH15" s="153"/>
      <c r="QBI15" s="153"/>
      <c r="QBJ15" s="153"/>
      <c r="QBK15" s="153"/>
      <c r="QBL15" s="153"/>
      <c r="QBM15" s="153"/>
      <c r="QBN15" s="153"/>
      <c r="QBO15" s="153"/>
      <c r="QBP15" s="153"/>
      <c r="QBQ15" s="153"/>
      <c r="QBR15" s="153"/>
      <c r="QBS15" s="153"/>
      <c r="QBT15" s="153"/>
      <c r="QBU15" s="153"/>
      <c r="QBV15" s="153"/>
      <c r="QBW15" s="153"/>
      <c r="QBX15" s="153"/>
      <c r="QBY15" s="153"/>
      <c r="QBZ15" s="153"/>
      <c r="QCA15" s="153"/>
      <c r="QCB15" s="153"/>
      <c r="QCC15" s="153"/>
      <c r="QCD15" s="153"/>
      <c r="QCE15" s="153"/>
      <c r="QCF15" s="153"/>
      <c r="QCG15" s="153"/>
      <c r="QCH15" s="153"/>
      <c r="QCI15" s="153"/>
      <c r="QCJ15" s="153"/>
      <c r="QCK15" s="153"/>
      <c r="QCL15" s="153"/>
      <c r="QCM15" s="153"/>
      <c r="QCN15" s="153"/>
      <c r="QCO15" s="153"/>
      <c r="QCP15" s="153"/>
      <c r="QCQ15" s="153"/>
      <c r="QCR15" s="153"/>
      <c r="QCS15" s="153"/>
      <c r="QCT15" s="153"/>
      <c r="QCU15" s="153"/>
      <c r="QCV15" s="153"/>
      <c r="QCW15" s="153"/>
      <c r="QCX15" s="153"/>
      <c r="QCY15" s="153"/>
      <c r="QCZ15" s="153"/>
      <c r="QDA15" s="153"/>
      <c r="QDB15" s="153"/>
      <c r="QDC15" s="153"/>
      <c r="QDD15" s="153"/>
      <c r="QDE15" s="153"/>
      <c r="QDF15" s="153"/>
      <c r="QDG15" s="153"/>
      <c r="QDH15" s="153"/>
      <c r="QDI15" s="153"/>
      <c r="QDJ15" s="153"/>
      <c r="QDK15" s="153"/>
      <c r="QDL15" s="153"/>
      <c r="QDM15" s="153"/>
      <c r="QDN15" s="153"/>
      <c r="QDO15" s="153"/>
      <c r="QDP15" s="153"/>
      <c r="QDQ15" s="153"/>
      <c r="QDR15" s="153"/>
      <c r="QDS15" s="153"/>
      <c r="QDT15" s="153"/>
      <c r="QDU15" s="153"/>
      <c r="QDV15" s="153"/>
      <c r="QDW15" s="153"/>
      <c r="QDX15" s="153"/>
      <c r="QDY15" s="153"/>
      <c r="QDZ15" s="153"/>
      <c r="QEA15" s="153"/>
      <c r="QEB15" s="153"/>
      <c r="QEC15" s="153"/>
      <c r="QED15" s="153"/>
      <c r="QEE15" s="153"/>
      <c r="QEF15" s="153"/>
      <c r="QEG15" s="153"/>
      <c r="QEH15" s="153"/>
      <c r="QEI15" s="153"/>
      <c r="QEJ15" s="153"/>
      <c r="QEK15" s="153"/>
      <c r="QEL15" s="153"/>
      <c r="QEM15" s="153"/>
      <c r="QEN15" s="153"/>
      <c r="QEO15" s="153"/>
      <c r="QEP15" s="153"/>
      <c r="QEQ15" s="153"/>
      <c r="QER15" s="153"/>
      <c r="QES15" s="153"/>
      <c r="QET15" s="153"/>
      <c r="QEU15" s="153"/>
      <c r="QEV15" s="153"/>
      <c r="QEW15" s="153"/>
      <c r="QEX15" s="153"/>
      <c r="QEY15" s="153"/>
      <c r="QEZ15" s="153"/>
      <c r="QFA15" s="153"/>
      <c r="QFB15" s="153"/>
      <c r="QFC15" s="153"/>
      <c r="QFD15" s="153"/>
      <c r="QFE15" s="153"/>
      <c r="QFF15" s="153"/>
      <c r="QFG15" s="153"/>
      <c r="QFH15" s="153"/>
      <c r="QFI15" s="153"/>
      <c r="QFJ15" s="153"/>
      <c r="QFK15" s="153"/>
      <c r="QFL15" s="153"/>
      <c r="QFM15" s="153"/>
      <c r="QFN15" s="153"/>
      <c r="QFO15" s="153"/>
      <c r="QFP15" s="153"/>
      <c r="QFQ15" s="153"/>
      <c r="QFR15" s="153"/>
      <c r="QFS15" s="153"/>
      <c r="QFT15" s="153"/>
      <c r="QFU15" s="153"/>
      <c r="QFV15" s="153"/>
      <c r="QFW15" s="153"/>
      <c r="QFX15" s="153"/>
      <c r="QFY15" s="153"/>
      <c r="QFZ15" s="153"/>
      <c r="QGA15" s="153"/>
      <c r="QGB15" s="153"/>
      <c r="QGC15" s="153"/>
      <c r="QGD15" s="153"/>
      <c r="QGE15" s="153"/>
      <c r="QGF15" s="153"/>
      <c r="QGG15" s="153"/>
      <c r="QGH15" s="153"/>
      <c r="QGI15" s="153"/>
      <c r="QGJ15" s="153"/>
      <c r="QGK15" s="153"/>
      <c r="QGL15" s="153"/>
      <c r="QGM15" s="153"/>
      <c r="QGN15" s="153"/>
      <c r="QGO15" s="153"/>
      <c r="QGP15" s="153"/>
      <c r="QGQ15" s="153"/>
      <c r="QGR15" s="153"/>
      <c r="QGS15" s="153"/>
      <c r="QGT15" s="153"/>
      <c r="QGU15" s="153"/>
      <c r="QGV15" s="153"/>
      <c r="QGW15" s="153"/>
      <c r="QGX15" s="153"/>
      <c r="QGY15" s="153"/>
      <c r="QGZ15" s="153"/>
      <c r="QHA15" s="153"/>
      <c r="QHB15" s="153"/>
      <c r="QHC15" s="153"/>
      <c r="QHD15" s="153"/>
      <c r="QHE15" s="153"/>
      <c r="QHF15" s="153"/>
      <c r="QHG15" s="153"/>
      <c r="QHH15" s="153"/>
      <c r="QHI15" s="153"/>
      <c r="QHJ15" s="153"/>
      <c r="QHK15" s="153"/>
      <c r="QHL15" s="153"/>
      <c r="QHM15" s="153"/>
      <c r="QHN15" s="153"/>
      <c r="QHO15" s="153"/>
      <c r="QHP15" s="153"/>
      <c r="QHQ15" s="153"/>
      <c r="QHR15" s="153"/>
      <c r="QHS15" s="153"/>
      <c r="QHT15" s="153"/>
      <c r="QHU15" s="153"/>
      <c r="QHV15" s="153"/>
      <c r="QHW15" s="153"/>
      <c r="QHX15" s="153"/>
      <c r="QHY15" s="153"/>
      <c r="QHZ15" s="153"/>
      <c r="QIA15" s="153"/>
      <c r="QIB15" s="153"/>
      <c r="QIC15" s="153"/>
      <c r="QID15" s="153"/>
      <c r="QIE15" s="153"/>
      <c r="QIF15" s="153"/>
      <c r="QIG15" s="153"/>
      <c r="QIH15" s="153"/>
      <c r="QII15" s="153"/>
      <c r="QIJ15" s="153"/>
      <c r="QIK15" s="153"/>
      <c r="QIL15" s="153"/>
      <c r="QIM15" s="153"/>
      <c r="QIN15" s="153"/>
      <c r="QIO15" s="153"/>
      <c r="QIP15" s="153"/>
      <c r="QIQ15" s="153"/>
      <c r="QIR15" s="153"/>
      <c r="QIS15" s="153"/>
      <c r="QIT15" s="153"/>
      <c r="QIU15" s="153"/>
      <c r="QIV15" s="153"/>
      <c r="QIW15" s="153"/>
      <c r="QIX15" s="153"/>
      <c r="QIY15" s="153"/>
      <c r="QIZ15" s="153"/>
      <c r="QJA15" s="153"/>
      <c r="QJB15" s="153"/>
      <c r="QJC15" s="153"/>
      <c r="QJD15" s="153"/>
      <c r="QJE15" s="153"/>
      <c r="QJF15" s="153"/>
      <c r="QJG15" s="153"/>
      <c r="QJH15" s="153"/>
      <c r="QJI15" s="153"/>
      <c r="QJJ15" s="153"/>
      <c r="QJK15" s="153"/>
      <c r="QJL15" s="153"/>
      <c r="QJM15" s="153"/>
      <c r="QJN15" s="153"/>
      <c r="QJO15" s="153"/>
      <c r="QJP15" s="153"/>
      <c r="QJQ15" s="153"/>
      <c r="QJR15" s="153"/>
      <c r="QJS15" s="153"/>
      <c r="QJT15" s="153"/>
      <c r="QJU15" s="153"/>
      <c r="QJV15" s="153"/>
      <c r="QJW15" s="153"/>
      <c r="QJX15" s="153"/>
      <c r="QJY15" s="153"/>
      <c r="QJZ15" s="153"/>
      <c r="QKA15" s="153"/>
      <c r="QKB15" s="153"/>
      <c r="QKC15" s="153"/>
      <c r="QKD15" s="153"/>
      <c r="QKE15" s="153"/>
      <c r="QKF15" s="153"/>
      <c r="QKG15" s="153"/>
      <c r="QKH15" s="153"/>
      <c r="QKI15" s="153"/>
      <c r="QKJ15" s="153"/>
      <c r="QKK15" s="153"/>
      <c r="QKL15" s="153"/>
      <c r="QKM15" s="153"/>
      <c r="QKN15" s="153"/>
      <c r="QKO15" s="153"/>
      <c r="QKP15" s="153"/>
      <c r="QKQ15" s="153"/>
      <c r="QKR15" s="153"/>
      <c r="QKS15" s="153"/>
      <c r="QKT15" s="153"/>
      <c r="QKU15" s="153"/>
      <c r="QKV15" s="153"/>
      <c r="QKW15" s="153"/>
      <c r="QKX15" s="153"/>
      <c r="QKY15" s="153"/>
      <c r="QKZ15" s="153"/>
      <c r="QLA15" s="153"/>
      <c r="QLB15" s="153"/>
      <c r="QLC15" s="153"/>
      <c r="QLD15" s="153"/>
      <c r="QLE15" s="153"/>
      <c r="QLF15" s="153"/>
      <c r="QLG15" s="153"/>
      <c r="QLH15" s="153"/>
      <c r="QLI15" s="153"/>
      <c r="QLJ15" s="153"/>
      <c r="QLK15" s="153"/>
      <c r="QLL15" s="153"/>
      <c r="QLM15" s="153"/>
      <c r="QLN15" s="153"/>
      <c r="QLO15" s="153"/>
      <c r="QLP15" s="153"/>
      <c r="QLQ15" s="153"/>
      <c r="QLR15" s="153"/>
      <c r="QLS15" s="153"/>
      <c r="QLT15" s="153"/>
      <c r="QLU15" s="153"/>
      <c r="QLV15" s="153"/>
      <c r="QLW15" s="153"/>
      <c r="QLX15" s="153"/>
      <c r="QLY15" s="153"/>
      <c r="QLZ15" s="153"/>
      <c r="QMA15" s="153"/>
      <c r="QMB15" s="153"/>
      <c r="QMC15" s="153"/>
      <c r="QMD15" s="153"/>
      <c r="QME15" s="153"/>
      <c r="QMF15" s="153"/>
      <c r="QMG15" s="153"/>
      <c r="QMH15" s="153"/>
      <c r="QMI15" s="153"/>
      <c r="QMJ15" s="153"/>
      <c r="QMK15" s="153"/>
      <c r="QML15" s="153"/>
      <c r="QMM15" s="153"/>
      <c r="QMN15" s="153"/>
      <c r="QMO15" s="153"/>
      <c r="QMP15" s="153"/>
      <c r="QMQ15" s="153"/>
      <c r="QMR15" s="153"/>
      <c r="QMS15" s="153"/>
      <c r="QMT15" s="153"/>
      <c r="QMU15" s="153"/>
      <c r="QMV15" s="153"/>
      <c r="QMW15" s="153"/>
      <c r="QMX15" s="153"/>
      <c r="QMY15" s="153"/>
      <c r="QMZ15" s="153"/>
      <c r="QNA15" s="153"/>
      <c r="QNB15" s="153"/>
      <c r="QNC15" s="153"/>
      <c r="QND15" s="153"/>
      <c r="QNE15" s="153"/>
      <c r="QNF15" s="153"/>
      <c r="QNG15" s="153"/>
      <c r="QNH15" s="153"/>
      <c r="QNI15" s="153"/>
      <c r="QNJ15" s="153"/>
      <c r="QNK15" s="153"/>
      <c r="QNL15" s="153"/>
      <c r="QNM15" s="153"/>
      <c r="QNN15" s="153"/>
      <c r="QNO15" s="153"/>
      <c r="QNP15" s="153"/>
      <c r="QNQ15" s="153"/>
      <c r="QNR15" s="153"/>
      <c r="QNS15" s="153"/>
      <c r="QNT15" s="153"/>
      <c r="QNU15" s="153"/>
      <c r="QNV15" s="153"/>
      <c r="QNW15" s="153"/>
      <c r="QNX15" s="153"/>
      <c r="QNY15" s="153"/>
      <c r="QNZ15" s="153"/>
      <c r="QOA15" s="153"/>
      <c r="QOB15" s="153"/>
      <c r="QOC15" s="153"/>
      <c r="QOD15" s="153"/>
      <c r="QOE15" s="153"/>
      <c r="QOF15" s="153"/>
      <c r="QOG15" s="153"/>
      <c r="QOH15" s="153"/>
      <c r="QOI15" s="153"/>
      <c r="QOJ15" s="153"/>
      <c r="QOK15" s="153"/>
      <c r="QOL15" s="153"/>
      <c r="QOM15" s="153"/>
      <c r="QON15" s="153"/>
      <c r="QOO15" s="153"/>
      <c r="QOP15" s="153"/>
      <c r="QOQ15" s="153"/>
      <c r="QOR15" s="153"/>
      <c r="QOS15" s="153"/>
      <c r="QOT15" s="153"/>
      <c r="QOU15" s="153"/>
      <c r="QOV15" s="153"/>
      <c r="QOW15" s="153"/>
      <c r="QOX15" s="153"/>
      <c r="QOY15" s="153"/>
      <c r="QOZ15" s="153"/>
      <c r="QPA15" s="153"/>
      <c r="QPB15" s="153"/>
      <c r="QPC15" s="153"/>
      <c r="QPD15" s="153"/>
      <c r="QPE15" s="153"/>
      <c r="QPF15" s="153"/>
      <c r="QPG15" s="153"/>
      <c r="QPH15" s="153"/>
      <c r="QPI15" s="153"/>
      <c r="QPJ15" s="153"/>
      <c r="QPK15" s="153"/>
      <c r="QPL15" s="153"/>
      <c r="QPM15" s="153"/>
      <c r="QPN15" s="153"/>
      <c r="QPO15" s="153"/>
      <c r="QPP15" s="153"/>
      <c r="QPQ15" s="153"/>
      <c r="QPR15" s="153"/>
      <c r="QPS15" s="153"/>
      <c r="QPT15" s="153"/>
      <c r="QPU15" s="153"/>
      <c r="QPV15" s="153"/>
      <c r="QPW15" s="153"/>
      <c r="QPX15" s="153"/>
      <c r="QPY15" s="153"/>
      <c r="QPZ15" s="153"/>
      <c r="QQA15" s="153"/>
      <c r="QQB15" s="153"/>
      <c r="QQC15" s="153"/>
      <c r="QQD15" s="153"/>
      <c r="QQE15" s="153"/>
      <c r="QQF15" s="153"/>
      <c r="QQG15" s="153"/>
      <c r="QQH15" s="153"/>
      <c r="QQI15" s="153"/>
      <c r="QQJ15" s="153"/>
      <c r="QQK15" s="153"/>
      <c r="QQL15" s="153"/>
      <c r="QQM15" s="153"/>
      <c r="QQN15" s="153"/>
      <c r="QQO15" s="153"/>
      <c r="QQP15" s="153"/>
      <c r="QQQ15" s="153"/>
      <c r="QQR15" s="153"/>
      <c r="QQS15" s="153"/>
      <c r="QQT15" s="153"/>
      <c r="QQU15" s="153"/>
      <c r="QQV15" s="153"/>
      <c r="QQW15" s="153"/>
      <c r="QQX15" s="153"/>
      <c r="QQY15" s="153"/>
      <c r="QQZ15" s="153"/>
      <c r="QRA15" s="153"/>
      <c r="QRB15" s="153"/>
      <c r="QRC15" s="153"/>
      <c r="QRD15" s="153"/>
      <c r="QRE15" s="153"/>
      <c r="QRF15" s="153"/>
      <c r="QRG15" s="153"/>
      <c r="QRH15" s="153"/>
      <c r="QRI15" s="153"/>
      <c r="QRJ15" s="153"/>
      <c r="QRK15" s="153"/>
      <c r="QRL15" s="153"/>
      <c r="QRM15" s="153"/>
      <c r="QRN15" s="153"/>
      <c r="QRO15" s="153"/>
      <c r="QRP15" s="153"/>
      <c r="QRQ15" s="153"/>
      <c r="QRR15" s="153"/>
      <c r="QRS15" s="153"/>
      <c r="QRT15" s="153"/>
      <c r="QRU15" s="153"/>
      <c r="QRV15" s="153"/>
      <c r="QRW15" s="153"/>
      <c r="QRX15" s="153"/>
      <c r="QRY15" s="153"/>
      <c r="QRZ15" s="153"/>
      <c r="QSA15" s="153"/>
      <c r="QSB15" s="153"/>
      <c r="QSC15" s="153"/>
      <c r="QSD15" s="153"/>
      <c r="QSE15" s="153"/>
      <c r="QSF15" s="153"/>
      <c r="QSG15" s="153"/>
      <c r="QSH15" s="153"/>
      <c r="QSI15" s="153"/>
      <c r="QSJ15" s="153"/>
      <c r="QSK15" s="153"/>
      <c r="QSL15" s="153"/>
      <c r="QSM15" s="153"/>
      <c r="QSN15" s="153"/>
      <c r="QSO15" s="153"/>
      <c r="QSP15" s="153"/>
      <c r="QSQ15" s="153"/>
      <c r="QSR15" s="153"/>
      <c r="QSS15" s="153"/>
      <c r="QST15" s="153"/>
      <c r="QSU15" s="153"/>
      <c r="QSV15" s="153"/>
      <c r="QSW15" s="153"/>
      <c r="QSX15" s="153"/>
      <c r="QSY15" s="153"/>
      <c r="QSZ15" s="153"/>
      <c r="QTA15" s="153"/>
      <c r="QTB15" s="153"/>
      <c r="QTC15" s="153"/>
      <c r="QTD15" s="153"/>
      <c r="QTE15" s="153"/>
      <c r="QTF15" s="153"/>
      <c r="QTG15" s="153"/>
      <c r="QTH15" s="153"/>
      <c r="QTI15" s="153"/>
      <c r="QTJ15" s="153"/>
      <c r="QTK15" s="153"/>
      <c r="QTL15" s="153"/>
      <c r="QTM15" s="153"/>
      <c r="QTN15" s="153"/>
      <c r="QTO15" s="153"/>
      <c r="QTP15" s="153"/>
      <c r="QTQ15" s="153"/>
      <c r="QTR15" s="153"/>
      <c r="QTS15" s="153"/>
      <c r="QTT15" s="153"/>
      <c r="QTU15" s="153"/>
      <c r="QTV15" s="153"/>
      <c r="QTW15" s="153"/>
      <c r="QTX15" s="153"/>
      <c r="QTY15" s="153"/>
      <c r="QTZ15" s="153"/>
      <c r="QUA15" s="153"/>
      <c r="QUB15" s="153"/>
      <c r="QUC15" s="153"/>
      <c r="QUD15" s="153"/>
      <c r="QUE15" s="153"/>
      <c r="QUF15" s="153"/>
      <c r="QUG15" s="153"/>
      <c r="QUH15" s="153"/>
      <c r="QUI15" s="153"/>
      <c r="QUJ15" s="153"/>
      <c r="QUK15" s="153"/>
      <c r="QUL15" s="153"/>
      <c r="QUM15" s="153"/>
      <c r="QUN15" s="153"/>
      <c r="QUO15" s="153"/>
      <c r="QUP15" s="153"/>
      <c r="QUQ15" s="153"/>
      <c r="QUR15" s="153"/>
      <c r="QUS15" s="153"/>
      <c r="QUT15" s="153"/>
      <c r="QUU15" s="153"/>
      <c r="QUV15" s="153"/>
      <c r="QUW15" s="153"/>
      <c r="QUX15" s="153"/>
      <c r="QUY15" s="153"/>
      <c r="QUZ15" s="153"/>
      <c r="QVA15" s="153"/>
      <c r="QVB15" s="153"/>
      <c r="QVC15" s="153"/>
      <c r="QVD15" s="153"/>
      <c r="QVE15" s="153"/>
      <c r="QVF15" s="153"/>
      <c r="QVG15" s="153"/>
      <c r="QVH15" s="153"/>
      <c r="QVI15" s="153"/>
      <c r="QVJ15" s="153"/>
      <c r="QVK15" s="153"/>
      <c r="QVL15" s="153"/>
      <c r="QVM15" s="153"/>
      <c r="QVN15" s="153"/>
      <c r="QVO15" s="153"/>
      <c r="QVP15" s="153"/>
      <c r="QVQ15" s="153"/>
      <c r="QVR15" s="153"/>
      <c r="QVS15" s="153"/>
      <c r="QVT15" s="153"/>
      <c r="QVU15" s="153"/>
      <c r="QVV15" s="153"/>
      <c r="QVW15" s="153"/>
      <c r="QVX15" s="153"/>
      <c r="QVY15" s="153"/>
      <c r="QVZ15" s="153"/>
      <c r="QWA15" s="153"/>
      <c r="QWB15" s="153"/>
      <c r="QWC15" s="153"/>
      <c r="QWD15" s="153"/>
      <c r="QWE15" s="153"/>
      <c r="QWF15" s="153"/>
      <c r="QWG15" s="153"/>
      <c r="QWH15" s="153"/>
      <c r="QWI15" s="153"/>
      <c r="QWJ15" s="153"/>
      <c r="QWK15" s="153"/>
      <c r="QWL15" s="153"/>
      <c r="QWM15" s="153"/>
      <c r="QWN15" s="153"/>
      <c r="QWO15" s="153"/>
      <c r="QWP15" s="153"/>
      <c r="QWQ15" s="153"/>
      <c r="QWR15" s="153"/>
      <c r="QWS15" s="153"/>
      <c r="QWT15" s="153"/>
      <c r="QWU15" s="153"/>
      <c r="QWV15" s="153"/>
      <c r="QWW15" s="153"/>
      <c r="QWX15" s="153"/>
      <c r="QWY15" s="153"/>
      <c r="QWZ15" s="153"/>
      <c r="QXA15" s="153"/>
      <c r="QXB15" s="153"/>
      <c r="QXC15" s="153"/>
      <c r="QXD15" s="153"/>
      <c r="QXE15" s="153"/>
      <c r="QXF15" s="153"/>
      <c r="QXG15" s="153"/>
      <c r="QXH15" s="153"/>
      <c r="QXI15" s="153"/>
      <c r="QXJ15" s="153"/>
      <c r="QXK15" s="153"/>
      <c r="QXL15" s="153"/>
      <c r="QXM15" s="153"/>
      <c r="QXN15" s="153"/>
      <c r="QXO15" s="153"/>
      <c r="QXP15" s="153"/>
      <c r="QXQ15" s="153"/>
      <c r="QXR15" s="153"/>
      <c r="QXS15" s="153"/>
      <c r="QXT15" s="153"/>
      <c r="QXU15" s="153"/>
      <c r="QXV15" s="153"/>
      <c r="QXW15" s="153"/>
      <c r="QXX15" s="153"/>
      <c r="QXY15" s="153"/>
      <c r="QXZ15" s="153"/>
      <c r="QYA15" s="153"/>
      <c r="QYB15" s="153"/>
      <c r="QYC15" s="153"/>
      <c r="QYD15" s="153"/>
      <c r="QYE15" s="153"/>
      <c r="QYF15" s="153"/>
      <c r="QYG15" s="153"/>
      <c r="QYH15" s="153"/>
      <c r="QYI15" s="153"/>
      <c r="QYJ15" s="153"/>
      <c r="QYK15" s="153"/>
      <c r="QYL15" s="153"/>
      <c r="QYM15" s="153"/>
      <c r="QYN15" s="153"/>
      <c r="QYO15" s="153"/>
      <c r="QYP15" s="153"/>
      <c r="QYQ15" s="153"/>
      <c r="QYR15" s="153"/>
      <c r="QYS15" s="153"/>
      <c r="QYT15" s="153"/>
      <c r="QYU15" s="153"/>
      <c r="QYV15" s="153"/>
      <c r="QYW15" s="153"/>
      <c r="QYX15" s="153"/>
      <c r="QYY15" s="153"/>
      <c r="QYZ15" s="153"/>
      <c r="QZA15" s="153"/>
      <c r="QZB15" s="153"/>
      <c r="QZC15" s="153"/>
      <c r="QZD15" s="153"/>
      <c r="QZE15" s="153"/>
      <c r="QZF15" s="153"/>
      <c r="QZG15" s="153"/>
      <c r="QZH15" s="153"/>
      <c r="QZI15" s="153"/>
      <c r="QZJ15" s="153"/>
      <c r="QZK15" s="153"/>
      <c r="QZL15" s="153"/>
      <c r="QZM15" s="153"/>
      <c r="QZN15" s="153"/>
      <c r="QZO15" s="153"/>
      <c r="QZP15" s="153"/>
      <c r="QZQ15" s="153"/>
      <c r="QZR15" s="153"/>
      <c r="QZS15" s="153"/>
      <c r="QZT15" s="153"/>
      <c r="QZU15" s="153"/>
      <c r="QZV15" s="153"/>
      <c r="QZW15" s="153"/>
      <c r="QZX15" s="153"/>
      <c r="QZY15" s="153"/>
      <c r="QZZ15" s="153"/>
      <c r="RAA15" s="153"/>
      <c r="RAB15" s="153"/>
      <c r="RAC15" s="153"/>
      <c r="RAD15" s="153"/>
      <c r="RAE15" s="153"/>
      <c r="RAF15" s="153"/>
      <c r="RAG15" s="153"/>
      <c r="RAH15" s="153"/>
      <c r="RAI15" s="153"/>
      <c r="RAJ15" s="153"/>
      <c r="RAK15" s="153"/>
      <c r="RAL15" s="153"/>
      <c r="RAM15" s="153"/>
      <c r="RAN15" s="153"/>
      <c r="RAO15" s="153"/>
      <c r="RAP15" s="153"/>
      <c r="RAQ15" s="153"/>
      <c r="RAR15" s="153"/>
      <c r="RAS15" s="153"/>
      <c r="RAT15" s="153"/>
      <c r="RAU15" s="153"/>
      <c r="RAV15" s="153"/>
      <c r="RAW15" s="153"/>
      <c r="RAX15" s="153"/>
      <c r="RAY15" s="153"/>
      <c r="RAZ15" s="153"/>
      <c r="RBA15" s="153"/>
      <c r="RBB15" s="153"/>
      <c r="RBC15" s="153"/>
      <c r="RBD15" s="153"/>
      <c r="RBE15" s="153"/>
      <c r="RBF15" s="153"/>
      <c r="RBG15" s="153"/>
      <c r="RBH15" s="153"/>
      <c r="RBI15" s="153"/>
      <c r="RBJ15" s="153"/>
      <c r="RBK15" s="153"/>
      <c r="RBL15" s="153"/>
      <c r="RBM15" s="153"/>
      <c r="RBN15" s="153"/>
      <c r="RBO15" s="153"/>
      <c r="RBP15" s="153"/>
      <c r="RBQ15" s="153"/>
      <c r="RBR15" s="153"/>
      <c r="RBS15" s="153"/>
      <c r="RBT15" s="153"/>
      <c r="RBU15" s="153"/>
      <c r="RBV15" s="153"/>
      <c r="RBW15" s="153"/>
      <c r="RBX15" s="153"/>
      <c r="RBY15" s="153"/>
      <c r="RBZ15" s="153"/>
      <c r="RCA15" s="153"/>
      <c r="RCB15" s="153"/>
      <c r="RCC15" s="153"/>
      <c r="RCD15" s="153"/>
      <c r="RCE15" s="153"/>
      <c r="RCF15" s="153"/>
      <c r="RCG15" s="153"/>
      <c r="RCH15" s="153"/>
      <c r="RCI15" s="153"/>
      <c r="RCJ15" s="153"/>
      <c r="RCK15" s="153"/>
      <c r="RCL15" s="153"/>
      <c r="RCM15" s="153"/>
      <c r="RCN15" s="153"/>
      <c r="RCO15" s="153"/>
      <c r="RCP15" s="153"/>
      <c r="RCQ15" s="153"/>
      <c r="RCR15" s="153"/>
      <c r="RCS15" s="153"/>
      <c r="RCT15" s="153"/>
      <c r="RCU15" s="153"/>
      <c r="RCV15" s="153"/>
      <c r="RCW15" s="153"/>
      <c r="RCX15" s="153"/>
      <c r="RCY15" s="153"/>
      <c r="RCZ15" s="153"/>
      <c r="RDA15" s="153"/>
      <c r="RDB15" s="153"/>
      <c r="RDC15" s="153"/>
      <c r="RDD15" s="153"/>
      <c r="RDE15" s="153"/>
      <c r="RDF15" s="153"/>
      <c r="RDG15" s="153"/>
      <c r="RDH15" s="153"/>
      <c r="RDI15" s="153"/>
      <c r="RDJ15" s="153"/>
      <c r="RDK15" s="153"/>
      <c r="RDL15" s="153"/>
      <c r="RDM15" s="153"/>
      <c r="RDN15" s="153"/>
      <c r="RDO15" s="153"/>
      <c r="RDP15" s="153"/>
      <c r="RDQ15" s="153"/>
      <c r="RDR15" s="153"/>
      <c r="RDS15" s="153"/>
      <c r="RDT15" s="153"/>
      <c r="RDU15" s="153"/>
      <c r="RDV15" s="153"/>
      <c r="RDW15" s="153"/>
      <c r="RDX15" s="153"/>
      <c r="RDY15" s="153"/>
      <c r="RDZ15" s="153"/>
      <c r="REA15" s="153"/>
      <c r="REB15" s="153"/>
      <c r="REC15" s="153"/>
      <c r="RED15" s="153"/>
      <c r="REE15" s="153"/>
      <c r="REF15" s="153"/>
      <c r="REG15" s="153"/>
      <c r="REH15" s="153"/>
      <c r="REI15" s="153"/>
      <c r="REJ15" s="153"/>
      <c r="REK15" s="153"/>
      <c r="REL15" s="153"/>
      <c r="REM15" s="153"/>
      <c r="REN15" s="153"/>
      <c r="REO15" s="153"/>
      <c r="REP15" s="153"/>
      <c r="REQ15" s="153"/>
      <c r="RER15" s="153"/>
      <c r="RES15" s="153"/>
      <c r="RET15" s="153"/>
      <c r="REU15" s="153"/>
      <c r="REV15" s="153"/>
      <c r="REW15" s="153"/>
      <c r="REX15" s="153"/>
      <c r="REY15" s="153"/>
      <c r="REZ15" s="153"/>
      <c r="RFA15" s="153"/>
      <c r="RFB15" s="153"/>
      <c r="RFC15" s="153"/>
      <c r="RFD15" s="153"/>
      <c r="RFE15" s="153"/>
      <c r="RFF15" s="153"/>
      <c r="RFG15" s="153"/>
      <c r="RFH15" s="153"/>
      <c r="RFI15" s="153"/>
      <c r="RFJ15" s="153"/>
      <c r="RFK15" s="153"/>
      <c r="RFL15" s="153"/>
      <c r="RFM15" s="153"/>
      <c r="RFN15" s="153"/>
      <c r="RFO15" s="153"/>
      <c r="RFP15" s="153"/>
      <c r="RFQ15" s="153"/>
      <c r="RFR15" s="153"/>
      <c r="RFS15" s="153"/>
      <c r="RFT15" s="153"/>
      <c r="RFU15" s="153"/>
      <c r="RFV15" s="153"/>
      <c r="RFW15" s="153"/>
      <c r="RFX15" s="153"/>
      <c r="RFY15" s="153"/>
      <c r="RFZ15" s="153"/>
      <c r="RGA15" s="153"/>
      <c r="RGB15" s="153"/>
      <c r="RGC15" s="153"/>
      <c r="RGD15" s="153"/>
      <c r="RGE15" s="153"/>
      <c r="RGF15" s="153"/>
      <c r="RGG15" s="153"/>
      <c r="RGH15" s="153"/>
      <c r="RGI15" s="153"/>
      <c r="RGJ15" s="153"/>
      <c r="RGK15" s="153"/>
      <c r="RGL15" s="153"/>
      <c r="RGM15" s="153"/>
      <c r="RGN15" s="153"/>
      <c r="RGO15" s="153"/>
      <c r="RGP15" s="153"/>
      <c r="RGQ15" s="153"/>
      <c r="RGR15" s="153"/>
      <c r="RGS15" s="153"/>
      <c r="RGT15" s="153"/>
      <c r="RGU15" s="153"/>
      <c r="RGV15" s="153"/>
      <c r="RGW15" s="153"/>
      <c r="RGX15" s="153"/>
      <c r="RGY15" s="153"/>
      <c r="RGZ15" s="153"/>
      <c r="RHA15" s="153"/>
      <c r="RHB15" s="153"/>
      <c r="RHC15" s="153"/>
      <c r="RHD15" s="153"/>
      <c r="RHE15" s="153"/>
      <c r="RHF15" s="153"/>
      <c r="RHG15" s="153"/>
      <c r="RHH15" s="153"/>
      <c r="RHI15" s="153"/>
      <c r="RHJ15" s="153"/>
      <c r="RHK15" s="153"/>
      <c r="RHL15" s="153"/>
      <c r="RHM15" s="153"/>
      <c r="RHN15" s="153"/>
      <c r="RHO15" s="153"/>
      <c r="RHP15" s="153"/>
      <c r="RHQ15" s="153"/>
      <c r="RHR15" s="153"/>
      <c r="RHS15" s="153"/>
      <c r="RHT15" s="153"/>
      <c r="RHU15" s="153"/>
      <c r="RHV15" s="153"/>
      <c r="RHW15" s="153"/>
      <c r="RHX15" s="153"/>
      <c r="RHY15" s="153"/>
      <c r="RHZ15" s="153"/>
      <c r="RIA15" s="153"/>
      <c r="RIB15" s="153"/>
      <c r="RIC15" s="153"/>
      <c r="RID15" s="153"/>
      <c r="RIE15" s="153"/>
      <c r="RIF15" s="153"/>
      <c r="RIG15" s="153"/>
      <c r="RIH15" s="153"/>
      <c r="RII15" s="153"/>
      <c r="RIJ15" s="153"/>
      <c r="RIK15" s="153"/>
      <c r="RIL15" s="153"/>
      <c r="RIM15" s="153"/>
      <c r="RIN15" s="153"/>
      <c r="RIO15" s="153"/>
      <c r="RIP15" s="153"/>
      <c r="RIQ15" s="153"/>
      <c r="RIR15" s="153"/>
      <c r="RIS15" s="153"/>
      <c r="RIT15" s="153"/>
      <c r="RIU15" s="153"/>
      <c r="RIV15" s="153"/>
      <c r="RIW15" s="153"/>
      <c r="RIX15" s="153"/>
      <c r="RIY15" s="153"/>
      <c r="RIZ15" s="153"/>
      <c r="RJA15" s="153"/>
      <c r="RJB15" s="153"/>
      <c r="RJC15" s="153"/>
      <c r="RJD15" s="153"/>
      <c r="RJE15" s="153"/>
      <c r="RJF15" s="153"/>
      <c r="RJG15" s="153"/>
      <c r="RJH15" s="153"/>
      <c r="RJI15" s="153"/>
      <c r="RJJ15" s="153"/>
      <c r="RJK15" s="153"/>
      <c r="RJL15" s="153"/>
      <c r="RJM15" s="153"/>
      <c r="RJN15" s="153"/>
      <c r="RJO15" s="153"/>
      <c r="RJP15" s="153"/>
      <c r="RJQ15" s="153"/>
      <c r="RJR15" s="153"/>
      <c r="RJS15" s="153"/>
      <c r="RJT15" s="153"/>
      <c r="RJU15" s="153"/>
      <c r="RJV15" s="153"/>
      <c r="RJW15" s="153"/>
      <c r="RJX15" s="153"/>
      <c r="RJY15" s="153"/>
      <c r="RJZ15" s="153"/>
      <c r="RKA15" s="153"/>
      <c r="RKB15" s="153"/>
      <c r="RKC15" s="153"/>
      <c r="RKD15" s="153"/>
      <c r="RKE15" s="153"/>
      <c r="RKF15" s="153"/>
      <c r="RKG15" s="153"/>
      <c r="RKH15" s="153"/>
      <c r="RKI15" s="153"/>
      <c r="RKJ15" s="153"/>
      <c r="RKK15" s="153"/>
      <c r="RKL15" s="153"/>
      <c r="RKM15" s="153"/>
      <c r="RKN15" s="153"/>
      <c r="RKO15" s="153"/>
      <c r="RKP15" s="153"/>
      <c r="RKQ15" s="153"/>
      <c r="RKR15" s="153"/>
      <c r="RKS15" s="153"/>
      <c r="RKT15" s="153"/>
      <c r="RKU15" s="153"/>
      <c r="RKV15" s="153"/>
      <c r="RKW15" s="153"/>
      <c r="RKX15" s="153"/>
      <c r="RKY15" s="153"/>
      <c r="RKZ15" s="153"/>
      <c r="RLA15" s="153"/>
      <c r="RLB15" s="153"/>
      <c r="RLC15" s="153"/>
      <c r="RLD15" s="153"/>
      <c r="RLE15" s="153"/>
      <c r="RLF15" s="153"/>
      <c r="RLG15" s="153"/>
      <c r="RLH15" s="153"/>
      <c r="RLI15" s="153"/>
      <c r="RLJ15" s="153"/>
      <c r="RLK15" s="153"/>
      <c r="RLL15" s="153"/>
      <c r="RLM15" s="153"/>
      <c r="RLN15" s="153"/>
      <c r="RLO15" s="153"/>
      <c r="RLP15" s="153"/>
      <c r="RLQ15" s="153"/>
      <c r="RLR15" s="153"/>
      <c r="RLS15" s="153"/>
      <c r="RLT15" s="153"/>
      <c r="RLU15" s="153"/>
      <c r="RLV15" s="153"/>
      <c r="RLW15" s="153"/>
      <c r="RLX15" s="153"/>
      <c r="RLY15" s="153"/>
      <c r="RLZ15" s="153"/>
      <c r="RMA15" s="153"/>
      <c r="RMB15" s="153"/>
      <c r="RMC15" s="153"/>
      <c r="RMD15" s="153"/>
      <c r="RME15" s="153"/>
      <c r="RMF15" s="153"/>
      <c r="RMG15" s="153"/>
      <c r="RMH15" s="153"/>
      <c r="RMI15" s="153"/>
      <c r="RMJ15" s="153"/>
      <c r="RMK15" s="153"/>
      <c r="RML15" s="153"/>
      <c r="RMM15" s="153"/>
      <c r="RMN15" s="153"/>
      <c r="RMO15" s="153"/>
      <c r="RMP15" s="153"/>
      <c r="RMQ15" s="153"/>
      <c r="RMR15" s="153"/>
      <c r="RMS15" s="153"/>
      <c r="RMT15" s="153"/>
      <c r="RMU15" s="153"/>
      <c r="RMV15" s="153"/>
      <c r="RMW15" s="153"/>
      <c r="RMX15" s="153"/>
      <c r="RMY15" s="153"/>
      <c r="RMZ15" s="153"/>
      <c r="RNA15" s="153"/>
      <c r="RNB15" s="153"/>
      <c r="RNC15" s="153"/>
      <c r="RND15" s="153"/>
      <c r="RNE15" s="153"/>
      <c r="RNF15" s="153"/>
      <c r="RNG15" s="153"/>
      <c r="RNH15" s="153"/>
      <c r="RNI15" s="153"/>
      <c r="RNJ15" s="153"/>
      <c r="RNK15" s="153"/>
      <c r="RNL15" s="153"/>
      <c r="RNM15" s="153"/>
      <c r="RNN15" s="153"/>
      <c r="RNO15" s="153"/>
      <c r="RNP15" s="153"/>
      <c r="RNQ15" s="153"/>
      <c r="RNR15" s="153"/>
      <c r="RNS15" s="153"/>
      <c r="RNT15" s="153"/>
      <c r="RNU15" s="153"/>
      <c r="RNV15" s="153"/>
      <c r="RNW15" s="153"/>
      <c r="RNX15" s="153"/>
      <c r="RNY15" s="153"/>
      <c r="RNZ15" s="153"/>
      <c r="ROA15" s="153"/>
      <c r="ROB15" s="153"/>
      <c r="ROC15" s="153"/>
      <c r="ROD15" s="153"/>
      <c r="ROE15" s="153"/>
      <c r="ROF15" s="153"/>
      <c r="ROG15" s="153"/>
      <c r="ROH15" s="153"/>
      <c r="ROI15" s="153"/>
      <c r="ROJ15" s="153"/>
      <c r="ROK15" s="153"/>
      <c r="ROL15" s="153"/>
      <c r="ROM15" s="153"/>
      <c r="RON15" s="153"/>
      <c r="ROO15" s="153"/>
      <c r="ROP15" s="153"/>
      <c r="ROQ15" s="153"/>
      <c r="ROR15" s="153"/>
      <c r="ROS15" s="153"/>
      <c r="ROT15" s="153"/>
      <c r="ROU15" s="153"/>
      <c r="ROV15" s="153"/>
      <c r="ROW15" s="153"/>
      <c r="ROX15" s="153"/>
      <c r="ROY15" s="153"/>
      <c r="ROZ15" s="153"/>
      <c r="RPA15" s="153"/>
      <c r="RPB15" s="153"/>
      <c r="RPC15" s="153"/>
      <c r="RPD15" s="153"/>
      <c r="RPE15" s="153"/>
      <c r="RPF15" s="153"/>
      <c r="RPG15" s="153"/>
      <c r="RPH15" s="153"/>
      <c r="RPI15" s="153"/>
      <c r="RPJ15" s="153"/>
      <c r="RPK15" s="153"/>
      <c r="RPL15" s="153"/>
      <c r="RPM15" s="153"/>
      <c r="RPN15" s="153"/>
      <c r="RPO15" s="153"/>
      <c r="RPP15" s="153"/>
      <c r="RPQ15" s="153"/>
      <c r="RPR15" s="153"/>
      <c r="RPS15" s="153"/>
      <c r="RPT15" s="153"/>
      <c r="RPU15" s="153"/>
      <c r="RPV15" s="153"/>
      <c r="RPW15" s="153"/>
      <c r="RPX15" s="153"/>
      <c r="RPY15" s="153"/>
      <c r="RPZ15" s="153"/>
      <c r="RQA15" s="153"/>
      <c r="RQB15" s="153"/>
      <c r="RQC15" s="153"/>
      <c r="RQD15" s="153"/>
      <c r="RQE15" s="153"/>
      <c r="RQF15" s="153"/>
      <c r="RQG15" s="153"/>
      <c r="RQH15" s="153"/>
      <c r="RQI15" s="153"/>
      <c r="RQJ15" s="153"/>
      <c r="RQK15" s="153"/>
      <c r="RQL15" s="153"/>
      <c r="RQM15" s="153"/>
      <c r="RQN15" s="153"/>
      <c r="RQO15" s="153"/>
      <c r="RQP15" s="153"/>
      <c r="RQQ15" s="153"/>
      <c r="RQR15" s="153"/>
      <c r="RQS15" s="153"/>
      <c r="RQT15" s="153"/>
      <c r="RQU15" s="153"/>
      <c r="RQV15" s="153"/>
      <c r="RQW15" s="153"/>
      <c r="RQX15" s="153"/>
      <c r="RQY15" s="153"/>
      <c r="RQZ15" s="153"/>
      <c r="RRA15" s="153"/>
      <c r="RRB15" s="153"/>
      <c r="RRC15" s="153"/>
      <c r="RRD15" s="153"/>
      <c r="RRE15" s="153"/>
      <c r="RRF15" s="153"/>
      <c r="RRG15" s="153"/>
      <c r="RRH15" s="153"/>
      <c r="RRI15" s="153"/>
      <c r="RRJ15" s="153"/>
      <c r="RRK15" s="153"/>
      <c r="RRL15" s="153"/>
      <c r="RRM15" s="153"/>
      <c r="RRN15" s="153"/>
      <c r="RRO15" s="153"/>
      <c r="RRP15" s="153"/>
      <c r="RRQ15" s="153"/>
      <c r="RRR15" s="153"/>
      <c r="RRS15" s="153"/>
      <c r="RRT15" s="153"/>
      <c r="RRU15" s="153"/>
      <c r="RRV15" s="153"/>
      <c r="RRW15" s="153"/>
      <c r="RRX15" s="153"/>
      <c r="RRY15" s="153"/>
      <c r="RRZ15" s="153"/>
      <c r="RSA15" s="153"/>
      <c r="RSB15" s="153"/>
      <c r="RSC15" s="153"/>
      <c r="RSD15" s="153"/>
      <c r="RSE15" s="153"/>
      <c r="RSF15" s="153"/>
      <c r="RSG15" s="153"/>
      <c r="RSH15" s="153"/>
      <c r="RSI15" s="153"/>
      <c r="RSJ15" s="153"/>
      <c r="RSK15" s="153"/>
      <c r="RSL15" s="153"/>
      <c r="RSM15" s="153"/>
      <c r="RSN15" s="153"/>
      <c r="RSO15" s="153"/>
      <c r="RSP15" s="153"/>
      <c r="RSQ15" s="153"/>
      <c r="RSR15" s="153"/>
      <c r="RSS15" s="153"/>
      <c r="RST15" s="153"/>
      <c r="RSU15" s="153"/>
      <c r="RSV15" s="153"/>
      <c r="RSW15" s="153"/>
      <c r="RSX15" s="153"/>
      <c r="RSY15" s="153"/>
      <c r="RSZ15" s="153"/>
      <c r="RTA15" s="153"/>
      <c r="RTB15" s="153"/>
      <c r="RTC15" s="153"/>
      <c r="RTD15" s="153"/>
      <c r="RTE15" s="153"/>
      <c r="RTF15" s="153"/>
      <c r="RTG15" s="153"/>
      <c r="RTH15" s="153"/>
      <c r="RTI15" s="153"/>
      <c r="RTJ15" s="153"/>
      <c r="RTK15" s="153"/>
      <c r="RTL15" s="153"/>
      <c r="RTM15" s="153"/>
      <c r="RTN15" s="153"/>
      <c r="RTO15" s="153"/>
      <c r="RTP15" s="153"/>
      <c r="RTQ15" s="153"/>
      <c r="RTR15" s="153"/>
      <c r="RTS15" s="153"/>
      <c r="RTT15" s="153"/>
      <c r="RTU15" s="153"/>
      <c r="RTV15" s="153"/>
      <c r="RTW15" s="153"/>
      <c r="RTX15" s="153"/>
      <c r="RTY15" s="153"/>
      <c r="RTZ15" s="153"/>
      <c r="RUA15" s="153"/>
      <c r="RUB15" s="153"/>
      <c r="RUC15" s="153"/>
      <c r="RUD15" s="153"/>
      <c r="RUE15" s="153"/>
      <c r="RUF15" s="153"/>
      <c r="RUG15" s="153"/>
      <c r="RUH15" s="153"/>
      <c r="RUI15" s="153"/>
      <c r="RUJ15" s="153"/>
      <c r="RUK15" s="153"/>
      <c r="RUL15" s="153"/>
      <c r="RUM15" s="153"/>
      <c r="RUN15" s="153"/>
      <c r="RUO15" s="153"/>
      <c r="RUP15" s="153"/>
      <c r="RUQ15" s="153"/>
      <c r="RUR15" s="153"/>
      <c r="RUS15" s="153"/>
      <c r="RUT15" s="153"/>
      <c r="RUU15" s="153"/>
      <c r="RUV15" s="153"/>
      <c r="RUW15" s="153"/>
      <c r="RUX15" s="153"/>
      <c r="RUY15" s="153"/>
      <c r="RUZ15" s="153"/>
      <c r="RVA15" s="153"/>
      <c r="RVB15" s="153"/>
      <c r="RVC15" s="153"/>
      <c r="RVD15" s="153"/>
      <c r="RVE15" s="153"/>
      <c r="RVF15" s="153"/>
      <c r="RVG15" s="153"/>
      <c r="RVH15" s="153"/>
      <c r="RVI15" s="153"/>
      <c r="RVJ15" s="153"/>
      <c r="RVK15" s="153"/>
      <c r="RVL15" s="153"/>
      <c r="RVM15" s="153"/>
      <c r="RVN15" s="153"/>
      <c r="RVO15" s="153"/>
      <c r="RVP15" s="153"/>
      <c r="RVQ15" s="153"/>
      <c r="RVR15" s="153"/>
      <c r="RVS15" s="153"/>
      <c r="RVT15" s="153"/>
      <c r="RVU15" s="153"/>
      <c r="RVV15" s="153"/>
      <c r="RVW15" s="153"/>
      <c r="RVX15" s="153"/>
      <c r="RVY15" s="153"/>
      <c r="RVZ15" s="153"/>
      <c r="RWA15" s="153"/>
      <c r="RWB15" s="153"/>
      <c r="RWC15" s="153"/>
      <c r="RWD15" s="153"/>
      <c r="RWE15" s="153"/>
      <c r="RWF15" s="153"/>
      <c r="RWG15" s="153"/>
      <c r="RWH15" s="153"/>
      <c r="RWI15" s="153"/>
      <c r="RWJ15" s="153"/>
      <c r="RWK15" s="153"/>
      <c r="RWL15" s="153"/>
      <c r="RWM15" s="153"/>
      <c r="RWN15" s="153"/>
      <c r="RWO15" s="153"/>
      <c r="RWP15" s="153"/>
      <c r="RWQ15" s="153"/>
      <c r="RWR15" s="153"/>
      <c r="RWS15" s="153"/>
      <c r="RWT15" s="153"/>
      <c r="RWU15" s="153"/>
      <c r="RWV15" s="153"/>
      <c r="RWW15" s="153"/>
      <c r="RWX15" s="153"/>
      <c r="RWY15" s="153"/>
      <c r="RWZ15" s="153"/>
      <c r="RXA15" s="153"/>
      <c r="RXB15" s="153"/>
      <c r="RXC15" s="153"/>
      <c r="RXD15" s="153"/>
      <c r="RXE15" s="153"/>
      <c r="RXF15" s="153"/>
      <c r="RXG15" s="153"/>
      <c r="RXH15" s="153"/>
      <c r="RXI15" s="153"/>
      <c r="RXJ15" s="153"/>
      <c r="RXK15" s="153"/>
      <c r="RXL15" s="153"/>
      <c r="RXM15" s="153"/>
      <c r="RXN15" s="153"/>
      <c r="RXO15" s="153"/>
      <c r="RXP15" s="153"/>
      <c r="RXQ15" s="153"/>
      <c r="RXR15" s="153"/>
      <c r="RXS15" s="153"/>
      <c r="RXT15" s="153"/>
      <c r="RXU15" s="153"/>
      <c r="RXV15" s="153"/>
      <c r="RXW15" s="153"/>
      <c r="RXX15" s="153"/>
      <c r="RXY15" s="153"/>
      <c r="RXZ15" s="153"/>
      <c r="RYA15" s="153"/>
      <c r="RYB15" s="153"/>
      <c r="RYC15" s="153"/>
      <c r="RYD15" s="153"/>
      <c r="RYE15" s="153"/>
      <c r="RYF15" s="153"/>
      <c r="RYG15" s="153"/>
      <c r="RYH15" s="153"/>
      <c r="RYI15" s="153"/>
      <c r="RYJ15" s="153"/>
      <c r="RYK15" s="153"/>
      <c r="RYL15" s="153"/>
      <c r="RYM15" s="153"/>
      <c r="RYN15" s="153"/>
      <c r="RYO15" s="153"/>
      <c r="RYP15" s="153"/>
      <c r="RYQ15" s="153"/>
      <c r="RYR15" s="153"/>
      <c r="RYS15" s="153"/>
      <c r="RYT15" s="153"/>
      <c r="RYU15" s="153"/>
      <c r="RYV15" s="153"/>
      <c r="RYW15" s="153"/>
      <c r="RYX15" s="153"/>
      <c r="RYY15" s="153"/>
      <c r="RYZ15" s="153"/>
      <c r="RZA15" s="153"/>
      <c r="RZB15" s="153"/>
      <c r="RZC15" s="153"/>
      <c r="RZD15" s="153"/>
      <c r="RZE15" s="153"/>
      <c r="RZF15" s="153"/>
      <c r="RZG15" s="153"/>
      <c r="RZH15" s="153"/>
      <c r="RZI15" s="153"/>
      <c r="RZJ15" s="153"/>
      <c r="RZK15" s="153"/>
      <c r="RZL15" s="153"/>
      <c r="RZM15" s="153"/>
      <c r="RZN15" s="153"/>
      <c r="RZO15" s="153"/>
      <c r="RZP15" s="153"/>
      <c r="RZQ15" s="153"/>
      <c r="RZR15" s="153"/>
      <c r="RZS15" s="153"/>
      <c r="RZT15" s="153"/>
      <c r="RZU15" s="153"/>
      <c r="RZV15" s="153"/>
      <c r="RZW15" s="153"/>
      <c r="RZX15" s="153"/>
      <c r="RZY15" s="153"/>
      <c r="RZZ15" s="153"/>
      <c r="SAA15" s="153"/>
      <c r="SAB15" s="153"/>
      <c r="SAC15" s="153"/>
      <c r="SAD15" s="153"/>
      <c r="SAE15" s="153"/>
      <c r="SAF15" s="153"/>
      <c r="SAG15" s="153"/>
      <c r="SAH15" s="153"/>
      <c r="SAI15" s="153"/>
      <c r="SAJ15" s="153"/>
      <c r="SAK15" s="153"/>
      <c r="SAL15" s="153"/>
      <c r="SAM15" s="153"/>
      <c r="SAN15" s="153"/>
      <c r="SAO15" s="153"/>
      <c r="SAP15" s="153"/>
      <c r="SAQ15" s="153"/>
      <c r="SAR15" s="153"/>
      <c r="SAS15" s="153"/>
      <c r="SAT15" s="153"/>
      <c r="SAU15" s="153"/>
      <c r="SAV15" s="153"/>
      <c r="SAW15" s="153"/>
      <c r="SAX15" s="153"/>
      <c r="SAY15" s="153"/>
      <c r="SAZ15" s="153"/>
      <c r="SBA15" s="153"/>
      <c r="SBB15" s="153"/>
      <c r="SBC15" s="153"/>
      <c r="SBD15" s="153"/>
      <c r="SBE15" s="153"/>
      <c r="SBF15" s="153"/>
      <c r="SBG15" s="153"/>
      <c r="SBH15" s="153"/>
      <c r="SBI15" s="153"/>
      <c r="SBJ15" s="153"/>
      <c r="SBK15" s="153"/>
      <c r="SBL15" s="153"/>
      <c r="SBM15" s="153"/>
      <c r="SBN15" s="153"/>
      <c r="SBO15" s="153"/>
      <c r="SBP15" s="153"/>
      <c r="SBQ15" s="153"/>
      <c r="SBR15" s="153"/>
      <c r="SBS15" s="153"/>
      <c r="SBT15" s="153"/>
      <c r="SBU15" s="153"/>
      <c r="SBV15" s="153"/>
      <c r="SBW15" s="153"/>
      <c r="SBX15" s="153"/>
      <c r="SBY15" s="153"/>
      <c r="SBZ15" s="153"/>
      <c r="SCA15" s="153"/>
      <c r="SCB15" s="153"/>
      <c r="SCC15" s="153"/>
      <c r="SCD15" s="153"/>
      <c r="SCE15" s="153"/>
      <c r="SCF15" s="153"/>
      <c r="SCG15" s="153"/>
      <c r="SCH15" s="153"/>
      <c r="SCI15" s="153"/>
      <c r="SCJ15" s="153"/>
      <c r="SCK15" s="153"/>
      <c r="SCL15" s="153"/>
      <c r="SCM15" s="153"/>
      <c r="SCN15" s="153"/>
      <c r="SCO15" s="153"/>
      <c r="SCP15" s="153"/>
      <c r="SCQ15" s="153"/>
      <c r="SCR15" s="153"/>
      <c r="SCS15" s="153"/>
      <c r="SCT15" s="153"/>
      <c r="SCU15" s="153"/>
      <c r="SCV15" s="153"/>
      <c r="SCW15" s="153"/>
      <c r="SCX15" s="153"/>
      <c r="SCY15" s="153"/>
      <c r="SCZ15" s="153"/>
      <c r="SDA15" s="153"/>
      <c r="SDB15" s="153"/>
      <c r="SDC15" s="153"/>
      <c r="SDD15" s="153"/>
      <c r="SDE15" s="153"/>
      <c r="SDF15" s="153"/>
      <c r="SDG15" s="153"/>
      <c r="SDH15" s="153"/>
      <c r="SDI15" s="153"/>
      <c r="SDJ15" s="153"/>
      <c r="SDK15" s="153"/>
      <c r="SDL15" s="153"/>
      <c r="SDM15" s="153"/>
      <c r="SDN15" s="153"/>
      <c r="SDO15" s="153"/>
      <c r="SDP15" s="153"/>
      <c r="SDQ15" s="153"/>
      <c r="SDR15" s="153"/>
      <c r="SDS15" s="153"/>
      <c r="SDT15" s="153"/>
      <c r="SDU15" s="153"/>
      <c r="SDV15" s="153"/>
      <c r="SDW15" s="153"/>
      <c r="SDX15" s="153"/>
      <c r="SDY15" s="153"/>
      <c r="SDZ15" s="153"/>
      <c r="SEA15" s="153"/>
      <c r="SEB15" s="153"/>
      <c r="SEC15" s="153"/>
      <c r="SED15" s="153"/>
      <c r="SEE15" s="153"/>
      <c r="SEF15" s="153"/>
      <c r="SEG15" s="153"/>
      <c r="SEH15" s="153"/>
      <c r="SEI15" s="153"/>
      <c r="SEJ15" s="153"/>
      <c r="SEK15" s="153"/>
      <c r="SEL15" s="153"/>
      <c r="SEM15" s="153"/>
      <c r="SEN15" s="153"/>
      <c r="SEO15" s="153"/>
      <c r="SEP15" s="153"/>
      <c r="SEQ15" s="153"/>
      <c r="SER15" s="153"/>
      <c r="SES15" s="153"/>
      <c r="SET15" s="153"/>
      <c r="SEU15" s="153"/>
      <c r="SEV15" s="153"/>
      <c r="SEW15" s="153"/>
      <c r="SEX15" s="153"/>
      <c r="SEY15" s="153"/>
      <c r="SEZ15" s="153"/>
      <c r="SFA15" s="153"/>
      <c r="SFB15" s="153"/>
      <c r="SFC15" s="153"/>
      <c r="SFD15" s="153"/>
      <c r="SFE15" s="153"/>
      <c r="SFF15" s="153"/>
      <c r="SFG15" s="153"/>
      <c r="SFH15" s="153"/>
      <c r="SFI15" s="153"/>
      <c r="SFJ15" s="153"/>
      <c r="SFK15" s="153"/>
      <c r="SFL15" s="153"/>
      <c r="SFM15" s="153"/>
      <c r="SFN15" s="153"/>
      <c r="SFO15" s="153"/>
      <c r="SFP15" s="153"/>
      <c r="SFQ15" s="153"/>
      <c r="SFR15" s="153"/>
      <c r="SFS15" s="153"/>
      <c r="SFT15" s="153"/>
      <c r="SFU15" s="153"/>
      <c r="SFV15" s="153"/>
      <c r="SFW15" s="153"/>
      <c r="SFX15" s="153"/>
      <c r="SFY15" s="153"/>
      <c r="SFZ15" s="153"/>
      <c r="SGA15" s="153"/>
      <c r="SGB15" s="153"/>
      <c r="SGC15" s="153"/>
      <c r="SGD15" s="153"/>
      <c r="SGE15" s="153"/>
      <c r="SGF15" s="153"/>
      <c r="SGG15" s="153"/>
      <c r="SGH15" s="153"/>
      <c r="SGI15" s="153"/>
      <c r="SGJ15" s="153"/>
      <c r="SGK15" s="153"/>
      <c r="SGL15" s="153"/>
      <c r="SGM15" s="153"/>
      <c r="SGN15" s="153"/>
      <c r="SGO15" s="153"/>
      <c r="SGP15" s="153"/>
      <c r="SGQ15" s="153"/>
      <c r="SGR15" s="153"/>
      <c r="SGS15" s="153"/>
      <c r="SGT15" s="153"/>
      <c r="SGU15" s="153"/>
      <c r="SGV15" s="153"/>
      <c r="SGW15" s="153"/>
      <c r="SGX15" s="153"/>
      <c r="SGY15" s="153"/>
      <c r="SGZ15" s="153"/>
      <c r="SHA15" s="153"/>
      <c r="SHB15" s="153"/>
      <c r="SHC15" s="153"/>
      <c r="SHD15" s="153"/>
      <c r="SHE15" s="153"/>
      <c r="SHF15" s="153"/>
      <c r="SHG15" s="153"/>
      <c r="SHH15" s="153"/>
      <c r="SHI15" s="153"/>
      <c r="SHJ15" s="153"/>
      <c r="SHK15" s="153"/>
      <c r="SHL15" s="153"/>
      <c r="SHM15" s="153"/>
      <c r="SHN15" s="153"/>
      <c r="SHO15" s="153"/>
      <c r="SHP15" s="153"/>
      <c r="SHQ15" s="153"/>
      <c r="SHR15" s="153"/>
      <c r="SHS15" s="153"/>
      <c r="SHT15" s="153"/>
      <c r="SHU15" s="153"/>
      <c r="SHV15" s="153"/>
      <c r="SHW15" s="153"/>
      <c r="SHX15" s="153"/>
      <c r="SHY15" s="153"/>
      <c r="SHZ15" s="153"/>
      <c r="SIA15" s="153"/>
      <c r="SIB15" s="153"/>
      <c r="SIC15" s="153"/>
      <c r="SID15" s="153"/>
      <c r="SIE15" s="153"/>
      <c r="SIF15" s="153"/>
      <c r="SIG15" s="153"/>
      <c r="SIH15" s="153"/>
      <c r="SII15" s="153"/>
      <c r="SIJ15" s="153"/>
      <c r="SIK15" s="153"/>
      <c r="SIL15" s="153"/>
      <c r="SIM15" s="153"/>
      <c r="SIN15" s="153"/>
      <c r="SIO15" s="153"/>
      <c r="SIP15" s="153"/>
      <c r="SIQ15" s="153"/>
      <c r="SIR15" s="153"/>
      <c r="SIS15" s="153"/>
      <c r="SIT15" s="153"/>
      <c r="SIU15" s="153"/>
      <c r="SIV15" s="153"/>
      <c r="SIW15" s="153"/>
      <c r="SIX15" s="153"/>
      <c r="SIY15" s="153"/>
      <c r="SIZ15" s="153"/>
      <c r="SJA15" s="153"/>
      <c r="SJB15" s="153"/>
      <c r="SJC15" s="153"/>
      <c r="SJD15" s="153"/>
      <c r="SJE15" s="153"/>
      <c r="SJF15" s="153"/>
      <c r="SJG15" s="153"/>
      <c r="SJH15" s="153"/>
      <c r="SJI15" s="153"/>
      <c r="SJJ15" s="153"/>
      <c r="SJK15" s="153"/>
      <c r="SJL15" s="153"/>
      <c r="SJM15" s="153"/>
      <c r="SJN15" s="153"/>
      <c r="SJO15" s="153"/>
      <c r="SJP15" s="153"/>
      <c r="SJQ15" s="153"/>
      <c r="SJR15" s="153"/>
      <c r="SJS15" s="153"/>
      <c r="SJT15" s="153"/>
      <c r="SJU15" s="153"/>
      <c r="SJV15" s="153"/>
      <c r="SJW15" s="153"/>
      <c r="SJX15" s="153"/>
      <c r="SJY15" s="153"/>
      <c r="SJZ15" s="153"/>
      <c r="SKA15" s="153"/>
      <c r="SKB15" s="153"/>
      <c r="SKC15" s="153"/>
      <c r="SKD15" s="153"/>
      <c r="SKE15" s="153"/>
      <c r="SKF15" s="153"/>
      <c r="SKG15" s="153"/>
      <c r="SKH15" s="153"/>
      <c r="SKI15" s="153"/>
      <c r="SKJ15" s="153"/>
      <c r="SKK15" s="153"/>
      <c r="SKL15" s="153"/>
      <c r="SKM15" s="153"/>
      <c r="SKN15" s="153"/>
      <c r="SKO15" s="153"/>
      <c r="SKP15" s="153"/>
      <c r="SKQ15" s="153"/>
      <c r="SKR15" s="153"/>
      <c r="SKS15" s="153"/>
      <c r="SKT15" s="153"/>
      <c r="SKU15" s="153"/>
      <c r="SKV15" s="153"/>
      <c r="SKW15" s="153"/>
      <c r="SKX15" s="153"/>
      <c r="SKY15" s="153"/>
      <c r="SKZ15" s="153"/>
      <c r="SLA15" s="153"/>
      <c r="SLB15" s="153"/>
      <c r="SLC15" s="153"/>
      <c r="SLD15" s="153"/>
      <c r="SLE15" s="153"/>
      <c r="SLF15" s="153"/>
      <c r="SLG15" s="153"/>
      <c r="SLH15" s="153"/>
      <c r="SLI15" s="153"/>
      <c r="SLJ15" s="153"/>
      <c r="SLK15" s="153"/>
      <c r="SLL15" s="153"/>
      <c r="SLM15" s="153"/>
      <c r="SLN15" s="153"/>
      <c r="SLO15" s="153"/>
      <c r="SLP15" s="153"/>
      <c r="SLQ15" s="153"/>
      <c r="SLR15" s="153"/>
      <c r="SLS15" s="153"/>
      <c r="SLT15" s="153"/>
      <c r="SLU15" s="153"/>
      <c r="SLV15" s="153"/>
      <c r="SLW15" s="153"/>
      <c r="SLX15" s="153"/>
      <c r="SLY15" s="153"/>
      <c r="SLZ15" s="153"/>
      <c r="SMA15" s="153"/>
      <c r="SMB15" s="153"/>
      <c r="SMC15" s="153"/>
      <c r="SMD15" s="153"/>
      <c r="SME15" s="153"/>
      <c r="SMF15" s="153"/>
      <c r="SMG15" s="153"/>
      <c r="SMH15" s="153"/>
      <c r="SMI15" s="153"/>
      <c r="SMJ15" s="153"/>
      <c r="SMK15" s="153"/>
      <c r="SML15" s="153"/>
      <c r="SMM15" s="153"/>
      <c r="SMN15" s="153"/>
      <c r="SMO15" s="153"/>
      <c r="SMP15" s="153"/>
      <c r="SMQ15" s="153"/>
      <c r="SMR15" s="153"/>
      <c r="SMS15" s="153"/>
      <c r="SMT15" s="153"/>
      <c r="SMU15" s="153"/>
      <c r="SMV15" s="153"/>
      <c r="SMW15" s="153"/>
      <c r="SMX15" s="153"/>
      <c r="SMY15" s="153"/>
      <c r="SMZ15" s="153"/>
      <c r="SNA15" s="153"/>
      <c r="SNB15" s="153"/>
      <c r="SNC15" s="153"/>
      <c r="SND15" s="153"/>
      <c r="SNE15" s="153"/>
      <c r="SNF15" s="153"/>
      <c r="SNG15" s="153"/>
      <c r="SNH15" s="153"/>
      <c r="SNI15" s="153"/>
      <c r="SNJ15" s="153"/>
      <c r="SNK15" s="153"/>
      <c r="SNL15" s="153"/>
      <c r="SNM15" s="153"/>
      <c r="SNN15" s="153"/>
      <c r="SNO15" s="153"/>
      <c r="SNP15" s="153"/>
      <c r="SNQ15" s="153"/>
      <c r="SNR15" s="153"/>
      <c r="SNS15" s="153"/>
      <c r="SNT15" s="153"/>
      <c r="SNU15" s="153"/>
      <c r="SNV15" s="153"/>
      <c r="SNW15" s="153"/>
      <c r="SNX15" s="153"/>
      <c r="SNY15" s="153"/>
      <c r="SNZ15" s="153"/>
      <c r="SOA15" s="153"/>
      <c r="SOB15" s="153"/>
      <c r="SOC15" s="153"/>
      <c r="SOD15" s="153"/>
      <c r="SOE15" s="153"/>
      <c r="SOF15" s="153"/>
      <c r="SOG15" s="153"/>
      <c r="SOH15" s="153"/>
      <c r="SOI15" s="153"/>
      <c r="SOJ15" s="153"/>
      <c r="SOK15" s="153"/>
      <c r="SOL15" s="153"/>
      <c r="SOM15" s="153"/>
      <c r="SON15" s="153"/>
      <c r="SOO15" s="153"/>
      <c r="SOP15" s="153"/>
      <c r="SOQ15" s="153"/>
      <c r="SOR15" s="153"/>
      <c r="SOS15" s="153"/>
      <c r="SOT15" s="153"/>
      <c r="SOU15" s="153"/>
      <c r="SOV15" s="153"/>
      <c r="SOW15" s="153"/>
      <c r="SOX15" s="153"/>
      <c r="SOY15" s="153"/>
      <c r="SOZ15" s="153"/>
      <c r="SPA15" s="153"/>
      <c r="SPB15" s="153"/>
      <c r="SPC15" s="153"/>
      <c r="SPD15" s="153"/>
      <c r="SPE15" s="153"/>
      <c r="SPF15" s="153"/>
      <c r="SPG15" s="153"/>
      <c r="SPH15" s="153"/>
      <c r="SPI15" s="153"/>
      <c r="SPJ15" s="153"/>
      <c r="SPK15" s="153"/>
      <c r="SPL15" s="153"/>
      <c r="SPM15" s="153"/>
      <c r="SPN15" s="153"/>
      <c r="SPO15" s="153"/>
      <c r="SPP15" s="153"/>
      <c r="SPQ15" s="153"/>
      <c r="SPR15" s="153"/>
      <c r="SPS15" s="153"/>
      <c r="SPT15" s="153"/>
      <c r="SPU15" s="153"/>
      <c r="SPV15" s="153"/>
      <c r="SPW15" s="153"/>
      <c r="SPX15" s="153"/>
      <c r="SPY15" s="153"/>
      <c r="SPZ15" s="153"/>
      <c r="SQA15" s="153"/>
      <c r="SQB15" s="153"/>
      <c r="SQC15" s="153"/>
      <c r="SQD15" s="153"/>
      <c r="SQE15" s="153"/>
      <c r="SQF15" s="153"/>
      <c r="SQG15" s="153"/>
      <c r="SQH15" s="153"/>
      <c r="SQI15" s="153"/>
      <c r="SQJ15" s="153"/>
      <c r="SQK15" s="153"/>
      <c r="SQL15" s="153"/>
      <c r="SQM15" s="153"/>
      <c r="SQN15" s="153"/>
      <c r="SQO15" s="153"/>
      <c r="SQP15" s="153"/>
      <c r="SQQ15" s="153"/>
      <c r="SQR15" s="153"/>
      <c r="SQS15" s="153"/>
      <c r="SQT15" s="153"/>
      <c r="SQU15" s="153"/>
      <c r="SQV15" s="153"/>
      <c r="SQW15" s="153"/>
      <c r="SQX15" s="153"/>
      <c r="SQY15" s="153"/>
      <c r="SQZ15" s="153"/>
      <c r="SRA15" s="153"/>
      <c r="SRB15" s="153"/>
      <c r="SRC15" s="153"/>
      <c r="SRD15" s="153"/>
      <c r="SRE15" s="153"/>
      <c r="SRF15" s="153"/>
      <c r="SRG15" s="153"/>
      <c r="SRH15" s="153"/>
      <c r="SRI15" s="153"/>
      <c r="SRJ15" s="153"/>
      <c r="SRK15" s="153"/>
      <c r="SRL15" s="153"/>
      <c r="SRM15" s="153"/>
      <c r="SRN15" s="153"/>
      <c r="SRO15" s="153"/>
      <c r="SRP15" s="153"/>
      <c r="SRQ15" s="153"/>
      <c r="SRR15" s="153"/>
      <c r="SRS15" s="153"/>
      <c r="SRT15" s="153"/>
      <c r="SRU15" s="153"/>
      <c r="SRV15" s="153"/>
      <c r="SRW15" s="153"/>
      <c r="SRX15" s="153"/>
      <c r="SRY15" s="153"/>
      <c r="SRZ15" s="153"/>
      <c r="SSA15" s="153"/>
      <c r="SSB15" s="153"/>
      <c r="SSC15" s="153"/>
      <c r="SSD15" s="153"/>
      <c r="SSE15" s="153"/>
      <c r="SSF15" s="153"/>
      <c r="SSG15" s="153"/>
      <c r="SSH15" s="153"/>
      <c r="SSI15" s="153"/>
      <c r="SSJ15" s="153"/>
      <c r="SSK15" s="153"/>
      <c r="SSL15" s="153"/>
      <c r="SSM15" s="153"/>
      <c r="SSN15" s="153"/>
      <c r="SSO15" s="153"/>
      <c r="SSP15" s="153"/>
      <c r="SSQ15" s="153"/>
      <c r="SSR15" s="153"/>
      <c r="SSS15" s="153"/>
      <c r="SST15" s="153"/>
      <c r="SSU15" s="153"/>
      <c r="SSV15" s="153"/>
      <c r="SSW15" s="153"/>
      <c r="SSX15" s="153"/>
      <c r="SSY15" s="153"/>
      <c r="SSZ15" s="153"/>
      <c r="STA15" s="153"/>
      <c r="STB15" s="153"/>
      <c r="STC15" s="153"/>
      <c r="STD15" s="153"/>
      <c r="STE15" s="153"/>
      <c r="STF15" s="153"/>
      <c r="STG15" s="153"/>
      <c r="STH15" s="153"/>
      <c r="STI15" s="153"/>
      <c r="STJ15" s="153"/>
      <c r="STK15" s="153"/>
      <c r="STL15" s="153"/>
      <c r="STM15" s="153"/>
      <c r="STN15" s="153"/>
      <c r="STO15" s="153"/>
      <c r="STP15" s="153"/>
      <c r="STQ15" s="153"/>
      <c r="STR15" s="153"/>
      <c r="STS15" s="153"/>
      <c r="STT15" s="153"/>
      <c r="STU15" s="153"/>
      <c r="STV15" s="153"/>
      <c r="STW15" s="153"/>
      <c r="STX15" s="153"/>
      <c r="STY15" s="153"/>
      <c r="STZ15" s="153"/>
      <c r="SUA15" s="153"/>
      <c r="SUB15" s="153"/>
      <c r="SUC15" s="153"/>
      <c r="SUD15" s="153"/>
      <c r="SUE15" s="153"/>
      <c r="SUF15" s="153"/>
      <c r="SUG15" s="153"/>
      <c r="SUH15" s="153"/>
      <c r="SUI15" s="153"/>
      <c r="SUJ15" s="153"/>
      <c r="SUK15" s="153"/>
      <c r="SUL15" s="153"/>
      <c r="SUM15" s="153"/>
      <c r="SUN15" s="153"/>
      <c r="SUO15" s="153"/>
      <c r="SUP15" s="153"/>
      <c r="SUQ15" s="153"/>
      <c r="SUR15" s="153"/>
      <c r="SUS15" s="153"/>
      <c r="SUT15" s="153"/>
      <c r="SUU15" s="153"/>
      <c r="SUV15" s="153"/>
      <c r="SUW15" s="153"/>
      <c r="SUX15" s="153"/>
      <c r="SUY15" s="153"/>
      <c r="SUZ15" s="153"/>
      <c r="SVA15" s="153"/>
      <c r="SVB15" s="153"/>
      <c r="SVC15" s="153"/>
      <c r="SVD15" s="153"/>
      <c r="SVE15" s="153"/>
      <c r="SVF15" s="153"/>
      <c r="SVG15" s="153"/>
      <c r="SVH15" s="153"/>
      <c r="SVI15" s="153"/>
      <c r="SVJ15" s="153"/>
      <c r="SVK15" s="153"/>
      <c r="SVL15" s="153"/>
      <c r="SVM15" s="153"/>
      <c r="SVN15" s="153"/>
      <c r="SVO15" s="153"/>
      <c r="SVP15" s="153"/>
      <c r="SVQ15" s="153"/>
      <c r="SVR15" s="153"/>
      <c r="SVS15" s="153"/>
      <c r="SVT15" s="153"/>
      <c r="SVU15" s="153"/>
      <c r="SVV15" s="153"/>
      <c r="SVW15" s="153"/>
      <c r="SVX15" s="153"/>
      <c r="SVY15" s="153"/>
      <c r="SVZ15" s="153"/>
      <c r="SWA15" s="153"/>
      <c r="SWB15" s="153"/>
      <c r="SWC15" s="153"/>
      <c r="SWD15" s="153"/>
      <c r="SWE15" s="153"/>
      <c r="SWF15" s="153"/>
      <c r="SWG15" s="153"/>
      <c r="SWH15" s="153"/>
      <c r="SWI15" s="153"/>
      <c r="SWJ15" s="153"/>
      <c r="SWK15" s="153"/>
      <c r="SWL15" s="153"/>
      <c r="SWM15" s="153"/>
      <c r="SWN15" s="153"/>
      <c r="SWO15" s="153"/>
      <c r="SWP15" s="153"/>
      <c r="SWQ15" s="153"/>
      <c r="SWR15" s="153"/>
      <c r="SWS15" s="153"/>
      <c r="SWT15" s="153"/>
      <c r="SWU15" s="153"/>
      <c r="SWV15" s="153"/>
      <c r="SWW15" s="153"/>
      <c r="SWX15" s="153"/>
      <c r="SWY15" s="153"/>
      <c r="SWZ15" s="153"/>
      <c r="SXA15" s="153"/>
      <c r="SXB15" s="153"/>
      <c r="SXC15" s="153"/>
      <c r="SXD15" s="153"/>
      <c r="SXE15" s="153"/>
      <c r="SXF15" s="153"/>
      <c r="SXG15" s="153"/>
      <c r="SXH15" s="153"/>
      <c r="SXI15" s="153"/>
      <c r="SXJ15" s="153"/>
      <c r="SXK15" s="153"/>
      <c r="SXL15" s="153"/>
      <c r="SXM15" s="153"/>
      <c r="SXN15" s="153"/>
      <c r="SXO15" s="153"/>
      <c r="SXP15" s="153"/>
      <c r="SXQ15" s="153"/>
      <c r="SXR15" s="153"/>
      <c r="SXS15" s="153"/>
      <c r="SXT15" s="153"/>
      <c r="SXU15" s="153"/>
      <c r="SXV15" s="153"/>
      <c r="SXW15" s="153"/>
      <c r="SXX15" s="153"/>
      <c r="SXY15" s="153"/>
      <c r="SXZ15" s="153"/>
      <c r="SYA15" s="153"/>
      <c r="SYB15" s="153"/>
      <c r="SYC15" s="153"/>
      <c r="SYD15" s="153"/>
      <c r="SYE15" s="153"/>
      <c r="SYF15" s="153"/>
      <c r="SYG15" s="153"/>
      <c r="SYH15" s="153"/>
      <c r="SYI15" s="153"/>
      <c r="SYJ15" s="153"/>
      <c r="SYK15" s="153"/>
      <c r="SYL15" s="153"/>
      <c r="SYM15" s="153"/>
      <c r="SYN15" s="153"/>
      <c r="SYO15" s="153"/>
      <c r="SYP15" s="153"/>
      <c r="SYQ15" s="153"/>
      <c r="SYR15" s="153"/>
      <c r="SYS15" s="153"/>
      <c r="SYT15" s="153"/>
      <c r="SYU15" s="153"/>
      <c r="SYV15" s="153"/>
      <c r="SYW15" s="153"/>
      <c r="SYX15" s="153"/>
      <c r="SYY15" s="153"/>
      <c r="SYZ15" s="153"/>
      <c r="SZA15" s="153"/>
      <c r="SZB15" s="153"/>
      <c r="SZC15" s="153"/>
      <c r="SZD15" s="153"/>
      <c r="SZE15" s="153"/>
      <c r="SZF15" s="153"/>
      <c r="SZG15" s="153"/>
      <c r="SZH15" s="153"/>
      <c r="SZI15" s="153"/>
      <c r="SZJ15" s="153"/>
      <c r="SZK15" s="153"/>
      <c r="SZL15" s="153"/>
      <c r="SZM15" s="153"/>
      <c r="SZN15" s="153"/>
      <c r="SZO15" s="153"/>
      <c r="SZP15" s="153"/>
      <c r="SZQ15" s="153"/>
      <c r="SZR15" s="153"/>
      <c r="SZS15" s="153"/>
      <c r="SZT15" s="153"/>
      <c r="SZU15" s="153"/>
      <c r="SZV15" s="153"/>
      <c r="SZW15" s="153"/>
      <c r="SZX15" s="153"/>
      <c r="SZY15" s="153"/>
      <c r="SZZ15" s="153"/>
      <c r="TAA15" s="153"/>
      <c r="TAB15" s="153"/>
      <c r="TAC15" s="153"/>
      <c r="TAD15" s="153"/>
      <c r="TAE15" s="153"/>
      <c r="TAF15" s="153"/>
      <c r="TAG15" s="153"/>
      <c r="TAH15" s="153"/>
      <c r="TAI15" s="153"/>
      <c r="TAJ15" s="153"/>
      <c r="TAK15" s="153"/>
      <c r="TAL15" s="153"/>
      <c r="TAM15" s="153"/>
      <c r="TAN15" s="153"/>
      <c r="TAO15" s="153"/>
      <c r="TAP15" s="153"/>
      <c r="TAQ15" s="153"/>
      <c r="TAR15" s="153"/>
      <c r="TAS15" s="153"/>
      <c r="TAT15" s="153"/>
      <c r="TAU15" s="153"/>
      <c r="TAV15" s="153"/>
      <c r="TAW15" s="153"/>
      <c r="TAX15" s="153"/>
      <c r="TAY15" s="153"/>
      <c r="TAZ15" s="153"/>
      <c r="TBA15" s="153"/>
      <c r="TBB15" s="153"/>
      <c r="TBC15" s="153"/>
      <c r="TBD15" s="153"/>
      <c r="TBE15" s="153"/>
      <c r="TBF15" s="153"/>
      <c r="TBG15" s="153"/>
      <c r="TBH15" s="153"/>
      <c r="TBI15" s="153"/>
      <c r="TBJ15" s="153"/>
      <c r="TBK15" s="153"/>
      <c r="TBL15" s="153"/>
      <c r="TBM15" s="153"/>
      <c r="TBN15" s="153"/>
      <c r="TBO15" s="153"/>
      <c r="TBP15" s="153"/>
      <c r="TBQ15" s="153"/>
      <c r="TBR15" s="153"/>
      <c r="TBS15" s="153"/>
      <c r="TBT15" s="153"/>
      <c r="TBU15" s="153"/>
      <c r="TBV15" s="153"/>
      <c r="TBW15" s="153"/>
      <c r="TBX15" s="153"/>
      <c r="TBY15" s="153"/>
      <c r="TBZ15" s="153"/>
      <c r="TCA15" s="153"/>
      <c r="TCB15" s="153"/>
      <c r="TCC15" s="153"/>
      <c r="TCD15" s="153"/>
      <c r="TCE15" s="153"/>
      <c r="TCF15" s="153"/>
      <c r="TCG15" s="153"/>
      <c r="TCH15" s="153"/>
      <c r="TCI15" s="153"/>
      <c r="TCJ15" s="153"/>
      <c r="TCK15" s="153"/>
      <c r="TCL15" s="153"/>
      <c r="TCM15" s="153"/>
      <c r="TCN15" s="153"/>
      <c r="TCO15" s="153"/>
      <c r="TCP15" s="153"/>
      <c r="TCQ15" s="153"/>
      <c r="TCR15" s="153"/>
      <c r="TCS15" s="153"/>
      <c r="TCT15" s="153"/>
      <c r="TCU15" s="153"/>
      <c r="TCV15" s="153"/>
      <c r="TCW15" s="153"/>
      <c r="TCX15" s="153"/>
      <c r="TCY15" s="153"/>
      <c r="TCZ15" s="153"/>
      <c r="TDA15" s="153"/>
      <c r="TDB15" s="153"/>
      <c r="TDC15" s="153"/>
      <c r="TDD15" s="153"/>
      <c r="TDE15" s="153"/>
      <c r="TDF15" s="153"/>
      <c r="TDG15" s="153"/>
      <c r="TDH15" s="153"/>
      <c r="TDI15" s="153"/>
      <c r="TDJ15" s="153"/>
      <c r="TDK15" s="153"/>
      <c r="TDL15" s="153"/>
      <c r="TDM15" s="153"/>
      <c r="TDN15" s="153"/>
      <c r="TDO15" s="153"/>
      <c r="TDP15" s="153"/>
      <c r="TDQ15" s="153"/>
      <c r="TDR15" s="153"/>
      <c r="TDS15" s="153"/>
      <c r="TDT15" s="153"/>
      <c r="TDU15" s="153"/>
      <c r="TDV15" s="153"/>
      <c r="TDW15" s="153"/>
      <c r="TDX15" s="153"/>
      <c r="TDY15" s="153"/>
      <c r="TDZ15" s="153"/>
      <c r="TEA15" s="153"/>
      <c r="TEB15" s="153"/>
      <c r="TEC15" s="153"/>
      <c r="TED15" s="153"/>
      <c r="TEE15" s="153"/>
      <c r="TEF15" s="153"/>
      <c r="TEG15" s="153"/>
      <c r="TEH15" s="153"/>
      <c r="TEI15" s="153"/>
      <c r="TEJ15" s="153"/>
      <c r="TEK15" s="153"/>
      <c r="TEL15" s="153"/>
      <c r="TEM15" s="153"/>
      <c r="TEN15" s="153"/>
      <c r="TEO15" s="153"/>
      <c r="TEP15" s="153"/>
      <c r="TEQ15" s="153"/>
      <c r="TER15" s="153"/>
      <c r="TES15" s="153"/>
      <c r="TET15" s="153"/>
      <c r="TEU15" s="153"/>
      <c r="TEV15" s="153"/>
      <c r="TEW15" s="153"/>
      <c r="TEX15" s="153"/>
      <c r="TEY15" s="153"/>
      <c r="TEZ15" s="153"/>
      <c r="TFA15" s="153"/>
      <c r="TFB15" s="153"/>
      <c r="TFC15" s="153"/>
      <c r="TFD15" s="153"/>
      <c r="TFE15" s="153"/>
      <c r="TFF15" s="153"/>
      <c r="TFG15" s="153"/>
      <c r="TFH15" s="153"/>
      <c r="TFI15" s="153"/>
      <c r="TFJ15" s="153"/>
      <c r="TFK15" s="153"/>
      <c r="TFL15" s="153"/>
      <c r="TFM15" s="153"/>
      <c r="TFN15" s="153"/>
      <c r="TFO15" s="153"/>
      <c r="TFP15" s="153"/>
      <c r="TFQ15" s="153"/>
      <c r="TFR15" s="153"/>
      <c r="TFS15" s="153"/>
      <c r="TFT15" s="153"/>
      <c r="TFU15" s="153"/>
      <c r="TFV15" s="153"/>
      <c r="TFW15" s="153"/>
      <c r="TFX15" s="153"/>
      <c r="TFY15" s="153"/>
      <c r="TFZ15" s="153"/>
      <c r="TGA15" s="153"/>
      <c r="TGB15" s="153"/>
      <c r="TGC15" s="153"/>
      <c r="TGD15" s="153"/>
      <c r="TGE15" s="153"/>
      <c r="TGF15" s="153"/>
      <c r="TGG15" s="153"/>
      <c r="TGH15" s="153"/>
      <c r="TGI15" s="153"/>
      <c r="TGJ15" s="153"/>
      <c r="TGK15" s="153"/>
      <c r="TGL15" s="153"/>
      <c r="TGM15" s="153"/>
      <c r="TGN15" s="153"/>
      <c r="TGO15" s="153"/>
      <c r="TGP15" s="153"/>
      <c r="TGQ15" s="153"/>
      <c r="TGR15" s="153"/>
      <c r="TGS15" s="153"/>
      <c r="TGT15" s="153"/>
      <c r="TGU15" s="153"/>
      <c r="TGV15" s="153"/>
      <c r="TGW15" s="153"/>
      <c r="TGX15" s="153"/>
      <c r="TGY15" s="153"/>
      <c r="TGZ15" s="153"/>
      <c r="THA15" s="153"/>
      <c r="THB15" s="153"/>
      <c r="THC15" s="153"/>
      <c r="THD15" s="153"/>
      <c r="THE15" s="153"/>
      <c r="THF15" s="153"/>
      <c r="THG15" s="153"/>
      <c r="THH15" s="153"/>
      <c r="THI15" s="153"/>
      <c r="THJ15" s="153"/>
      <c r="THK15" s="153"/>
      <c r="THL15" s="153"/>
      <c r="THM15" s="153"/>
      <c r="THN15" s="153"/>
      <c r="THO15" s="153"/>
      <c r="THP15" s="153"/>
      <c r="THQ15" s="153"/>
      <c r="THR15" s="153"/>
      <c r="THS15" s="153"/>
      <c r="THT15" s="153"/>
      <c r="THU15" s="153"/>
      <c r="THV15" s="153"/>
      <c r="THW15" s="153"/>
      <c r="THX15" s="153"/>
      <c r="THY15" s="153"/>
      <c r="THZ15" s="153"/>
      <c r="TIA15" s="153"/>
      <c r="TIB15" s="153"/>
      <c r="TIC15" s="153"/>
      <c r="TID15" s="153"/>
      <c r="TIE15" s="153"/>
      <c r="TIF15" s="153"/>
      <c r="TIG15" s="153"/>
      <c r="TIH15" s="153"/>
      <c r="TII15" s="153"/>
      <c r="TIJ15" s="153"/>
      <c r="TIK15" s="153"/>
      <c r="TIL15" s="153"/>
      <c r="TIM15" s="153"/>
      <c r="TIN15" s="153"/>
      <c r="TIO15" s="153"/>
      <c r="TIP15" s="153"/>
      <c r="TIQ15" s="153"/>
      <c r="TIR15" s="153"/>
      <c r="TIS15" s="153"/>
      <c r="TIT15" s="153"/>
      <c r="TIU15" s="153"/>
      <c r="TIV15" s="153"/>
      <c r="TIW15" s="153"/>
      <c r="TIX15" s="153"/>
      <c r="TIY15" s="153"/>
      <c r="TIZ15" s="153"/>
      <c r="TJA15" s="153"/>
      <c r="TJB15" s="153"/>
      <c r="TJC15" s="153"/>
      <c r="TJD15" s="153"/>
      <c r="TJE15" s="153"/>
      <c r="TJF15" s="153"/>
      <c r="TJG15" s="153"/>
      <c r="TJH15" s="153"/>
      <c r="TJI15" s="153"/>
      <c r="TJJ15" s="153"/>
      <c r="TJK15" s="153"/>
      <c r="TJL15" s="153"/>
      <c r="TJM15" s="153"/>
      <c r="TJN15" s="153"/>
      <c r="TJO15" s="153"/>
      <c r="TJP15" s="153"/>
      <c r="TJQ15" s="153"/>
      <c r="TJR15" s="153"/>
      <c r="TJS15" s="153"/>
      <c r="TJT15" s="153"/>
      <c r="TJU15" s="153"/>
      <c r="TJV15" s="153"/>
      <c r="TJW15" s="153"/>
      <c r="TJX15" s="153"/>
      <c r="TJY15" s="153"/>
      <c r="TJZ15" s="153"/>
      <c r="TKA15" s="153"/>
      <c r="TKB15" s="153"/>
      <c r="TKC15" s="153"/>
      <c r="TKD15" s="153"/>
      <c r="TKE15" s="153"/>
      <c r="TKF15" s="153"/>
      <c r="TKG15" s="153"/>
      <c r="TKH15" s="153"/>
      <c r="TKI15" s="153"/>
      <c r="TKJ15" s="153"/>
      <c r="TKK15" s="153"/>
      <c r="TKL15" s="153"/>
      <c r="TKM15" s="153"/>
      <c r="TKN15" s="153"/>
      <c r="TKO15" s="153"/>
      <c r="TKP15" s="153"/>
      <c r="TKQ15" s="153"/>
      <c r="TKR15" s="153"/>
      <c r="TKS15" s="153"/>
      <c r="TKT15" s="153"/>
      <c r="TKU15" s="153"/>
      <c r="TKV15" s="153"/>
      <c r="TKW15" s="153"/>
      <c r="TKX15" s="153"/>
      <c r="TKY15" s="153"/>
      <c r="TKZ15" s="153"/>
      <c r="TLA15" s="153"/>
      <c r="TLB15" s="153"/>
      <c r="TLC15" s="153"/>
      <c r="TLD15" s="153"/>
      <c r="TLE15" s="153"/>
      <c r="TLF15" s="153"/>
      <c r="TLG15" s="153"/>
      <c r="TLH15" s="153"/>
      <c r="TLI15" s="153"/>
      <c r="TLJ15" s="153"/>
      <c r="TLK15" s="153"/>
      <c r="TLL15" s="153"/>
      <c r="TLM15" s="153"/>
      <c r="TLN15" s="153"/>
      <c r="TLO15" s="153"/>
      <c r="TLP15" s="153"/>
      <c r="TLQ15" s="153"/>
      <c r="TLR15" s="153"/>
      <c r="TLS15" s="153"/>
      <c r="TLT15" s="153"/>
      <c r="TLU15" s="153"/>
      <c r="TLV15" s="153"/>
      <c r="TLW15" s="153"/>
      <c r="TLX15" s="153"/>
      <c r="TLY15" s="153"/>
      <c r="TLZ15" s="153"/>
      <c r="TMA15" s="153"/>
      <c r="TMB15" s="153"/>
      <c r="TMC15" s="153"/>
      <c r="TMD15" s="153"/>
      <c r="TME15" s="153"/>
      <c r="TMF15" s="153"/>
      <c r="TMG15" s="153"/>
      <c r="TMH15" s="153"/>
      <c r="TMI15" s="153"/>
      <c r="TMJ15" s="153"/>
      <c r="TMK15" s="153"/>
      <c r="TML15" s="153"/>
      <c r="TMM15" s="153"/>
      <c r="TMN15" s="153"/>
      <c r="TMO15" s="153"/>
      <c r="TMP15" s="153"/>
      <c r="TMQ15" s="153"/>
      <c r="TMR15" s="153"/>
      <c r="TMS15" s="153"/>
      <c r="TMT15" s="153"/>
      <c r="TMU15" s="153"/>
      <c r="TMV15" s="153"/>
      <c r="TMW15" s="153"/>
      <c r="TMX15" s="153"/>
      <c r="TMY15" s="153"/>
      <c r="TMZ15" s="153"/>
      <c r="TNA15" s="153"/>
      <c r="TNB15" s="153"/>
      <c r="TNC15" s="153"/>
      <c r="TND15" s="153"/>
      <c r="TNE15" s="153"/>
      <c r="TNF15" s="153"/>
      <c r="TNG15" s="153"/>
      <c r="TNH15" s="153"/>
      <c r="TNI15" s="153"/>
      <c r="TNJ15" s="153"/>
      <c r="TNK15" s="153"/>
      <c r="TNL15" s="153"/>
      <c r="TNM15" s="153"/>
      <c r="TNN15" s="153"/>
      <c r="TNO15" s="153"/>
      <c r="TNP15" s="153"/>
      <c r="TNQ15" s="153"/>
      <c r="TNR15" s="153"/>
      <c r="TNS15" s="153"/>
      <c r="TNT15" s="153"/>
      <c r="TNU15" s="153"/>
      <c r="TNV15" s="153"/>
      <c r="TNW15" s="153"/>
      <c r="TNX15" s="153"/>
      <c r="TNY15" s="153"/>
      <c r="TNZ15" s="153"/>
      <c r="TOA15" s="153"/>
      <c r="TOB15" s="153"/>
      <c r="TOC15" s="153"/>
      <c r="TOD15" s="153"/>
      <c r="TOE15" s="153"/>
      <c r="TOF15" s="153"/>
      <c r="TOG15" s="153"/>
      <c r="TOH15" s="153"/>
      <c r="TOI15" s="153"/>
      <c r="TOJ15" s="153"/>
      <c r="TOK15" s="153"/>
      <c r="TOL15" s="153"/>
      <c r="TOM15" s="153"/>
      <c r="TON15" s="153"/>
      <c r="TOO15" s="153"/>
      <c r="TOP15" s="153"/>
      <c r="TOQ15" s="153"/>
      <c r="TOR15" s="153"/>
      <c r="TOS15" s="153"/>
      <c r="TOT15" s="153"/>
      <c r="TOU15" s="153"/>
      <c r="TOV15" s="153"/>
      <c r="TOW15" s="153"/>
      <c r="TOX15" s="153"/>
      <c r="TOY15" s="153"/>
      <c r="TOZ15" s="153"/>
      <c r="TPA15" s="153"/>
      <c r="TPB15" s="153"/>
      <c r="TPC15" s="153"/>
      <c r="TPD15" s="153"/>
      <c r="TPE15" s="153"/>
      <c r="TPF15" s="153"/>
      <c r="TPG15" s="153"/>
      <c r="TPH15" s="153"/>
      <c r="TPI15" s="153"/>
      <c r="TPJ15" s="153"/>
      <c r="TPK15" s="153"/>
      <c r="TPL15" s="153"/>
      <c r="TPM15" s="153"/>
      <c r="TPN15" s="153"/>
      <c r="TPO15" s="153"/>
      <c r="TPP15" s="153"/>
      <c r="TPQ15" s="153"/>
      <c r="TPR15" s="153"/>
      <c r="TPS15" s="153"/>
      <c r="TPT15" s="153"/>
      <c r="TPU15" s="153"/>
      <c r="TPV15" s="153"/>
      <c r="TPW15" s="153"/>
      <c r="TPX15" s="153"/>
      <c r="TPY15" s="153"/>
      <c r="TPZ15" s="153"/>
      <c r="TQA15" s="153"/>
      <c r="TQB15" s="153"/>
      <c r="TQC15" s="153"/>
      <c r="TQD15" s="153"/>
      <c r="TQE15" s="153"/>
      <c r="TQF15" s="153"/>
      <c r="TQG15" s="153"/>
      <c r="TQH15" s="153"/>
      <c r="TQI15" s="153"/>
      <c r="TQJ15" s="153"/>
      <c r="TQK15" s="153"/>
      <c r="TQL15" s="153"/>
      <c r="TQM15" s="153"/>
      <c r="TQN15" s="153"/>
      <c r="TQO15" s="153"/>
      <c r="TQP15" s="153"/>
      <c r="TQQ15" s="153"/>
      <c r="TQR15" s="153"/>
      <c r="TQS15" s="153"/>
      <c r="TQT15" s="153"/>
      <c r="TQU15" s="153"/>
      <c r="TQV15" s="153"/>
      <c r="TQW15" s="153"/>
      <c r="TQX15" s="153"/>
      <c r="TQY15" s="153"/>
      <c r="TQZ15" s="153"/>
      <c r="TRA15" s="153"/>
      <c r="TRB15" s="153"/>
      <c r="TRC15" s="153"/>
      <c r="TRD15" s="153"/>
      <c r="TRE15" s="153"/>
      <c r="TRF15" s="153"/>
      <c r="TRG15" s="153"/>
      <c r="TRH15" s="153"/>
      <c r="TRI15" s="153"/>
      <c r="TRJ15" s="153"/>
      <c r="TRK15" s="153"/>
      <c r="TRL15" s="153"/>
      <c r="TRM15" s="153"/>
      <c r="TRN15" s="153"/>
      <c r="TRO15" s="153"/>
      <c r="TRP15" s="153"/>
      <c r="TRQ15" s="153"/>
      <c r="TRR15" s="153"/>
      <c r="TRS15" s="153"/>
      <c r="TRT15" s="153"/>
      <c r="TRU15" s="153"/>
      <c r="TRV15" s="153"/>
      <c r="TRW15" s="153"/>
      <c r="TRX15" s="153"/>
      <c r="TRY15" s="153"/>
      <c r="TRZ15" s="153"/>
      <c r="TSA15" s="153"/>
      <c r="TSB15" s="153"/>
      <c r="TSC15" s="153"/>
      <c r="TSD15" s="153"/>
      <c r="TSE15" s="153"/>
      <c r="TSF15" s="153"/>
      <c r="TSG15" s="153"/>
      <c r="TSH15" s="153"/>
      <c r="TSI15" s="153"/>
      <c r="TSJ15" s="153"/>
      <c r="TSK15" s="153"/>
      <c r="TSL15" s="153"/>
      <c r="TSM15" s="153"/>
      <c r="TSN15" s="153"/>
      <c r="TSO15" s="153"/>
      <c r="TSP15" s="153"/>
      <c r="TSQ15" s="153"/>
      <c r="TSR15" s="153"/>
      <c r="TSS15" s="153"/>
      <c r="TST15" s="153"/>
      <c r="TSU15" s="153"/>
      <c r="TSV15" s="153"/>
      <c r="TSW15" s="153"/>
      <c r="TSX15" s="153"/>
      <c r="TSY15" s="153"/>
      <c r="TSZ15" s="153"/>
      <c r="TTA15" s="153"/>
      <c r="TTB15" s="153"/>
      <c r="TTC15" s="153"/>
      <c r="TTD15" s="153"/>
      <c r="TTE15" s="153"/>
      <c r="TTF15" s="153"/>
      <c r="TTG15" s="153"/>
      <c r="TTH15" s="153"/>
      <c r="TTI15" s="153"/>
      <c r="TTJ15" s="153"/>
      <c r="TTK15" s="153"/>
      <c r="TTL15" s="153"/>
      <c r="TTM15" s="153"/>
      <c r="TTN15" s="153"/>
      <c r="TTO15" s="153"/>
      <c r="TTP15" s="153"/>
      <c r="TTQ15" s="153"/>
      <c r="TTR15" s="153"/>
      <c r="TTS15" s="153"/>
      <c r="TTT15" s="153"/>
      <c r="TTU15" s="153"/>
      <c r="TTV15" s="153"/>
      <c r="TTW15" s="153"/>
      <c r="TTX15" s="153"/>
      <c r="TTY15" s="153"/>
      <c r="TTZ15" s="153"/>
      <c r="TUA15" s="153"/>
      <c r="TUB15" s="153"/>
      <c r="TUC15" s="153"/>
      <c r="TUD15" s="153"/>
      <c r="TUE15" s="153"/>
      <c r="TUF15" s="153"/>
      <c r="TUG15" s="153"/>
      <c r="TUH15" s="153"/>
      <c r="TUI15" s="153"/>
      <c r="TUJ15" s="153"/>
      <c r="TUK15" s="153"/>
      <c r="TUL15" s="153"/>
      <c r="TUM15" s="153"/>
      <c r="TUN15" s="153"/>
      <c r="TUO15" s="153"/>
      <c r="TUP15" s="153"/>
      <c r="TUQ15" s="153"/>
      <c r="TUR15" s="153"/>
      <c r="TUS15" s="153"/>
      <c r="TUT15" s="153"/>
      <c r="TUU15" s="153"/>
      <c r="TUV15" s="153"/>
      <c r="TUW15" s="153"/>
      <c r="TUX15" s="153"/>
      <c r="TUY15" s="153"/>
      <c r="TUZ15" s="153"/>
      <c r="TVA15" s="153"/>
      <c r="TVB15" s="153"/>
      <c r="TVC15" s="153"/>
      <c r="TVD15" s="153"/>
      <c r="TVE15" s="153"/>
      <c r="TVF15" s="153"/>
      <c r="TVG15" s="153"/>
      <c r="TVH15" s="153"/>
      <c r="TVI15" s="153"/>
      <c r="TVJ15" s="153"/>
      <c r="TVK15" s="153"/>
      <c r="TVL15" s="153"/>
      <c r="TVM15" s="153"/>
      <c r="TVN15" s="153"/>
      <c r="TVO15" s="153"/>
      <c r="TVP15" s="153"/>
      <c r="TVQ15" s="153"/>
      <c r="TVR15" s="153"/>
      <c r="TVS15" s="153"/>
      <c r="TVT15" s="153"/>
      <c r="TVU15" s="153"/>
      <c r="TVV15" s="153"/>
      <c r="TVW15" s="153"/>
      <c r="TVX15" s="153"/>
      <c r="TVY15" s="153"/>
      <c r="TVZ15" s="153"/>
      <c r="TWA15" s="153"/>
      <c r="TWB15" s="153"/>
      <c r="TWC15" s="153"/>
      <c r="TWD15" s="153"/>
      <c r="TWE15" s="153"/>
      <c r="TWF15" s="153"/>
      <c r="TWG15" s="153"/>
      <c r="TWH15" s="153"/>
      <c r="TWI15" s="153"/>
      <c r="TWJ15" s="153"/>
      <c r="TWK15" s="153"/>
      <c r="TWL15" s="153"/>
      <c r="TWM15" s="153"/>
      <c r="TWN15" s="153"/>
      <c r="TWO15" s="153"/>
      <c r="TWP15" s="153"/>
      <c r="TWQ15" s="153"/>
      <c r="TWR15" s="153"/>
      <c r="TWS15" s="153"/>
      <c r="TWT15" s="153"/>
      <c r="TWU15" s="153"/>
      <c r="TWV15" s="153"/>
      <c r="TWW15" s="153"/>
      <c r="TWX15" s="153"/>
      <c r="TWY15" s="153"/>
      <c r="TWZ15" s="153"/>
      <c r="TXA15" s="153"/>
      <c r="TXB15" s="153"/>
      <c r="TXC15" s="153"/>
      <c r="TXD15" s="153"/>
      <c r="TXE15" s="153"/>
      <c r="TXF15" s="153"/>
      <c r="TXG15" s="153"/>
      <c r="TXH15" s="153"/>
      <c r="TXI15" s="153"/>
      <c r="TXJ15" s="153"/>
      <c r="TXK15" s="153"/>
      <c r="TXL15" s="153"/>
      <c r="TXM15" s="153"/>
      <c r="TXN15" s="153"/>
      <c r="TXO15" s="153"/>
      <c r="TXP15" s="153"/>
      <c r="TXQ15" s="153"/>
      <c r="TXR15" s="153"/>
      <c r="TXS15" s="153"/>
      <c r="TXT15" s="153"/>
      <c r="TXU15" s="153"/>
      <c r="TXV15" s="153"/>
      <c r="TXW15" s="153"/>
      <c r="TXX15" s="153"/>
      <c r="TXY15" s="153"/>
      <c r="TXZ15" s="153"/>
      <c r="TYA15" s="153"/>
      <c r="TYB15" s="153"/>
      <c r="TYC15" s="153"/>
      <c r="TYD15" s="153"/>
      <c r="TYE15" s="153"/>
      <c r="TYF15" s="153"/>
      <c r="TYG15" s="153"/>
      <c r="TYH15" s="153"/>
      <c r="TYI15" s="153"/>
      <c r="TYJ15" s="153"/>
      <c r="TYK15" s="153"/>
      <c r="TYL15" s="153"/>
      <c r="TYM15" s="153"/>
      <c r="TYN15" s="153"/>
      <c r="TYO15" s="153"/>
      <c r="TYP15" s="153"/>
      <c r="TYQ15" s="153"/>
      <c r="TYR15" s="153"/>
      <c r="TYS15" s="153"/>
      <c r="TYT15" s="153"/>
      <c r="TYU15" s="153"/>
      <c r="TYV15" s="153"/>
      <c r="TYW15" s="153"/>
      <c r="TYX15" s="153"/>
      <c r="TYY15" s="153"/>
      <c r="TYZ15" s="153"/>
      <c r="TZA15" s="153"/>
      <c r="TZB15" s="153"/>
      <c r="TZC15" s="153"/>
      <c r="TZD15" s="153"/>
      <c r="TZE15" s="153"/>
      <c r="TZF15" s="153"/>
      <c r="TZG15" s="153"/>
      <c r="TZH15" s="153"/>
      <c r="TZI15" s="153"/>
      <c r="TZJ15" s="153"/>
      <c r="TZK15" s="153"/>
      <c r="TZL15" s="153"/>
      <c r="TZM15" s="153"/>
      <c r="TZN15" s="153"/>
      <c r="TZO15" s="153"/>
      <c r="TZP15" s="153"/>
      <c r="TZQ15" s="153"/>
      <c r="TZR15" s="153"/>
      <c r="TZS15" s="153"/>
      <c r="TZT15" s="153"/>
      <c r="TZU15" s="153"/>
      <c r="TZV15" s="153"/>
      <c r="TZW15" s="153"/>
      <c r="TZX15" s="153"/>
      <c r="TZY15" s="153"/>
      <c r="TZZ15" s="153"/>
      <c r="UAA15" s="153"/>
      <c r="UAB15" s="153"/>
      <c r="UAC15" s="153"/>
      <c r="UAD15" s="153"/>
      <c r="UAE15" s="153"/>
      <c r="UAF15" s="153"/>
      <c r="UAG15" s="153"/>
      <c r="UAH15" s="153"/>
      <c r="UAI15" s="153"/>
      <c r="UAJ15" s="153"/>
      <c r="UAK15" s="153"/>
      <c r="UAL15" s="153"/>
      <c r="UAM15" s="153"/>
      <c r="UAN15" s="153"/>
      <c r="UAO15" s="153"/>
      <c r="UAP15" s="153"/>
      <c r="UAQ15" s="153"/>
      <c r="UAR15" s="153"/>
      <c r="UAS15" s="153"/>
      <c r="UAT15" s="153"/>
      <c r="UAU15" s="153"/>
      <c r="UAV15" s="153"/>
      <c r="UAW15" s="153"/>
      <c r="UAX15" s="153"/>
      <c r="UAY15" s="153"/>
      <c r="UAZ15" s="153"/>
      <c r="UBA15" s="153"/>
      <c r="UBB15" s="153"/>
      <c r="UBC15" s="153"/>
      <c r="UBD15" s="153"/>
      <c r="UBE15" s="153"/>
      <c r="UBF15" s="153"/>
      <c r="UBG15" s="153"/>
      <c r="UBH15" s="153"/>
      <c r="UBI15" s="153"/>
      <c r="UBJ15" s="153"/>
      <c r="UBK15" s="153"/>
      <c r="UBL15" s="153"/>
      <c r="UBM15" s="153"/>
      <c r="UBN15" s="153"/>
      <c r="UBO15" s="153"/>
      <c r="UBP15" s="153"/>
      <c r="UBQ15" s="153"/>
      <c r="UBR15" s="153"/>
      <c r="UBS15" s="153"/>
      <c r="UBT15" s="153"/>
      <c r="UBU15" s="153"/>
      <c r="UBV15" s="153"/>
      <c r="UBW15" s="153"/>
      <c r="UBX15" s="153"/>
      <c r="UBY15" s="153"/>
      <c r="UBZ15" s="153"/>
      <c r="UCA15" s="153"/>
      <c r="UCB15" s="153"/>
      <c r="UCC15" s="153"/>
      <c r="UCD15" s="153"/>
      <c r="UCE15" s="153"/>
      <c r="UCF15" s="153"/>
      <c r="UCG15" s="153"/>
      <c r="UCH15" s="153"/>
      <c r="UCI15" s="153"/>
      <c r="UCJ15" s="153"/>
      <c r="UCK15" s="153"/>
      <c r="UCL15" s="153"/>
      <c r="UCM15" s="153"/>
      <c r="UCN15" s="153"/>
      <c r="UCO15" s="153"/>
      <c r="UCP15" s="153"/>
      <c r="UCQ15" s="153"/>
      <c r="UCR15" s="153"/>
      <c r="UCS15" s="153"/>
      <c r="UCT15" s="153"/>
      <c r="UCU15" s="153"/>
      <c r="UCV15" s="153"/>
      <c r="UCW15" s="153"/>
      <c r="UCX15" s="153"/>
      <c r="UCY15" s="153"/>
      <c r="UCZ15" s="153"/>
      <c r="UDA15" s="153"/>
      <c r="UDB15" s="153"/>
      <c r="UDC15" s="153"/>
      <c r="UDD15" s="153"/>
      <c r="UDE15" s="153"/>
      <c r="UDF15" s="153"/>
      <c r="UDG15" s="153"/>
      <c r="UDH15" s="153"/>
      <c r="UDI15" s="153"/>
      <c r="UDJ15" s="153"/>
      <c r="UDK15" s="153"/>
      <c r="UDL15" s="153"/>
      <c r="UDM15" s="153"/>
      <c r="UDN15" s="153"/>
      <c r="UDO15" s="153"/>
      <c r="UDP15" s="153"/>
      <c r="UDQ15" s="153"/>
      <c r="UDR15" s="153"/>
      <c r="UDS15" s="153"/>
      <c r="UDT15" s="153"/>
      <c r="UDU15" s="153"/>
      <c r="UDV15" s="153"/>
      <c r="UDW15" s="153"/>
      <c r="UDX15" s="153"/>
      <c r="UDY15" s="153"/>
      <c r="UDZ15" s="153"/>
      <c r="UEA15" s="153"/>
      <c r="UEB15" s="153"/>
      <c r="UEC15" s="153"/>
      <c r="UED15" s="153"/>
      <c r="UEE15" s="153"/>
      <c r="UEF15" s="153"/>
      <c r="UEG15" s="153"/>
      <c r="UEH15" s="153"/>
      <c r="UEI15" s="153"/>
      <c r="UEJ15" s="153"/>
      <c r="UEK15" s="153"/>
      <c r="UEL15" s="153"/>
      <c r="UEM15" s="153"/>
      <c r="UEN15" s="153"/>
      <c r="UEO15" s="153"/>
      <c r="UEP15" s="153"/>
      <c r="UEQ15" s="153"/>
      <c r="UER15" s="153"/>
      <c r="UES15" s="153"/>
      <c r="UET15" s="153"/>
      <c r="UEU15" s="153"/>
      <c r="UEV15" s="153"/>
      <c r="UEW15" s="153"/>
      <c r="UEX15" s="153"/>
      <c r="UEY15" s="153"/>
      <c r="UEZ15" s="153"/>
      <c r="UFA15" s="153"/>
      <c r="UFB15" s="153"/>
      <c r="UFC15" s="153"/>
      <c r="UFD15" s="153"/>
      <c r="UFE15" s="153"/>
      <c r="UFF15" s="153"/>
      <c r="UFG15" s="153"/>
      <c r="UFH15" s="153"/>
      <c r="UFI15" s="153"/>
      <c r="UFJ15" s="153"/>
      <c r="UFK15" s="153"/>
      <c r="UFL15" s="153"/>
      <c r="UFM15" s="153"/>
      <c r="UFN15" s="153"/>
      <c r="UFO15" s="153"/>
      <c r="UFP15" s="153"/>
      <c r="UFQ15" s="153"/>
      <c r="UFR15" s="153"/>
      <c r="UFS15" s="153"/>
      <c r="UFT15" s="153"/>
      <c r="UFU15" s="153"/>
      <c r="UFV15" s="153"/>
      <c r="UFW15" s="153"/>
      <c r="UFX15" s="153"/>
      <c r="UFY15" s="153"/>
      <c r="UFZ15" s="153"/>
      <c r="UGA15" s="153"/>
      <c r="UGB15" s="153"/>
      <c r="UGC15" s="153"/>
      <c r="UGD15" s="153"/>
      <c r="UGE15" s="153"/>
      <c r="UGF15" s="153"/>
      <c r="UGG15" s="153"/>
      <c r="UGH15" s="153"/>
      <c r="UGI15" s="153"/>
      <c r="UGJ15" s="153"/>
      <c r="UGK15" s="153"/>
      <c r="UGL15" s="153"/>
      <c r="UGM15" s="153"/>
      <c r="UGN15" s="153"/>
      <c r="UGO15" s="153"/>
      <c r="UGP15" s="153"/>
      <c r="UGQ15" s="153"/>
      <c r="UGR15" s="153"/>
      <c r="UGS15" s="153"/>
      <c r="UGT15" s="153"/>
      <c r="UGU15" s="153"/>
      <c r="UGV15" s="153"/>
      <c r="UGW15" s="153"/>
      <c r="UGX15" s="153"/>
      <c r="UGY15" s="153"/>
      <c r="UGZ15" s="153"/>
      <c r="UHA15" s="153"/>
      <c r="UHB15" s="153"/>
      <c r="UHC15" s="153"/>
      <c r="UHD15" s="153"/>
      <c r="UHE15" s="153"/>
      <c r="UHF15" s="153"/>
      <c r="UHG15" s="153"/>
      <c r="UHH15" s="153"/>
      <c r="UHI15" s="153"/>
      <c r="UHJ15" s="153"/>
      <c r="UHK15" s="153"/>
      <c r="UHL15" s="153"/>
      <c r="UHM15" s="153"/>
      <c r="UHN15" s="153"/>
      <c r="UHO15" s="153"/>
      <c r="UHP15" s="153"/>
      <c r="UHQ15" s="153"/>
      <c r="UHR15" s="153"/>
      <c r="UHS15" s="153"/>
      <c r="UHT15" s="153"/>
      <c r="UHU15" s="153"/>
      <c r="UHV15" s="153"/>
      <c r="UHW15" s="153"/>
      <c r="UHX15" s="153"/>
      <c r="UHY15" s="153"/>
      <c r="UHZ15" s="153"/>
      <c r="UIA15" s="153"/>
      <c r="UIB15" s="153"/>
      <c r="UIC15" s="153"/>
      <c r="UID15" s="153"/>
      <c r="UIE15" s="153"/>
      <c r="UIF15" s="153"/>
      <c r="UIG15" s="153"/>
      <c r="UIH15" s="153"/>
      <c r="UII15" s="153"/>
      <c r="UIJ15" s="153"/>
      <c r="UIK15" s="153"/>
      <c r="UIL15" s="153"/>
      <c r="UIM15" s="153"/>
      <c r="UIN15" s="153"/>
      <c r="UIO15" s="153"/>
      <c r="UIP15" s="153"/>
      <c r="UIQ15" s="153"/>
      <c r="UIR15" s="153"/>
      <c r="UIS15" s="153"/>
      <c r="UIT15" s="153"/>
      <c r="UIU15" s="153"/>
      <c r="UIV15" s="153"/>
      <c r="UIW15" s="153"/>
      <c r="UIX15" s="153"/>
      <c r="UIY15" s="153"/>
      <c r="UIZ15" s="153"/>
      <c r="UJA15" s="153"/>
      <c r="UJB15" s="153"/>
      <c r="UJC15" s="153"/>
      <c r="UJD15" s="153"/>
      <c r="UJE15" s="153"/>
      <c r="UJF15" s="153"/>
      <c r="UJG15" s="153"/>
      <c r="UJH15" s="153"/>
      <c r="UJI15" s="153"/>
      <c r="UJJ15" s="153"/>
      <c r="UJK15" s="153"/>
      <c r="UJL15" s="153"/>
      <c r="UJM15" s="153"/>
      <c r="UJN15" s="153"/>
      <c r="UJO15" s="153"/>
      <c r="UJP15" s="153"/>
      <c r="UJQ15" s="153"/>
      <c r="UJR15" s="153"/>
      <c r="UJS15" s="153"/>
      <c r="UJT15" s="153"/>
      <c r="UJU15" s="153"/>
      <c r="UJV15" s="153"/>
      <c r="UJW15" s="153"/>
      <c r="UJX15" s="153"/>
      <c r="UJY15" s="153"/>
      <c r="UJZ15" s="153"/>
      <c r="UKA15" s="153"/>
      <c r="UKB15" s="153"/>
      <c r="UKC15" s="153"/>
      <c r="UKD15" s="153"/>
      <c r="UKE15" s="153"/>
      <c r="UKF15" s="153"/>
      <c r="UKG15" s="153"/>
      <c r="UKH15" s="153"/>
      <c r="UKI15" s="153"/>
      <c r="UKJ15" s="153"/>
      <c r="UKK15" s="153"/>
      <c r="UKL15" s="153"/>
      <c r="UKM15" s="153"/>
      <c r="UKN15" s="153"/>
      <c r="UKO15" s="153"/>
      <c r="UKP15" s="153"/>
      <c r="UKQ15" s="153"/>
      <c r="UKR15" s="153"/>
      <c r="UKS15" s="153"/>
      <c r="UKT15" s="153"/>
      <c r="UKU15" s="153"/>
      <c r="UKV15" s="153"/>
      <c r="UKW15" s="153"/>
      <c r="UKX15" s="153"/>
      <c r="UKY15" s="153"/>
      <c r="UKZ15" s="153"/>
      <c r="ULA15" s="153"/>
      <c r="ULB15" s="153"/>
      <c r="ULC15" s="153"/>
      <c r="ULD15" s="153"/>
      <c r="ULE15" s="153"/>
      <c r="ULF15" s="153"/>
      <c r="ULG15" s="153"/>
      <c r="ULH15" s="153"/>
      <c r="ULI15" s="153"/>
      <c r="ULJ15" s="153"/>
      <c r="ULK15" s="153"/>
      <c r="ULL15" s="153"/>
      <c r="ULM15" s="153"/>
      <c r="ULN15" s="153"/>
      <c r="ULO15" s="153"/>
      <c r="ULP15" s="153"/>
      <c r="ULQ15" s="153"/>
      <c r="ULR15" s="153"/>
      <c r="ULS15" s="153"/>
      <c r="ULT15" s="153"/>
      <c r="ULU15" s="153"/>
      <c r="ULV15" s="153"/>
      <c r="ULW15" s="153"/>
      <c r="ULX15" s="153"/>
      <c r="ULY15" s="153"/>
      <c r="ULZ15" s="153"/>
      <c r="UMA15" s="153"/>
      <c r="UMB15" s="153"/>
      <c r="UMC15" s="153"/>
      <c r="UMD15" s="153"/>
      <c r="UME15" s="153"/>
      <c r="UMF15" s="153"/>
      <c r="UMG15" s="153"/>
      <c r="UMH15" s="153"/>
      <c r="UMI15" s="153"/>
      <c r="UMJ15" s="153"/>
      <c r="UMK15" s="153"/>
      <c r="UML15" s="153"/>
      <c r="UMM15" s="153"/>
      <c r="UMN15" s="153"/>
      <c r="UMO15" s="153"/>
      <c r="UMP15" s="153"/>
      <c r="UMQ15" s="153"/>
      <c r="UMR15" s="153"/>
      <c r="UMS15" s="153"/>
      <c r="UMT15" s="153"/>
      <c r="UMU15" s="153"/>
      <c r="UMV15" s="153"/>
      <c r="UMW15" s="153"/>
      <c r="UMX15" s="153"/>
      <c r="UMY15" s="153"/>
      <c r="UMZ15" s="153"/>
      <c r="UNA15" s="153"/>
      <c r="UNB15" s="153"/>
      <c r="UNC15" s="153"/>
      <c r="UND15" s="153"/>
      <c r="UNE15" s="153"/>
      <c r="UNF15" s="153"/>
      <c r="UNG15" s="153"/>
      <c r="UNH15" s="153"/>
      <c r="UNI15" s="153"/>
      <c r="UNJ15" s="153"/>
      <c r="UNK15" s="153"/>
      <c r="UNL15" s="153"/>
      <c r="UNM15" s="153"/>
      <c r="UNN15" s="153"/>
      <c r="UNO15" s="153"/>
      <c r="UNP15" s="153"/>
      <c r="UNQ15" s="153"/>
      <c r="UNR15" s="153"/>
      <c r="UNS15" s="153"/>
      <c r="UNT15" s="153"/>
      <c r="UNU15" s="153"/>
      <c r="UNV15" s="153"/>
      <c r="UNW15" s="153"/>
      <c r="UNX15" s="153"/>
      <c r="UNY15" s="153"/>
      <c r="UNZ15" s="153"/>
      <c r="UOA15" s="153"/>
      <c r="UOB15" s="153"/>
      <c r="UOC15" s="153"/>
      <c r="UOD15" s="153"/>
      <c r="UOE15" s="153"/>
      <c r="UOF15" s="153"/>
      <c r="UOG15" s="153"/>
      <c r="UOH15" s="153"/>
      <c r="UOI15" s="153"/>
      <c r="UOJ15" s="153"/>
      <c r="UOK15" s="153"/>
      <c r="UOL15" s="153"/>
      <c r="UOM15" s="153"/>
      <c r="UON15" s="153"/>
      <c r="UOO15" s="153"/>
      <c r="UOP15" s="153"/>
      <c r="UOQ15" s="153"/>
      <c r="UOR15" s="153"/>
      <c r="UOS15" s="153"/>
      <c r="UOT15" s="153"/>
      <c r="UOU15" s="153"/>
      <c r="UOV15" s="153"/>
      <c r="UOW15" s="153"/>
      <c r="UOX15" s="153"/>
      <c r="UOY15" s="153"/>
      <c r="UOZ15" s="153"/>
      <c r="UPA15" s="153"/>
      <c r="UPB15" s="153"/>
      <c r="UPC15" s="153"/>
      <c r="UPD15" s="153"/>
      <c r="UPE15" s="153"/>
      <c r="UPF15" s="153"/>
      <c r="UPG15" s="153"/>
      <c r="UPH15" s="153"/>
      <c r="UPI15" s="153"/>
      <c r="UPJ15" s="153"/>
      <c r="UPK15" s="153"/>
      <c r="UPL15" s="153"/>
      <c r="UPM15" s="153"/>
      <c r="UPN15" s="153"/>
      <c r="UPO15" s="153"/>
      <c r="UPP15" s="153"/>
      <c r="UPQ15" s="153"/>
      <c r="UPR15" s="153"/>
      <c r="UPS15" s="153"/>
      <c r="UPT15" s="153"/>
      <c r="UPU15" s="153"/>
      <c r="UPV15" s="153"/>
      <c r="UPW15" s="153"/>
      <c r="UPX15" s="153"/>
      <c r="UPY15" s="153"/>
      <c r="UPZ15" s="153"/>
      <c r="UQA15" s="153"/>
      <c r="UQB15" s="153"/>
      <c r="UQC15" s="153"/>
      <c r="UQD15" s="153"/>
      <c r="UQE15" s="153"/>
      <c r="UQF15" s="153"/>
      <c r="UQG15" s="153"/>
      <c r="UQH15" s="153"/>
      <c r="UQI15" s="153"/>
      <c r="UQJ15" s="153"/>
      <c r="UQK15" s="153"/>
      <c r="UQL15" s="153"/>
      <c r="UQM15" s="153"/>
      <c r="UQN15" s="153"/>
      <c r="UQO15" s="153"/>
      <c r="UQP15" s="153"/>
      <c r="UQQ15" s="153"/>
      <c r="UQR15" s="153"/>
      <c r="UQS15" s="153"/>
      <c r="UQT15" s="153"/>
      <c r="UQU15" s="153"/>
      <c r="UQV15" s="153"/>
      <c r="UQW15" s="153"/>
      <c r="UQX15" s="153"/>
      <c r="UQY15" s="153"/>
      <c r="UQZ15" s="153"/>
      <c r="URA15" s="153"/>
      <c r="URB15" s="153"/>
      <c r="URC15" s="153"/>
      <c r="URD15" s="153"/>
      <c r="URE15" s="153"/>
      <c r="URF15" s="153"/>
      <c r="URG15" s="153"/>
      <c r="URH15" s="153"/>
      <c r="URI15" s="153"/>
      <c r="URJ15" s="153"/>
      <c r="URK15" s="153"/>
      <c r="URL15" s="153"/>
      <c r="URM15" s="153"/>
      <c r="URN15" s="153"/>
      <c r="URO15" s="153"/>
      <c r="URP15" s="153"/>
      <c r="URQ15" s="153"/>
      <c r="URR15" s="153"/>
      <c r="URS15" s="153"/>
      <c r="URT15" s="153"/>
      <c r="URU15" s="153"/>
      <c r="URV15" s="153"/>
      <c r="URW15" s="153"/>
      <c r="URX15" s="153"/>
      <c r="URY15" s="153"/>
      <c r="URZ15" s="153"/>
      <c r="USA15" s="153"/>
      <c r="USB15" s="153"/>
      <c r="USC15" s="153"/>
      <c r="USD15" s="153"/>
      <c r="USE15" s="153"/>
      <c r="USF15" s="153"/>
      <c r="USG15" s="153"/>
      <c r="USH15" s="153"/>
      <c r="USI15" s="153"/>
      <c r="USJ15" s="153"/>
      <c r="USK15" s="153"/>
      <c r="USL15" s="153"/>
      <c r="USM15" s="153"/>
      <c r="USN15" s="153"/>
      <c r="USO15" s="153"/>
      <c r="USP15" s="153"/>
      <c r="USQ15" s="153"/>
      <c r="USR15" s="153"/>
      <c r="USS15" s="153"/>
      <c r="UST15" s="153"/>
      <c r="USU15" s="153"/>
      <c r="USV15" s="153"/>
      <c r="USW15" s="153"/>
      <c r="USX15" s="153"/>
      <c r="USY15" s="153"/>
      <c r="USZ15" s="153"/>
      <c r="UTA15" s="153"/>
      <c r="UTB15" s="153"/>
      <c r="UTC15" s="153"/>
      <c r="UTD15" s="153"/>
      <c r="UTE15" s="153"/>
      <c r="UTF15" s="153"/>
      <c r="UTG15" s="153"/>
      <c r="UTH15" s="153"/>
      <c r="UTI15" s="153"/>
      <c r="UTJ15" s="153"/>
      <c r="UTK15" s="153"/>
      <c r="UTL15" s="153"/>
      <c r="UTM15" s="153"/>
      <c r="UTN15" s="153"/>
      <c r="UTO15" s="153"/>
      <c r="UTP15" s="153"/>
      <c r="UTQ15" s="153"/>
      <c r="UTR15" s="153"/>
      <c r="UTS15" s="153"/>
      <c r="UTT15" s="153"/>
      <c r="UTU15" s="153"/>
      <c r="UTV15" s="153"/>
      <c r="UTW15" s="153"/>
      <c r="UTX15" s="153"/>
      <c r="UTY15" s="153"/>
      <c r="UTZ15" s="153"/>
      <c r="UUA15" s="153"/>
      <c r="UUB15" s="153"/>
      <c r="UUC15" s="153"/>
      <c r="UUD15" s="153"/>
      <c r="UUE15" s="153"/>
      <c r="UUF15" s="153"/>
      <c r="UUG15" s="153"/>
      <c r="UUH15" s="153"/>
      <c r="UUI15" s="153"/>
      <c r="UUJ15" s="153"/>
      <c r="UUK15" s="153"/>
      <c r="UUL15" s="153"/>
      <c r="UUM15" s="153"/>
      <c r="UUN15" s="153"/>
      <c r="UUO15" s="153"/>
      <c r="UUP15" s="153"/>
      <c r="UUQ15" s="153"/>
      <c r="UUR15" s="153"/>
      <c r="UUS15" s="153"/>
      <c r="UUT15" s="153"/>
      <c r="UUU15" s="153"/>
      <c r="UUV15" s="153"/>
      <c r="UUW15" s="153"/>
      <c r="UUX15" s="153"/>
      <c r="UUY15" s="153"/>
      <c r="UUZ15" s="153"/>
      <c r="UVA15" s="153"/>
      <c r="UVB15" s="153"/>
      <c r="UVC15" s="153"/>
      <c r="UVD15" s="153"/>
      <c r="UVE15" s="153"/>
      <c r="UVF15" s="153"/>
      <c r="UVG15" s="153"/>
      <c r="UVH15" s="153"/>
      <c r="UVI15" s="153"/>
      <c r="UVJ15" s="153"/>
      <c r="UVK15" s="153"/>
      <c r="UVL15" s="153"/>
      <c r="UVM15" s="153"/>
      <c r="UVN15" s="153"/>
      <c r="UVO15" s="153"/>
      <c r="UVP15" s="153"/>
      <c r="UVQ15" s="153"/>
      <c r="UVR15" s="153"/>
      <c r="UVS15" s="153"/>
      <c r="UVT15" s="153"/>
      <c r="UVU15" s="153"/>
      <c r="UVV15" s="153"/>
      <c r="UVW15" s="153"/>
      <c r="UVX15" s="153"/>
      <c r="UVY15" s="153"/>
      <c r="UVZ15" s="153"/>
      <c r="UWA15" s="153"/>
      <c r="UWB15" s="153"/>
      <c r="UWC15" s="153"/>
      <c r="UWD15" s="153"/>
      <c r="UWE15" s="153"/>
      <c r="UWF15" s="153"/>
      <c r="UWG15" s="153"/>
      <c r="UWH15" s="153"/>
      <c r="UWI15" s="153"/>
      <c r="UWJ15" s="153"/>
      <c r="UWK15" s="153"/>
      <c r="UWL15" s="153"/>
      <c r="UWM15" s="153"/>
      <c r="UWN15" s="153"/>
      <c r="UWO15" s="153"/>
      <c r="UWP15" s="153"/>
      <c r="UWQ15" s="153"/>
      <c r="UWR15" s="153"/>
      <c r="UWS15" s="153"/>
      <c r="UWT15" s="153"/>
      <c r="UWU15" s="153"/>
      <c r="UWV15" s="153"/>
      <c r="UWW15" s="153"/>
      <c r="UWX15" s="153"/>
      <c r="UWY15" s="153"/>
      <c r="UWZ15" s="153"/>
      <c r="UXA15" s="153"/>
      <c r="UXB15" s="153"/>
      <c r="UXC15" s="153"/>
      <c r="UXD15" s="153"/>
      <c r="UXE15" s="153"/>
      <c r="UXF15" s="153"/>
      <c r="UXG15" s="153"/>
      <c r="UXH15" s="153"/>
      <c r="UXI15" s="153"/>
      <c r="UXJ15" s="153"/>
      <c r="UXK15" s="153"/>
      <c r="UXL15" s="153"/>
      <c r="UXM15" s="153"/>
      <c r="UXN15" s="153"/>
      <c r="UXO15" s="153"/>
      <c r="UXP15" s="153"/>
      <c r="UXQ15" s="153"/>
      <c r="UXR15" s="153"/>
      <c r="UXS15" s="153"/>
      <c r="UXT15" s="153"/>
      <c r="UXU15" s="153"/>
      <c r="UXV15" s="153"/>
      <c r="UXW15" s="153"/>
      <c r="UXX15" s="153"/>
      <c r="UXY15" s="153"/>
      <c r="UXZ15" s="153"/>
      <c r="UYA15" s="153"/>
      <c r="UYB15" s="153"/>
      <c r="UYC15" s="153"/>
      <c r="UYD15" s="153"/>
      <c r="UYE15" s="153"/>
      <c r="UYF15" s="153"/>
      <c r="UYG15" s="153"/>
      <c r="UYH15" s="153"/>
      <c r="UYI15" s="153"/>
      <c r="UYJ15" s="153"/>
      <c r="UYK15" s="153"/>
      <c r="UYL15" s="153"/>
      <c r="UYM15" s="153"/>
      <c r="UYN15" s="153"/>
      <c r="UYO15" s="153"/>
      <c r="UYP15" s="153"/>
      <c r="UYQ15" s="153"/>
      <c r="UYR15" s="153"/>
      <c r="UYS15" s="153"/>
      <c r="UYT15" s="153"/>
      <c r="UYU15" s="153"/>
      <c r="UYV15" s="153"/>
      <c r="UYW15" s="153"/>
      <c r="UYX15" s="153"/>
      <c r="UYY15" s="153"/>
      <c r="UYZ15" s="153"/>
      <c r="UZA15" s="153"/>
      <c r="UZB15" s="153"/>
      <c r="UZC15" s="153"/>
      <c r="UZD15" s="153"/>
      <c r="UZE15" s="153"/>
      <c r="UZF15" s="153"/>
      <c r="UZG15" s="153"/>
      <c r="UZH15" s="153"/>
      <c r="UZI15" s="153"/>
      <c r="UZJ15" s="153"/>
      <c r="UZK15" s="153"/>
      <c r="UZL15" s="153"/>
      <c r="UZM15" s="153"/>
      <c r="UZN15" s="153"/>
      <c r="UZO15" s="153"/>
      <c r="UZP15" s="153"/>
      <c r="UZQ15" s="153"/>
      <c r="UZR15" s="153"/>
      <c r="UZS15" s="153"/>
      <c r="UZT15" s="153"/>
      <c r="UZU15" s="153"/>
      <c r="UZV15" s="153"/>
      <c r="UZW15" s="153"/>
      <c r="UZX15" s="153"/>
      <c r="UZY15" s="153"/>
      <c r="UZZ15" s="153"/>
      <c r="VAA15" s="153"/>
      <c r="VAB15" s="153"/>
      <c r="VAC15" s="153"/>
      <c r="VAD15" s="153"/>
      <c r="VAE15" s="153"/>
      <c r="VAF15" s="153"/>
      <c r="VAG15" s="153"/>
      <c r="VAH15" s="153"/>
      <c r="VAI15" s="153"/>
      <c r="VAJ15" s="153"/>
      <c r="VAK15" s="153"/>
      <c r="VAL15" s="153"/>
      <c r="VAM15" s="153"/>
      <c r="VAN15" s="153"/>
      <c r="VAO15" s="153"/>
      <c r="VAP15" s="153"/>
      <c r="VAQ15" s="153"/>
      <c r="VAR15" s="153"/>
      <c r="VAS15" s="153"/>
      <c r="VAT15" s="153"/>
      <c r="VAU15" s="153"/>
      <c r="VAV15" s="153"/>
      <c r="VAW15" s="153"/>
      <c r="VAX15" s="153"/>
      <c r="VAY15" s="153"/>
      <c r="VAZ15" s="153"/>
      <c r="VBA15" s="153"/>
      <c r="VBB15" s="153"/>
      <c r="VBC15" s="153"/>
      <c r="VBD15" s="153"/>
      <c r="VBE15" s="153"/>
      <c r="VBF15" s="153"/>
      <c r="VBG15" s="153"/>
      <c r="VBH15" s="153"/>
      <c r="VBI15" s="153"/>
      <c r="VBJ15" s="153"/>
      <c r="VBK15" s="153"/>
      <c r="VBL15" s="153"/>
      <c r="VBM15" s="153"/>
      <c r="VBN15" s="153"/>
      <c r="VBO15" s="153"/>
      <c r="VBP15" s="153"/>
      <c r="VBQ15" s="153"/>
      <c r="VBR15" s="153"/>
      <c r="VBS15" s="153"/>
      <c r="VBT15" s="153"/>
      <c r="VBU15" s="153"/>
      <c r="VBV15" s="153"/>
      <c r="VBW15" s="153"/>
      <c r="VBX15" s="153"/>
      <c r="VBY15" s="153"/>
      <c r="VBZ15" s="153"/>
      <c r="VCA15" s="153"/>
      <c r="VCB15" s="153"/>
      <c r="VCC15" s="153"/>
      <c r="VCD15" s="153"/>
      <c r="VCE15" s="153"/>
      <c r="VCF15" s="153"/>
      <c r="VCG15" s="153"/>
      <c r="VCH15" s="153"/>
      <c r="VCI15" s="153"/>
      <c r="VCJ15" s="153"/>
      <c r="VCK15" s="153"/>
      <c r="VCL15" s="153"/>
      <c r="VCM15" s="153"/>
      <c r="VCN15" s="153"/>
      <c r="VCO15" s="153"/>
      <c r="VCP15" s="153"/>
      <c r="VCQ15" s="153"/>
      <c r="VCR15" s="153"/>
      <c r="VCS15" s="153"/>
      <c r="VCT15" s="153"/>
      <c r="VCU15" s="153"/>
      <c r="VCV15" s="153"/>
      <c r="VCW15" s="153"/>
      <c r="VCX15" s="153"/>
      <c r="VCY15" s="153"/>
      <c r="VCZ15" s="153"/>
      <c r="VDA15" s="153"/>
      <c r="VDB15" s="153"/>
      <c r="VDC15" s="153"/>
      <c r="VDD15" s="153"/>
      <c r="VDE15" s="153"/>
      <c r="VDF15" s="153"/>
      <c r="VDG15" s="153"/>
      <c r="VDH15" s="153"/>
      <c r="VDI15" s="153"/>
      <c r="VDJ15" s="153"/>
      <c r="VDK15" s="153"/>
      <c r="VDL15" s="153"/>
      <c r="VDM15" s="153"/>
      <c r="VDN15" s="153"/>
      <c r="VDO15" s="153"/>
      <c r="VDP15" s="153"/>
      <c r="VDQ15" s="153"/>
      <c r="VDR15" s="153"/>
      <c r="VDS15" s="153"/>
      <c r="VDT15" s="153"/>
      <c r="VDU15" s="153"/>
      <c r="VDV15" s="153"/>
      <c r="VDW15" s="153"/>
      <c r="VDX15" s="153"/>
      <c r="VDY15" s="153"/>
      <c r="VDZ15" s="153"/>
      <c r="VEA15" s="153"/>
      <c r="VEB15" s="153"/>
      <c r="VEC15" s="153"/>
      <c r="VED15" s="153"/>
      <c r="VEE15" s="153"/>
      <c r="VEF15" s="153"/>
      <c r="VEG15" s="153"/>
      <c r="VEH15" s="153"/>
      <c r="VEI15" s="153"/>
      <c r="VEJ15" s="153"/>
      <c r="VEK15" s="153"/>
      <c r="VEL15" s="153"/>
      <c r="VEM15" s="153"/>
      <c r="VEN15" s="153"/>
      <c r="VEO15" s="153"/>
      <c r="VEP15" s="153"/>
      <c r="VEQ15" s="153"/>
      <c r="VER15" s="153"/>
      <c r="VES15" s="153"/>
      <c r="VET15" s="153"/>
      <c r="VEU15" s="153"/>
      <c r="VEV15" s="153"/>
      <c r="VEW15" s="153"/>
      <c r="VEX15" s="153"/>
      <c r="VEY15" s="153"/>
      <c r="VEZ15" s="153"/>
      <c r="VFA15" s="153"/>
      <c r="VFB15" s="153"/>
      <c r="VFC15" s="153"/>
      <c r="VFD15" s="153"/>
      <c r="VFE15" s="153"/>
      <c r="VFF15" s="153"/>
      <c r="VFG15" s="153"/>
      <c r="VFH15" s="153"/>
      <c r="VFI15" s="153"/>
      <c r="VFJ15" s="153"/>
      <c r="VFK15" s="153"/>
      <c r="VFL15" s="153"/>
      <c r="VFM15" s="153"/>
      <c r="VFN15" s="153"/>
      <c r="VFO15" s="153"/>
      <c r="VFP15" s="153"/>
      <c r="VFQ15" s="153"/>
      <c r="VFR15" s="153"/>
      <c r="VFS15" s="153"/>
      <c r="VFT15" s="153"/>
      <c r="VFU15" s="153"/>
      <c r="VFV15" s="153"/>
      <c r="VFW15" s="153"/>
      <c r="VFX15" s="153"/>
      <c r="VFY15" s="153"/>
      <c r="VFZ15" s="153"/>
      <c r="VGA15" s="153"/>
      <c r="VGB15" s="153"/>
      <c r="VGC15" s="153"/>
      <c r="VGD15" s="153"/>
      <c r="VGE15" s="153"/>
      <c r="VGF15" s="153"/>
      <c r="VGG15" s="153"/>
      <c r="VGH15" s="153"/>
      <c r="VGI15" s="153"/>
      <c r="VGJ15" s="153"/>
      <c r="VGK15" s="153"/>
      <c r="VGL15" s="153"/>
      <c r="VGM15" s="153"/>
      <c r="VGN15" s="153"/>
      <c r="VGO15" s="153"/>
      <c r="VGP15" s="153"/>
      <c r="VGQ15" s="153"/>
      <c r="VGR15" s="153"/>
      <c r="VGS15" s="153"/>
      <c r="VGT15" s="153"/>
      <c r="VGU15" s="153"/>
      <c r="VGV15" s="153"/>
      <c r="VGW15" s="153"/>
      <c r="VGX15" s="153"/>
      <c r="VGY15" s="153"/>
      <c r="VGZ15" s="153"/>
      <c r="VHA15" s="153"/>
      <c r="VHB15" s="153"/>
      <c r="VHC15" s="153"/>
      <c r="VHD15" s="153"/>
      <c r="VHE15" s="153"/>
      <c r="VHF15" s="153"/>
      <c r="VHG15" s="153"/>
      <c r="VHH15" s="153"/>
      <c r="VHI15" s="153"/>
      <c r="VHJ15" s="153"/>
      <c r="VHK15" s="153"/>
      <c r="VHL15" s="153"/>
      <c r="VHM15" s="153"/>
      <c r="VHN15" s="153"/>
      <c r="VHO15" s="153"/>
      <c r="VHP15" s="153"/>
      <c r="VHQ15" s="153"/>
      <c r="VHR15" s="153"/>
      <c r="VHS15" s="153"/>
      <c r="VHT15" s="153"/>
      <c r="VHU15" s="153"/>
      <c r="VHV15" s="153"/>
      <c r="VHW15" s="153"/>
      <c r="VHX15" s="153"/>
      <c r="VHY15" s="153"/>
      <c r="VHZ15" s="153"/>
      <c r="VIA15" s="153"/>
      <c r="VIB15" s="153"/>
      <c r="VIC15" s="153"/>
      <c r="VID15" s="153"/>
      <c r="VIE15" s="153"/>
      <c r="VIF15" s="153"/>
      <c r="VIG15" s="153"/>
      <c r="VIH15" s="153"/>
      <c r="VII15" s="153"/>
      <c r="VIJ15" s="153"/>
      <c r="VIK15" s="153"/>
      <c r="VIL15" s="153"/>
      <c r="VIM15" s="153"/>
      <c r="VIN15" s="153"/>
      <c r="VIO15" s="153"/>
      <c r="VIP15" s="153"/>
      <c r="VIQ15" s="153"/>
      <c r="VIR15" s="153"/>
      <c r="VIS15" s="153"/>
      <c r="VIT15" s="153"/>
      <c r="VIU15" s="153"/>
      <c r="VIV15" s="153"/>
      <c r="VIW15" s="153"/>
      <c r="VIX15" s="153"/>
      <c r="VIY15" s="153"/>
      <c r="VIZ15" s="153"/>
      <c r="VJA15" s="153"/>
      <c r="VJB15" s="153"/>
      <c r="VJC15" s="153"/>
      <c r="VJD15" s="153"/>
      <c r="VJE15" s="153"/>
      <c r="VJF15" s="153"/>
      <c r="VJG15" s="153"/>
      <c r="VJH15" s="153"/>
      <c r="VJI15" s="153"/>
      <c r="VJJ15" s="153"/>
      <c r="VJK15" s="153"/>
      <c r="VJL15" s="153"/>
      <c r="VJM15" s="153"/>
      <c r="VJN15" s="153"/>
      <c r="VJO15" s="153"/>
      <c r="VJP15" s="153"/>
      <c r="VJQ15" s="153"/>
      <c r="VJR15" s="153"/>
      <c r="VJS15" s="153"/>
      <c r="VJT15" s="153"/>
      <c r="VJU15" s="153"/>
      <c r="VJV15" s="153"/>
      <c r="VJW15" s="153"/>
      <c r="VJX15" s="153"/>
      <c r="VJY15" s="153"/>
      <c r="VJZ15" s="153"/>
      <c r="VKA15" s="153"/>
      <c r="VKB15" s="153"/>
      <c r="VKC15" s="153"/>
      <c r="VKD15" s="153"/>
      <c r="VKE15" s="153"/>
      <c r="VKF15" s="153"/>
      <c r="VKG15" s="153"/>
      <c r="VKH15" s="153"/>
      <c r="VKI15" s="153"/>
      <c r="VKJ15" s="153"/>
      <c r="VKK15" s="153"/>
      <c r="VKL15" s="153"/>
      <c r="VKM15" s="153"/>
      <c r="VKN15" s="153"/>
      <c r="VKO15" s="153"/>
      <c r="VKP15" s="153"/>
      <c r="VKQ15" s="153"/>
      <c r="VKR15" s="153"/>
      <c r="VKS15" s="153"/>
      <c r="VKT15" s="153"/>
      <c r="VKU15" s="153"/>
      <c r="VKV15" s="153"/>
      <c r="VKW15" s="153"/>
      <c r="VKX15" s="153"/>
      <c r="VKY15" s="153"/>
      <c r="VKZ15" s="153"/>
      <c r="VLA15" s="153"/>
      <c r="VLB15" s="153"/>
      <c r="VLC15" s="153"/>
      <c r="VLD15" s="153"/>
      <c r="VLE15" s="153"/>
      <c r="VLF15" s="153"/>
      <c r="VLG15" s="153"/>
      <c r="VLH15" s="153"/>
      <c r="VLI15" s="153"/>
      <c r="VLJ15" s="153"/>
      <c r="VLK15" s="153"/>
      <c r="VLL15" s="153"/>
      <c r="VLM15" s="153"/>
      <c r="VLN15" s="153"/>
      <c r="VLO15" s="153"/>
      <c r="VLP15" s="153"/>
      <c r="VLQ15" s="153"/>
      <c r="VLR15" s="153"/>
      <c r="VLS15" s="153"/>
      <c r="VLT15" s="153"/>
      <c r="VLU15" s="153"/>
      <c r="VLV15" s="153"/>
      <c r="VLW15" s="153"/>
      <c r="VLX15" s="153"/>
      <c r="VLY15" s="153"/>
      <c r="VLZ15" s="153"/>
      <c r="VMA15" s="153"/>
      <c r="VMB15" s="153"/>
      <c r="VMC15" s="153"/>
      <c r="VMD15" s="153"/>
      <c r="VME15" s="153"/>
      <c r="VMF15" s="153"/>
      <c r="VMG15" s="153"/>
      <c r="VMH15" s="153"/>
      <c r="VMI15" s="153"/>
      <c r="VMJ15" s="153"/>
      <c r="VMK15" s="153"/>
      <c r="VML15" s="153"/>
      <c r="VMM15" s="153"/>
      <c r="VMN15" s="153"/>
      <c r="VMO15" s="153"/>
      <c r="VMP15" s="153"/>
      <c r="VMQ15" s="153"/>
      <c r="VMR15" s="153"/>
      <c r="VMS15" s="153"/>
      <c r="VMT15" s="153"/>
      <c r="VMU15" s="153"/>
      <c r="VMV15" s="153"/>
      <c r="VMW15" s="153"/>
      <c r="VMX15" s="153"/>
      <c r="VMY15" s="153"/>
      <c r="VMZ15" s="153"/>
      <c r="VNA15" s="153"/>
      <c r="VNB15" s="153"/>
      <c r="VNC15" s="153"/>
      <c r="VND15" s="153"/>
      <c r="VNE15" s="153"/>
      <c r="VNF15" s="153"/>
      <c r="VNG15" s="153"/>
      <c r="VNH15" s="153"/>
      <c r="VNI15" s="153"/>
      <c r="VNJ15" s="153"/>
      <c r="VNK15" s="153"/>
      <c r="VNL15" s="153"/>
      <c r="VNM15" s="153"/>
      <c r="VNN15" s="153"/>
      <c r="VNO15" s="153"/>
      <c r="VNP15" s="153"/>
      <c r="VNQ15" s="153"/>
      <c r="VNR15" s="153"/>
      <c r="VNS15" s="153"/>
      <c r="VNT15" s="153"/>
      <c r="VNU15" s="153"/>
      <c r="VNV15" s="153"/>
      <c r="VNW15" s="153"/>
      <c r="VNX15" s="153"/>
      <c r="VNY15" s="153"/>
      <c r="VNZ15" s="153"/>
      <c r="VOA15" s="153"/>
      <c r="VOB15" s="153"/>
      <c r="VOC15" s="153"/>
      <c r="VOD15" s="153"/>
      <c r="VOE15" s="153"/>
      <c r="VOF15" s="153"/>
      <c r="VOG15" s="153"/>
      <c r="VOH15" s="153"/>
      <c r="VOI15" s="153"/>
      <c r="VOJ15" s="153"/>
      <c r="VOK15" s="153"/>
      <c r="VOL15" s="153"/>
      <c r="VOM15" s="153"/>
      <c r="VON15" s="153"/>
      <c r="VOO15" s="153"/>
      <c r="VOP15" s="153"/>
      <c r="VOQ15" s="153"/>
      <c r="VOR15" s="153"/>
      <c r="VOS15" s="153"/>
      <c r="VOT15" s="153"/>
      <c r="VOU15" s="153"/>
      <c r="VOV15" s="153"/>
      <c r="VOW15" s="153"/>
      <c r="VOX15" s="153"/>
      <c r="VOY15" s="153"/>
      <c r="VOZ15" s="153"/>
      <c r="VPA15" s="153"/>
      <c r="VPB15" s="153"/>
      <c r="VPC15" s="153"/>
      <c r="VPD15" s="153"/>
      <c r="VPE15" s="153"/>
      <c r="VPF15" s="153"/>
      <c r="VPG15" s="153"/>
      <c r="VPH15" s="153"/>
      <c r="VPI15" s="153"/>
      <c r="VPJ15" s="153"/>
      <c r="VPK15" s="153"/>
      <c r="VPL15" s="153"/>
      <c r="VPM15" s="153"/>
      <c r="VPN15" s="153"/>
      <c r="VPO15" s="153"/>
      <c r="VPP15" s="153"/>
      <c r="VPQ15" s="153"/>
      <c r="VPR15" s="153"/>
      <c r="VPS15" s="153"/>
      <c r="VPT15" s="153"/>
      <c r="VPU15" s="153"/>
      <c r="VPV15" s="153"/>
      <c r="VPW15" s="153"/>
      <c r="VPX15" s="153"/>
      <c r="VPY15" s="153"/>
      <c r="VPZ15" s="153"/>
      <c r="VQA15" s="153"/>
      <c r="VQB15" s="153"/>
      <c r="VQC15" s="153"/>
      <c r="VQD15" s="153"/>
      <c r="VQE15" s="153"/>
      <c r="VQF15" s="153"/>
      <c r="VQG15" s="153"/>
      <c r="VQH15" s="153"/>
      <c r="VQI15" s="153"/>
      <c r="VQJ15" s="153"/>
      <c r="VQK15" s="153"/>
      <c r="VQL15" s="153"/>
      <c r="VQM15" s="153"/>
      <c r="VQN15" s="153"/>
      <c r="VQO15" s="153"/>
      <c r="VQP15" s="153"/>
      <c r="VQQ15" s="153"/>
      <c r="VQR15" s="153"/>
      <c r="VQS15" s="153"/>
      <c r="VQT15" s="153"/>
      <c r="VQU15" s="153"/>
      <c r="VQV15" s="153"/>
      <c r="VQW15" s="153"/>
      <c r="VQX15" s="153"/>
      <c r="VQY15" s="153"/>
      <c r="VQZ15" s="153"/>
      <c r="VRA15" s="153"/>
      <c r="VRB15" s="153"/>
      <c r="VRC15" s="153"/>
      <c r="VRD15" s="153"/>
      <c r="VRE15" s="153"/>
      <c r="VRF15" s="153"/>
      <c r="VRG15" s="153"/>
      <c r="VRH15" s="153"/>
      <c r="VRI15" s="153"/>
      <c r="VRJ15" s="153"/>
      <c r="VRK15" s="153"/>
      <c r="VRL15" s="153"/>
      <c r="VRM15" s="153"/>
      <c r="VRN15" s="153"/>
      <c r="VRO15" s="153"/>
      <c r="VRP15" s="153"/>
      <c r="VRQ15" s="153"/>
      <c r="VRR15" s="153"/>
      <c r="VRS15" s="153"/>
      <c r="VRT15" s="153"/>
      <c r="VRU15" s="153"/>
      <c r="VRV15" s="153"/>
      <c r="VRW15" s="153"/>
      <c r="VRX15" s="153"/>
      <c r="VRY15" s="153"/>
      <c r="VRZ15" s="153"/>
      <c r="VSA15" s="153"/>
      <c r="VSB15" s="153"/>
      <c r="VSC15" s="153"/>
      <c r="VSD15" s="153"/>
      <c r="VSE15" s="153"/>
      <c r="VSF15" s="153"/>
      <c r="VSG15" s="153"/>
      <c r="VSH15" s="153"/>
      <c r="VSI15" s="153"/>
      <c r="VSJ15" s="153"/>
      <c r="VSK15" s="153"/>
      <c r="VSL15" s="153"/>
      <c r="VSM15" s="153"/>
      <c r="VSN15" s="153"/>
      <c r="VSO15" s="153"/>
      <c r="VSP15" s="153"/>
      <c r="VSQ15" s="153"/>
      <c r="VSR15" s="153"/>
      <c r="VSS15" s="153"/>
      <c r="VST15" s="153"/>
      <c r="VSU15" s="153"/>
      <c r="VSV15" s="153"/>
      <c r="VSW15" s="153"/>
      <c r="VSX15" s="153"/>
      <c r="VSY15" s="153"/>
      <c r="VSZ15" s="153"/>
      <c r="VTA15" s="153"/>
      <c r="VTB15" s="153"/>
      <c r="VTC15" s="153"/>
      <c r="VTD15" s="153"/>
      <c r="VTE15" s="153"/>
      <c r="VTF15" s="153"/>
      <c r="VTG15" s="153"/>
      <c r="VTH15" s="153"/>
      <c r="VTI15" s="153"/>
      <c r="VTJ15" s="153"/>
      <c r="VTK15" s="153"/>
      <c r="VTL15" s="153"/>
      <c r="VTM15" s="153"/>
      <c r="VTN15" s="153"/>
      <c r="VTO15" s="153"/>
      <c r="VTP15" s="153"/>
      <c r="VTQ15" s="153"/>
      <c r="VTR15" s="153"/>
      <c r="VTS15" s="153"/>
      <c r="VTT15" s="153"/>
      <c r="VTU15" s="153"/>
      <c r="VTV15" s="153"/>
      <c r="VTW15" s="153"/>
      <c r="VTX15" s="153"/>
      <c r="VTY15" s="153"/>
      <c r="VTZ15" s="153"/>
      <c r="VUA15" s="153"/>
      <c r="VUB15" s="153"/>
      <c r="VUC15" s="153"/>
      <c r="VUD15" s="153"/>
      <c r="VUE15" s="153"/>
      <c r="VUF15" s="153"/>
      <c r="VUG15" s="153"/>
      <c r="VUH15" s="153"/>
      <c r="VUI15" s="153"/>
      <c r="VUJ15" s="153"/>
      <c r="VUK15" s="153"/>
      <c r="VUL15" s="153"/>
      <c r="VUM15" s="153"/>
      <c r="VUN15" s="153"/>
      <c r="VUO15" s="153"/>
      <c r="VUP15" s="153"/>
      <c r="VUQ15" s="153"/>
      <c r="VUR15" s="153"/>
      <c r="VUS15" s="153"/>
      <c r="VUT15" s="153"/>
      <c r="VUU15" s="153"/>
      <c r="VUV15" s="153"/>
      <c r="VUW15" s="153"/>
      <c r="VUX15" s="153"/>
      <c r="VUY15" s="153"/>
      <c r="VUZ15" s="153"/>
      <c r="VVA15" s="153"/>
      <c r="VVB15" s="153"/>
      <c r="VVC15" s="153"/>
      <c r="VVD15" s="153"/>
      <c r="VVE15" s="153"/>
      <c r="VVF15" s="153"/>
      <c r="VVG15" s="153"/>
      <c r="VVH15" s="153"/>
      <c r="VVI15" s="153"/>
      <c r="VVJ15" s="153"/>
      <c r="VVK15" s="153"/>
      <c r="VVL15" s="153"/>
      <c r="VVM15" s="153"/>
      <c r="VVN15" s="153"/>
      <c r="VVO15" s="153"/>
      <c r="VVP15" s="153"/>
      <c r="VVQ15" s="153"/>
      <c r="VVR15" s="153"/>
      <c r="VVS15" s="153"/>
      <c r="VVT15" s="153"/>
      <c r="VVU15" s="153"/>
      <c r="VVV15" s="153"/>
      <c r="VVW15" s="153"/>
      <c r="VVX15" s="153"/>
      <c r="VVY15" s="153"/>
      <c r="VVZ15" s="153"/>
      <c r="VWA15" s="153"/>
      <c r="VWB15" s="153"/>
      <c r="VWC15" s="153"/>
      <c r="VWD15" s="153"/>
      <c r="VWE15" s="153"/>
      <c r="VWF15" s="153"/>
      <c r="VWG15" s="153"/>
      <c r="VWH15" s="153"/>
      <c r="VWI15" s="153"/>
      <c r="VWJ15" s="153"/>
      <c r="VWK15" s="153"/>
      <c r="VWL15" s="153"/>
      <c r="VWM15" s="153"/>
      <c r="VWN15" s="153"/>
      <c r="VWO15" s="153"/>
      <c r="VWP15" s="153"/>
      <c r="VWQ15" s="153"/>
      <c r="VWR15" s="153"/>
      <c r="VWS15" s="153"/>
      <c r="VWT15" s="153"/>
      <c r="VWU15" s="153"/>
      <c r="VWV15" s="153"/>
      <c r="VWW15" s="153"/>
      <c r="VWX15" s="153"/>
      <c r="VWY15" s="153"/>
      <c r="VWZ15" s="153"/>
      <c r="VXA15" s="153"/>
      <c r="VXB15" s="153"/>
      <c r="VXC15" s="153"/>
      <c r="VXD15" s="153"/>
      <c r="VXE15" s="153"/>
      <c r="VXF15" s="153"/>
      <c r="VXG15" s="153"/>
      <c r="VXH15" s="153"/>
      <c r="VXI15" s="153"/>
      <c r="VXJ15" s="153"/>
      <c r="VXK15" s="153"/>
      <c r="VXL15" s="153"/>
      <c r="VXM15" s="153"/>
      <c r="VXN15" s="153"/>
      <c r="VXO15" s="153"/>
      <c r="VXP15" s="153"/>
      <c r="VXQ15" s="153"/>
      <c r="VXR15" s="153"/>
      <c r="VXS15" s="153"/>
      <c r="VXT15" s="153"/>
      <c r="VXU15" s="153"/>
      <c r="VXV15" s="153"/>
      <c r="VXW15" s="153"/>
      <c r="VXX15" s="153"/>
      <c r="VXY15" s="153"/>
      <c r="VXZ15" s="153"/>
      <c r="VYA15" s="153"/>
      <c r="VYB15" s="153"/>
      <c r="VYC15" s="153"/>
      <c r="VYD15" s="153"/>
      <c r="VYE15" s="153"/>
      <c r="VYF15" s="153"/>
      <c r="VYG15" s="153"/>
      <c r="VYH15" s="153"/>
      <c r="VYI15" s="153"/>
      <c r="VYJ15" s="153"/>
      <c r="VYK15" s="153"/>
      <c r="VYL15" s="153"/>
      <c r="VYM15" s="153"/>
      <c r="VYN15" s="153"/>
      <c r="VYO15" s="153"/>
      <c r="VYP15" s="153"/>
      <c r="VYQ15" s="153"/>
      <c r="VYR15" s="153"/>
      <c r="VYS15" s="153"/>
      <c r="VYT15" s="153"/>
      <c r="VYU15" s="153"/>
      <c r="VYV15" s="153"/>
      <c r="VYW15" s="153"/>
      <c r="VYX15" s="153"/>
      <c r="VYY15" s="153"/>
      <c r="VYZ15" s="153"/>
      <c r="VZA15" s="153"/>
      <c r="VZB15" s="153"/>
      <c r="VZC15" s="153"/>
      <c r="VZD15" s="153"/>
      <c r="VZE15" s="153"/>
      <c r="VZF15" s="153"/>
      <c r="VZG15" s="153"/>
      <c r="VZH15" s="153"/>
      <c r="VZI15" s="153"/>
      <c r="VZJ15" s="153"/>
      <c r="VZK15" s="153"/>
      <c r="VZL15" s="153"/>
      <c r="VZM15" s="153"/>
      <c r="VZN15" s="153"/>
      <c r="VZO15" s="153"/>
      <c r="VZP15" s="153"/>
      <c r="VZQ15" s="153"/>
      <c r="VZR15" s="153"/>
      <c r="VZS15" s="153"/>
      <c r="VZT15" s="153"/>
      <c r="VZU15" s="153"/>
      <c r="VZV15" s="153"/>
      <c r="VZW15" s="153"/>
      <c r="VZX15" s="153"/>
      <c r="VZY15" s="153"/>
      <c r="VZZ15" s="153"/>
      <c r="WAA15" s="153"/>
      <c r="WAB15" s="153"/>
      <c r="WAC15" s="153"/>
      <c r="WAD15" s="153"/>
      <c r="WAE15" s="153"/>
      <c r="WAF15" s="153"/>
      <c r="WAG15" s="153"/>
      <c r="WAH15" s="153"/>
      <c r="WAI15" s="153"/>
      <c r="WAJ15" s="153"/>
      <c r="WAK15" s="153"/>
      <c r="WAL15" s="153"/>
      <c r="WAM15" s="153"/>
      <c r="WAN15" s="153"/>
      <c r="WAO15" s="153"/>
      <c r="WAP15" s="153"/>
      <c r="WAQ15" s="153"/>
      <c r="WAR15" s="153"/>
      <c r="WAS15" s="153"/>
      <c r="WAT15" s="153"/>
      <c r="WAU15" s="153"/>
      <c r="WAV15" s="153"/>
      <c r="WAW15" s="153"/>
      <c r="WAX15" s="153"/>
      <c r="WAY15" s="153"/>
      <c r="WAZ15" s="153"/>
      <c r="WBA15" s="153"/>
      <c r="WBB15" s="153"/>
      <c r="WBC15" s="153"/>
      <c r="WBD15" s="153"/>
      <c r="WBE15" s="153"/>
      <c r="WBF15" s="153"/>
      <c r="WBG15" s="153"/>
      <c r="WBH15" s="153"/>
      <c r="WBI15" s="153"/>
      <c r="WBJ15" s="153"/>
      <c r="WBK15" s="153"/>
      <c r="WBL15" s="153"/>
      <c r="WBM15" s="153"/>
      <c r="WBN15" s="153"/>
      <c r="WBO15" s="153"/>
      <c r="WBP15" s="153"/>
      <c r="WBQ15" s="153"/>
      <c r="WBR15" s="153"/>
      <c r="WBS15" s="153"/>
      <c r="WBT15" s="153"/>
      <c r="WBU15" s="153"/>
      <c r="WBV15" s="153"/>
      <c r="WBW15" s="153"/>
      <c r="WBX15" s="153"/>
      <c r="WBY15" s="153"/>
      <c r="WBZ15" s="153"/>
      <c r="WCA15" s="153"/>
      <c r="WCB15" s="153"/>
      <c r="WCC15" s="153"/>
      <c r="WCD15" s="153"/>
      <c r="WCE15" s="153"/>
      <c r="WCF15" s="153"/>
      <c r="WCG15" s="153"/>
      <c r="WCH15" s="153"/>
      <c r="WCI15" s="153"/>
      <c r="WCJ15" s="153"/>
      <c r="WCK15" s="153"/>
      <c r="WCL15" s="153"/>
      <c r="WCM15" s="153"/>
      <c r="WCN15" s="153"/>
      <c r="WCO15" s="153"/>
      <c r="WCP15" s="153"/>
      <c r="WCQ15" s="153"/>
      <c r="WCR15" s="153"/>
      <c r="WCS15" s="153"/>
      <c r="WCT15" s="153"/>
      <c r="WCU15" s="153"/>
      <c r="WCV15" s="153"/>
      <c r="WCW15" s="153"/>
      <c r="WCX15" s="153"/>
      <c r="WCY15" s="153"/>
      <c r="WCZ15" s="153"/>
      <c r="WDA15" s="153"/>
      <c r="WDB15" s="153"/>
      <c r="WDC15" s="153"/>
      <c r="WDD15" s="153"/>
      <c r="WDE15" s="153"/>
      <c r="WDF15" s="153"/>
      <c r="WDG15" s="153"/>
      <c r="WDH15" s="153"/>
      <c r="WDI15" s="153"/>
      <c r="WDJ15" s="153"/>
      <c r="WDK15" s="153"/>
      <c r="WDL15" s="153"/>
      <c r="WDM15" s="153"/>
      <c r="WDN15" s="153"/>
      <c r="WDO15" s="153"/>
      <c r="WDP15" s="153"/>
      <c r="WDQ15" s="153"/>
      <c r="WDR15" s="153"/>
      <c r="WDS15" s="153"/>
      <c r="WDT15" s="153"/>
      <c r="WDU15" s="153"/>
      <c r="WDV15" s="153"/>
      <c r="WDW15" s="153"/>
      <c r="WDX15" s="153"/>
      <c r="WDY15" s="153"/>
      <c r="WDZ15" s="153"/>
      <c r="WEA15" s="153"/>
      <c r="WEB15" s="153"/>
      <c r="WEC15" s="153"/>
      <c r="WED15" s="153"/>
      <c r="WEE15" s="153"/>
      <c r="WEF15" s="153"/>
      <c r="WEG15" s="153"/>
      <c r="WEH15" s="153"/>
      <c r="WEI15" s="153"/>
      <c r="WEJ15" s="153"/>
      <c r="WEK15" s="153"/>
      <c r="WEL15" s="153"/>
      <c r="WEM15" s="153"/>
      <c r="WEN15" s="153"/>
      <c r="WEO15" s="153"/>
      <c r="WEP15" s="153"/>
      <c r="WEQ15" s="153"/>
      <c r="WER15" s="153"/>
      <c r="WES15" s="153"/>
      <c r="WET15" s="153"/>
      <c r="WEU15" s="153"/>
      <c r="WEV15" s="153"/>
      <c r="WEW15" s="153"/>
      <c r="WEX15" s="153"/>
      <c r="WEY15" s="153"/>
      <c r="WEZ15" s="153"/>
      <c r="WFA15" s="153"/>
      <c r="WFB15" s="153"/>
      <c r="WFC15" s="153"/>
      <c r="WFD15" s="153"/>
      <c r="WFE15" s="153"/>
      <c r="WFF15" s="153"/>
      <c r="WFG15" s="153"/>
      <c r="WFH15" s="153"/>
      <c r="WFI15" s="153"/>
      <c r="WFJ15" s="153"/>
      <c r="WFK15" s="153"/>
      <c r="WFL15" s="153"/>
      <c r="WFM15" s="153"/>
      <c r="WFN15" s="153"/>
      <c r="WFO15" s="153"/>
      <c r="WFP15" s="153"/>
      <c r="WFQ15" s="153"/>
      <c r="WFR15" s="153"/>
      <c r="WFS15" s="153"/>
      <c r="WFT15" s="153"/>
      <c r="WFU15" s="153"/>
      <c r="WFV15" s="153"/>
      <c r="WFW15" s="153"/>
      <c r="WFX15" s="153"/>
      <c r="WFY15" s="153"/>
      <c r="WFZ15" s="153"/>
      <c r="WGA15" s="153"/>
      <c r="WGB15" s="153"/>
      <c r="WGC15" s="153"/>
      <c r="WGD15" s="153"/>
      <c r="WGE15" s="153"/>
      <c r="WGF15" s="153"/>
      <c r="WGG15" s="153"/>
      <c r="WGH15" s="153"/>
      <c r="WGI15" s="153"/>
      <c r="WGJ15" s="153"/>
      <c r="WGK15" s="153"/>
      <c r="WGL15" s="153"/>
      <c r="WGM15" s="153"/>
      <c r="WGN15" s="153"/>
      <c r="WGO15" s="153"/>
      <c r="WGP15" s="153"/>
      <c r="WGQ15" s="153"/>
      <c r="WGR15" s="153"/>
      <c r="WGS15" s="153"/>
      <c r="WGT15" s="153"/>
      <c r="WGU15" s="153"/>
      <c r="WGV15" s="153"/>
      <c r="WGW15" s="153"/>
      <c r="WGX15" s="153"/>
      <c r="WGY15" s="153"/>
      <c r="WGZ15" s="153"/>
      <c r="WHA15" s="153"/>
      <c r="WHB15" s="153"/>
      <c r="WHC15" s="153"/>
      <c r="WHD15" s="153"/>
      <c r="WHE15" s="153"/>
      <c r="WHF15" s="153"/>
      <c r="WHG15" s="153"/>
      <c r="WHH15" s="153"/>
      <c r="WHI15" s="153"/>
      <c r="WHJ15" s="153"/>
      <c r="WHK15" s="153"/>
      <c r="WHL15" s="153"/>
      <c r="WHM15" s="153"/>
      <c r="WHN15" s="153"/>
      <c r="WHO15" s="153"/>
      <c r="WHP15" s="153"/>
      <c r="WHQ15" s="153"/>
      <c r="WHR15" s="153"/>
      <c r="WHS15" s="153"/>
      <c r="WHT15" s="153"/>
      <c r="WHU15" s="153"/>
      <c r="WHV15" s="153"/>
      <c r="WHW15" s="153"/>
      <c r="WHX15" s="153"/>
      <c r="WHY15" s="153"/>
      <c r="WHZ15" s="153"/>
      <c r="WIA15" s="153"/>
      <c r="WIB15" s="153"/>
      <c r="WIC15" s="153"/>
      <c r="WID15" s="153"/>
      <c r="WIE15" s="153"/>
      <c r="WIF15" s="153"/>
      <c r="WIG15" s="153"/>
      <c r="WIH15" s="153"/>
      <c r="WII15" s="153"/>
      <c r="WIJ15" s="153"/>
      <c r="WIK15" s="153"/>
      <c r="WIL15" s="153"/>
      <c r="WIM15" s="153"/>
      <c r="WIN15" s="153"/>
      <c r="WIO15" s="153"/>
      <c r="WIP15" s="153"/>
      <c r="WIQ15" s="153"/>
      <c r="WIR15" s="153"/>
      <c r="WIS15" s="153"/>
      <c r="WIT15" s="153"/>
      <c r="WIU15" s="153"/>
      <c r="WIV15" s="153"/>
      <c r="WIW15" s="153"/>
      <c r="WIX15" s="153"/>
      <c r="WIY15" s="153"/>
      <c r="WIZ15" s="153"/>
      <c r="WJA15" s="153"/>
      <c r="WJB15" s="153"/>
      <c r="WJC15" s="153"/>
      <c r="WJD15" s="153"/>
      <c r="WJE15" s="153"/>
      <c r="WJF15" s="153"/>
      <c r="WJG15" s="153"/>
      <c r="WJH15" s="153"/>
      <c r="WJI15" s="153"/>
      <c r="WJJ15" s="153"/>
      <c r="WJK15" s="153"/>
      <c r="WJL15" s="153"/>
      <c r="WJM15" s="153"/>
      <c r="WJN15" s="153"/>
      <c r="WJO15" s="153"/>
      <c r="WJP15" s="153"/>
      <c r="WJQ15" s="153"/>
      <c r="WJR15" s="153"/>
      <c r="WJS15" s="153"/>
      <c r="WJT15" s="153"/>
      <c r="WJU15" s="153"/>
      <c r="WJV15" s="153"/>
      <c r="WJW15" s="153"/>
      <c r="WJX15" s="153"/>
      <c r="WJY15" s="153"/>
      <c r="WJZ15" s="153"/>
      <c r="WKA15" s="153"/>
      <c r="WKB15" s="153"/>
      <c r="WKC15" s="153"/>
      <c r="WKD15" s="153"/>
      <c r="WKE15" s="153"/>
      <c r="WKF15" s="153"/>
      <c r="WKG15" s="153"/>
      <c r="WKH15" s="153"/>
      <c r="WKI15" s="153"/>
      <c r="WKJ15" s="153"/>
      <c r="WKK15" s="153"/>
      <c r="WKL15" s="153"/>
      <c r="WKM15" s="153"/>
      <c r="WKN15" s="153"/>
      <c r="WKO15" s="153"/>
      <c r="WKP15" s="153"/>
      <c r="WKQ15" s="153"/>
      <c r="WKR15" s="153"/>
      <c r="WKS15" s="153"/>
      <c r="WKT15" s="153"/>
      <c r="WKU15" s="153"/>
      <c r="WKV15" s="153"/>
      <c r="WKW15" s="153"/>
      <c r="WKX15" s="153"/>
      <c r="WKY15" s="153"/>
      <c r="WKZ15" s="153"/>
      <c r="WLA15" s="153"/>
      <c r="WLB15" s="153"/>
      <c r="WLC15" s="153"/>
      <c r="WLD15" s="153"/>
      <c r="WLE15" s="153"/>
      <c r="WLF15" s="153"/>
      <c r="WLG15" s="153"/>
      <c r="WLH15" s="153"/>
      <c r="WLI15" s="153"/>
      <c r="WLJ15" s="153"/>
      <c r="WLK15" s="153"/>
      <c r="WLL15" s="153"/>
      <c r="WLM15" s="153"/>
      <c r="WLN15" s="153"/>
      <c r="WLO15" s="153"/>
      <c r="WLP15" s="153"/>
      <c r="WLQ15" s="153"/>
      <c r="WLR15" s="153"/>
      <c r="WLS15" s="153"/>
      <c r="WLT15" s="153"/>
      <c r="WLU15" s="153"/>
      <c r="WLV15" s="153"/>
      <c r="WLW15" s="153"/>
      <c r="WLX15" s="153"/>
      <c r="WLY15" s="153"/>
      <c r="WLZ15" s="153"/>
      <c r="WMA15" s="153"/>
      <c r="WMB15" s="153"/>
      <c r="WMC15" s="153"/>
      <c r="WMD15" s="153"/>
      <c r="WME15" s="153"/>
      <c r="WMF15" s="153"/>
      <c r="WMG15" s="153"/>
      <c r="WMH15" s="153"/>
      <c r="WMI15" s="153"/>
      <c r="WMJ15" s="153"/>
      <c r="WMK15" s="153"/>
      <c r="WML15" s="153"/>
      <c r="WMM15" s="153"/>
      <c r="WMN15" s="153"/>
      <c r="WMO15" s="153"/>
      <c r="WMP15" s="153"/>
      <c r="WMQ15" s="153"/>
      <c r="WMR15" s="153"/>
      <c r="WMS15" s="153"/>
      <c r="WMT15" s="153"/>
      <c r="WMU15" s="153"/>
      <c r="WMV15" s="153"/>
      <c r="WMW15" s="153"/>
      <c r="WMX15" s="153"/>
      <c r="WMY15" s="153"/>
      <c r="WMZ15" s="153"/>
      <c r="WNA15" s="153"/>
      <c r="WNB15" s="153"/>
      <c r="WNC15" s="153"/>
      <c r="WND15" s="153"/>
      <c r="WNE15" s="153"/>
      <c r="WNF15" s="153"/>
      <c r="WNG15" s="153"/>
      <c r="WNH15" s="153"/>
      <c r="WNI15" s="153"/>
      <c r="WNJ15" s="153"/>
      <c r="WNK15" s="153"/>
      <c r="WNL15" s="153"/>
      <c r="WNM15" s="153"/>
      <c r="WNN15" s="153"/>
      <c r="WNO15" s="153"/>
      <c r="WNP15" s="153"/>
      <c r="WNQ15" s="153"/>
      <c r="WNR15" s="153"/>
      <c r="WNS15" s="153"/>
      <c r="WNT15" s="153"/>
      <c r="WNU15" s="153"/>
      <c r="WNV15" s="153"/>
      <c r="WNW15" s="153"/>
      <c r="WNX15" s="153"/>
      <c r="WNY15" s="153"/>
      <c r="WNZ15" s="153"/>
      <c r="WOA15" s="153"/>
      <c r="WOB15" s="153"/>
      <c r="WOC15" s="153"/>
      <c r="WOD15" s="153"/>
      <c r="WOE15" s="153"/>
      <c r="WOF15" s="153"/>
      <c r="WOG15" s="153"/>
      <c r="WOH15" s="153"/>
      <c r="WOI15" s="153"/>
      <c r="WOJ15" s="153"/>
      <c r="WOK15" s="153"/>
      <c r="WOL15" s="153"/>
      <c r="WOM15" s="153"/>
      <c r="WON15" s="153"/>
      <c r="WOO15" s="153"/>
      <c r="WOP15" s="153"/>
      <c r="WOQ15" s="153"/>
      <c r="WOR15" s="153"/>
      <c r="WOS15" s="153"/>
      <c r="WOT15" s="153"/>
      <c r="WOU15" s="153"/>
      <c r="WOV15" s="153"/>
      <c r="WOW15" s="153"/>
      <c r="WOX15" s="153"/>
      <c r="WOY15" s="153"/>
      <c r="WOZ15" s="153"/>
      <c r="WPA15" s="153"/>
      <c r="WPB15" s="153"/>
      <c r="WPC15" s="153"/>
      <c r="WPD15" s="153"/>
      <c r="WPE15" s="153"/>
      <c r="WPF15" s="153"/>
      <c r="WPG15" s="153"/>
      <c r="WPH15" s="153"/>
      <c r="WPI15" s="153"/>
      <c r="WPJ15" s="153"/>
      <c r="WPK15" s="153"/>
      <c r="WPL15" s="153"/>
      <c r="WPM15" s="153"/>
      <c r="WPN15" s="153"/>
      <c r="WPO15" s="153"/>
      <c r="WPP15" s="153"/>
      <c r="WPQ15" s="153"/>
      <c r="WPR15" s="153"/>
      <c r="WPS15" s="153"/>
      <c r="WPT15" s="153"/>
      <c r="WPU15" s="153"/>
      <c r="WPV15" s="153"/>
      <c r="WPW15" s="153"/>
      <c r="WPX15" s="153"/>
      <c r="WPY15" s="153"/>
      <c r="WPZ15" s="153"/>
      <c r="WQA15" s="153"/>
      <c r="WQB15" s="153"/>
      <c r="WQC15" s="153"/>
      <c r="WQD15" s="153"/>
      <c r="WQE15" s="153"/>
      <c r="WQF15" s="153"/>
      <c r="WQG15" s="153"/>
      <c r="WQH15" s="153"/>
      <c r="WQI15" s="153"/>
      <c r="WQJ15" s="153"/>
      <c r="WQK15" s="153"/>
      <c r="WQL15" s="153"/>
      <c r="WQM15" s="153"/>
      <c r="WQN15" s="153"/>
      <c r="WQO15" s="153"/>
      <c r="WQP15" s="153"/>
      <c r="WQQ15" s="153"/>
      <c r="WQR15" s="153"/>
      <c r="WQS15" s="153"/>
      <c r="WQT15" s="153"/>
      <c r="WQU15" s="153"/>
      <c r="WQV15" s="153"/>
      <c r="WQW15" s="153"/>
      <c r="WQX15" s="153"/>
      <c r="WQY15" s="153"/>
      <c r="WQZ15" s="153"/>
      <c r="WRA15" s="153"/>
      <c r="WRB15" s="153"/>
      <c r="WRC15" s="153"/>
      <c r="WRD15" s="153"/>
      <c r="WRE15" s="153"/>
      <c r="WRF15" s="153"/>
      <c r="WRG15" s="153"/>
      <c r="WRH15" s="153"/>
      <c r="WRI15" s="153"/>
      <c r="WRJ15" s="153"/>
      <c r="WRK15" s="153"/>
      <c r="WRL15" s="153"/>
      <c r="WRM15" s="153"/>
      <c r="WRN15" s="153"/>
      <c r="WRO15" s="153"/>
      <c r="WRP15" s="153"/>
      <c r="WRQ15" s="153"/>
      <c r="WRR15" s="153"/>
      <c r="WRS15" s="153"/>
      <c r="WRT15" s="153"/>
      <c r="WRU15" s="153"/>
      <c r="WRV15" s="153"/>
      <c r="WRW15" s="153"/>
      <c r="WRX15" s="153"/>
      <c r="WRY15" s="153"/>
      <c r="WRZ15" s="153"/>
      <c r="WSA15" s="153"/>
      <c r="WSB15" s="153"/>
      <c r="WSC15" s="153"/>
      <c r="WSD15" s="153"/>
      <c r="WSE15" s="153"/>
      <c r="WSF15" s="153"/>
      <c r="WSG15" s="153"/>
      <c r="WSH15" s="153"/>
      <c r="WSI15" s="153"/>
      <c r="WSJ15" s="153"/>
      <c r="WSK15" s="153"/>
      <c r="WSL15" s="153"/>
      <c r="WSM15" s="153"/>
      <c r="WSN15" s="153"/>
      <c r="WSO15" s="153"/>
      <c r="WSP15" s="153"/>
      <c r="WSQ15" s="153"/>
      <c r="WSR15" s="153"/>
      <c r="WSS15" s="153"/>
      <c r="WST15" s="153"/>
      <c r="WSU15" s="153"/>
      <c r="WSV15" s="153"/>
      <c r="WSW15" s="153"/>
      <c r="WSX15" s="153"/>
      <c r="WSY15" s="153"/>
      <c r="WSZ15" s="153"/>
      <c r="WTA15" s="153"/>
      <c r="WTB15" s="153"/>
      <c r="WTC15" s="153"/>
      <c r="WTD15" s="153"/>
      <c r="WTE15" s="153"/>
      <c r="WTF15" s="153"/>
      <c r="WTG15" s="153"/>
      <c r="WTH15" s="153"/>
      <c r="WTI15" s="153"/>
      <c r="WTJ15" s="153"/>
      <c r="WTK15" s="153"/>
      <c r="WTL15" s="153"/>
      <c r="WTM15" s="153"/>
      <c r="WTN15" s="153"/>
      <c r="WTO15" s="153"/>
      <c r="WTP15" s="153"/>
      <c r="WTQ15" s="153"/>
      <c r="WTR15" s="153"/>
      <c r="WTS15" s="153"/>
      <c r="WTT15" s="153"/>
      <c r="WTU15" s="153"/>
      <c r="WTV15" s="153"/>
      <c r="WTW15" s="153"/>
      <c r="WTX15" s="153"/>
      <c r="WTY15" s="153"/>
      <c r="WTZ15" s="153"/>
      <c r="WUA15" s="153"/>
      <c r="WUB15" s="153"/>
      <c r="WUC15" s="153"/>
      <c r="WUD15" s="153"/>
      <c r="WUE15" s="153"/>
      <c r="WUF15" s="153"/>
      <c r="WUG15" s="153"/>
      <c r="WUH15" s="153"/>
      <c r="WUI15" s="153"/>
      <c r="WUJ15" s="153"/>
      <c r="WUK15" s="153"/>
      <c r="WUL15" s="153"/>
      <c r="WUM15" s="153"/>
      <c r="WUN15" s="153"/>
      <c r="WUO15" s="153"/>
      <c r="WUP15" s="153"/>
      <c r="WUQ15" s="153"/>
      <c r="WUR15" s="153"/>
      <c r="WUS15" s="153"/>
      <c r="WUT15" s="153"/>
      <c r="WUU15" s="153"/>
      <c r="WUV15" s="153"/>
      <c r="WUW15" s="153"/>
      <c r="WUX15" s="153"/>
      <c r="WUY15" s="153"/>
      <c r="WUZ15" s="153"/>
      <c r="WVA15" s="153"/>
      <c r="WVB15" s="153"/>
      <c r="WVC15" s="153"/>
      <c r="WVD15" s="153"/>
      <c r="WVE15" s="153"/>
      <c r="WVF15" s="153"/>
      <c r="WVG15" s="153"/>
      <c r="WVH15" s="153"/>
      <c r="WVI15" s="153"/>
      <c r="WVJ15" s="153"/>
      <c r="WVK15" s="153"/>
      <c r="WVL15" s="153"/>
      <c r="WVM15" s="153"/>
      <c r="WVN15" s="153"/>
      <c r="WVO15" s="153"/>
      <c r="WVP15" s="153"/>
      <c r="WVQ15" s="153"/>
      <c r="WVR15" s="153"/>
      <c r="WVS15" s="153"/>
      <c r="WVT15" s="153"/>
      <c r="WVU15" s="153"/>
      <c r="WVV15" s="153"/>
      <c r="WVW15" s="153"/>
      <c r="WVX15" s="153"/>
      <c r="WVY15" s="153"/>
      <c r="WVZ15" s="153"/>
      <c r="WWA15" s="153"/>
      <c r="WWB15" s="153"/>
      <c r="WWC15" s="153"/>
      <c r="WWD15" s="153"/>
      <c r="WWE15" s="153"/>
      <c r="WWF15" s="153"/>
      <c r="WWG15" s="153"/>
      <c r="WWH15" s="153"/>
      <c r="WWI15" s="153"/>
      <c r="WWJ15" s="153"/>
      <c r="WWK15" s="153"/>
      <c r="WWL15" s="153"/>
      <c r="WWM15" s="153"/>
      <c r="WWN15" s="153"/>
      <c r="WWO15" s="153"/>
      <c r="WWP15" s="153"/>
      <c r="WWQ15" s="153"/>
      <c r="WWR15" s="153"/>
      <c r="WWS15" s="153"/>
      <c r="WWT15" s="153"/>
      <c r="WWU15" s="153"/>
      <c r="WWV15" s="153"/>
      <c r="WWW15" s="153"/>
      <c r="WWX15" s="153"/>
      <c r="WWY15" s="153"/>
      <c r="WWZ15" s="153"/>
      <c r="WXA15" s="153"/>
      <c r="WXB15" s="153"/>
      <c r="WXC15" s="153"/>
      <c r="WXD15" s="153"/>
      <c r="WXE15" s="153"/>
      <c r="WXF15" s="153"/>
      <c r="WXG15" s="153"/>
      <c r="WXH15" s="153"/>
      <c r="WXI15" s="153"/>
      <c r="WXJ15" s="153"/>
      <c r="WXK15" s="153"/>
      <c r="WXL15" s="153"/>
      <c r="WXM15" s="153"/>
      <c r="WXN15" s="153"/>
      <c r="WXO15" s="153"/>
      <c r="WXP15" s="153"/>
      <c r="WXQ15" s="153"/>
      <c r="WXR15" s="153"/>
      <c r="WXS15" s="153"/>
      <c r="WXT15" s="153"/>
      <c r="WXU15" s="153"/>
      <c r="WXV15" s="153"/>
      <c r="WXW15" s="153"/>
      <c r="WXX15" s="153"/>
      <c r="WXY15" s="153"/>
      <c r="WXZ15" s="153"/>
      <c r="WYA15" s="153"/>
      <c r="WYB15" s="153"/>
      <c r="WYC15" s="153"/>
      <c r="WYD15" s="153"/>
      <c r="WYE15" s="153"/>
      <c r="WYF15" s="153"/>
      <c r="WYG15" s="153"/>
      <c r="WYH15" s="153"/>
      <c r="WYI15" s="153"/>
      <c r="WYJ15" s="153"/>
      <c r="WYK15" s="153"/>
      <c r="WYL15" s="153"/>
      <c r="WYM15" s="153"/>
      <c r="WYN15" s="153"/>
      <c r="WYO15" s="153"/>
      <c r="WYP15" s="153"/>
      <c r="WYQ15" s="153"/>
      <c r="WYR15" s="153"/>
      <c r="WYS15" s="153"/>
      <c r="WYT15" s="153"/>
      <c r="WYU15" s="153"/>
      <c r="WYV15" s="153"/>
      <c r="WYW15" s="153"/>
      <c r="WYX15" s="153"/>
      <c r="WYY15" s="153"/>
      <c r="WYZ15" s="153"/>
      <c r="WZA15" s="153"/>
      <c r="WZB15" s="153"/>
      <c r="WZC15" s="153"/>
      <c r="WZD15" s="153"/>
      <c r="WZE15" s="153"/>
      <c r="WZF15" s="153"/>
      <c r="WZG15" s="153"/>
      <c r="WZH15" s="153"/>
      <c r="WZI15" s="153"/>
      <c r="WZJ15" s="153"/>
      <c r="WZK15" s="153"/>
      <c r="WZL15" s="153"/>
      <c r="WZM15" s="153"/>
      <c r="WZN15" s="153"/>
      <c r="WZO15" s="153"/>
      <c r="WZP15" s="153"/>
      <c r="WZQ15" s="153"/>
      <c r="WZR15" s="153"/>
      <c r="WZS15" s="153"/>
      <c r="WZT15" s="153"/>
      <c r="WZU15" s="153"/>
      <c r="WZV15" s="153"/>
      <c r="WZW15" s="153"/>
      <c r="WZX15" s="153"/>
      <c r="WZY15" s="153"/>
      <c r="WZZ15" s="153"/>
      <c r="XAA15" s="153"/>
      <c r="XAB15" s="153"/>
      <c r="XAC15" s="153"/>
      <c r="XAD15" s="153"/>
      <c r="XAE15" s="153"/>
      <c r="XAF15" s="153"/>
      <c r="XAG15" s="153"/>
      <c r="XAH15" s="153"/>
      <c r="XAI15" s="153"/>
      <c r="XAJ15" s="153"/>
      <c r="XAK15" s="153"/>
      <c r="XAL15" s="153"/>
      <c r="XAM15" s="153"/>
      <c r="XAN15" s="153"/>
      <c r="XAO15" s="153"/>
      <c r="XAP15" s="153"/>
      <c r="XAQ15" s="153"/>
      <c r="XAR15" s="153"/>
      <c r="XAS15" s="153"/>
      <c r="XAT15" s="153"/>
      <c r="XAU15" s="153"/>
      <c r="XAV15" s="153"/>
      <c r="XAW15" s="153"/>
      <c r="XAX15" s="153"/>
      <c r="XAY15" s="153"/>
      <c r="XAZ15" s="153"/>
      <c r="XBA15" s="153"/>
      <c r="XBB15" s="153"/>
      <c r="XBC15" s="153"/>
      <c r="XBD15" s="153"/>
      <c r="XBE15" s="153"/>
      <c r="XBF15" s="153"/>
      <c r="XBG15" s="153"/>
      <c r="XBH15" s="153"/>
      <c r="XBI15" s="153"/>
      <c r="XBJ15" s="153"/>
      <c r="XBK15" s="153"/>
      <c r="XBL15" s="153"/>
      <c r="XBM15" s="153"/>
      <c r="XBN15" s="153"/>
      <c r="XBO15" s="153"/>
      <c r="XBP15" s="153"/>
      <c r="XBQ15" s="153"/>
      <c r="XBR15" s="153"/>
      <c r="XBS15" s="153"/>
      <c r="XBT15" s="153"/>
      <c r="XBU15" s="153"/>
      <c r="XBV15" s="153"/>
      <c r="XBW15" s="153"/>
      <c r="XBX15" s="153"/>
      <c r="XBY15" s="153"/>
      <c r="XBZ15" s="153"/>
      <c r="XCA15" s="153"/>
      <c r="XCB15" s="153"/>
      <c r="XCC15" s="153"/>
      <c r="XCD15" s="153"/>
      <c r="XCE15" s="153"/>
      <c r="XCF15" s="153"/>
      <c r="XCG15" s="153"/>
      <c r="XCH15" s="153"/>
      <c r="XCI15" s="153"/>
      <c r="XCJ15" s="153"/>
      <c r="XCK15" s="153"/>
      <c r="XCL15" s="153"/>
      <c r="XCM15" s="153"/>
      <c r="XCN15" s="153"/>
      <c r="XCO15" s="153"/>
      <c r="XCP15" s="153"/>
      <c r="XCQ15" s="153"/>
      <c r="XCR15" s="153"/>
      <c r="XCS15" s="153"/>
      <c r="XCT15" s="153"/>
      <c r="XCU15" s="153"/>
      <c r="XCV15" s="153"/>
      <c r="XCW15" s="153"/>
      <c r="XCX15" s="153"/>
      <c r="XCY15" s="153"/>
      <c r="XCZ15" s="153"/>
      <c r="XDA15" s="153"/>
      <c r="XDB15" s="153"/>
      <c r="XDC15" s="153"/>
      <c r="XDD15" s="153"/>
      <c r="XDE15" s="153"/>
      <c r="XDF15" s="153"/>
      <c r="XDG15" s="153"/>
      <c r="XDH15" s="153"/>
      <c r="XDI15" s="153"/>
      <c r="XDJ15" s="153"/>
      <c r="XDK15" s="153"/>
      <c r="XDL15" s="153"/>
      <c r="XDM15" s="153"/>
      <c r="XDN15" s="153"/>
      <c r="XDO15" s="153"/>
      <c r="XDP15" s="153"/>
      <c r="XDQ15" s="153"/>
      <c r="XDR15" s="153"/>
      <c r="XDS15" s="153"/>
      <c r="XDT15" s="153"/>
      <c r="XDU15" s="153"/>
      <c r="XDV15" s="153"/>
      <c r="XDW15" s="153"/>
      <c r="XDX15" s="153"/>
      <c r="XDY15" s="153"/>
      <c r="XDZ15" s="153"/>
      <c r="XEA15" s="153"/>
      <c r="XEB15" s="153"/>
      <c r="XEC15" s="153"/>
      <c r="XED15" s="153"/>
      <c r="XEE15" s="153"/>
      <c r="XEF15" s="153"/>
      <c r="XEG15" s="153"/>
      <c r="XEH15" s="153"/>
      <c r="XEI15" s="153"/>
      <c r="XEJ15" s="153"/>
      <c r="XEK15" s="153"/>
      <c r="XEL15" s="153"/>
      <c r="XEM15" s="153"/>
      <c r="XEN15" s="153"/>
      <c r="XEO15" s="153"/>
      <c r="XEP15" s="153"/>
      <c r="XEQ15" s="153"/>
      <c r="XER15" s="153"/>
      <c r="XES15" s="153"/>
      <c r="XET15" s="153"/>
      <c r="XEU15" s="153"/>
      <c r="XEV15" s="153"/>
      <c r="XEW15" s="153"/>
      <c r="XEX15" s="153"/>
      <c r="XEY15" s="153"/>
      <c r="XEZ15" s="153"/>
      <c r="XFA15" s="153"/>
      <c r="XFB15" s="153"/>
      <c r="XFC15" s="153"/>
      <c r="XFD15" s="153"/>
    </row>
    <row r="16" spans="1:16384" x14ac:dyDescent="0.2">
      <c r="A16" s="233"/>
      <c r="J16" s="67"/>
    </row>
    <row r="17" spans="1:12" ht="31.5" customHeight="1" x14ac:dyDescent="0.2">
      <c r="A17" s="428"/>
      <c r="B17" s="428"/>
      <c r="C17" s="428"/>
      <c r="D17" s="428"/>
      <c r="E17" s="428"/>
      <c r="F17" s="428"/>
      <c r="G17" s="428"/>
      <c r="H17" s="428"/>
      <c r="I17" s="428"/>
      <c r="J17" s="428"/>
      <c r="K17" s="428"/>
      <c r="L17" s="428"/>
    </row>
    <row r="18" spans="1:12" x14ac:dyDescent="0.2">
      <c r="A18" s="234"/>
      <c r="B18" s="234"/>
      <c r="C18" s="234"/>
      <c r="D18" s="234"/>
      <c r="E18" s="234"/>
      <c r="F18" s="234"/>
      <c r="G18" s="234"/>
      <c r="H18" s="234"/>
      <c r="J18" s="67"/>
    </row>
    <row r="19" spans="1:12" x14ac:dyDescent="0.2">
      <c r="A19" s="336" t="s">
        <v>321</v>
      </c>
      <c r="B19" s="234"/>
      <c r="C19" s="234"/>
      <c r="D19" s="234"/>
      <c r="E19" s="234"/>
      <c r="F19" s="234"/>
      <c r="G19" s="234"/>
      <c r="H19" s="234"/>
      <c r="J19" s="67"/>
    </row>
    <row r="20" spans="1:12" x14ac:dyDescent="0.2">
      <c r="B20" s="235"/>
      <c r="C20" s="235"/>
      <c r="D20" s="235"/>
      <c r="E20" s="235"/>
      <c r="F20" s="235"/>
      <c r="G20" s="235"/>
      <c r="H20" s="235"/>
      <c r="I20" s="235"/>
      <c r="J20" s="235"/>
    </row>
    <row r="21" spans="1:12" x14ac:dyDescent="0.2">
      <c r="B21" s="412">
        <v>2018</v>
      </c>
      <c r="C21" s="413"/>
      <c r="D21" s="413"/>
      <c r="E21" s="414"/>
      <c r="F21" s="412">
        <v>2019</v>
      </c>
      <c r="G21" s="413"/>
      <c r="H21" s="413"/>
      <c r="I21" s="414"/>
      <c r="J21" s="412">
        <v>2020</v>
      </c>
      <c r="K21" s="413"/>
      <c r="L21" s="414"/>
    </row>
    <row r="22" spans="1:12" x14ac:dyDescent="0.2">
      <c r="B22" s="191">
        <v>42094</v>
      </c>
      <c r="C22" s="219">
        <v>42185</v>
      </c>
      <c r="D22" s="219">
        <v>42277</v>
      </c>
      <c r="E22" s="219">
        <v>42369</v>
      </c>
      <c r="F22" s="219">
        <v>42094</v>
      </c>
      <c r="G22" s="219">
        <v>42185</v>
      </c>
      <c r="H22" s="219">
        <v>42277</v>
      </c>
      <c r="I22" s="219">
        <v>42369</v>
      </c>
      <c r="J22" s="191">
        <v>42460</v>
      </c>
      <c r="K22" s="191">
        <v>42551</v>
      </c>
      <c r="L22" s="191">
        <v>42643</v>
      </c>
    </row>
    <row r="23" spans="1:12" x14ac:dyDescent="0.2">
      <c r="A23" s="220" t="s">
        <v>52</v>
      </c>
      <c r="B23" s="238">
        <f>B5/B$5</f>
        <v>1</v>
      </c>
      <c r="C23" s="238">
        <f t="shared" ref="C23:L23" si="2">C5/C$5</f>
        <v>1</v>
      </c>
      <c r="D23" s="238">
        <f t="shared" si="2"/>
        <v>1</v>
      </c>
      <c r="E23" s="238">
        <f t="shared" si="2"/>
        <v>1</v>
      </c>
      <c r="F23" s="238">
        <f t="shared" si="2"/>
        <v>1</v>
      </c>
      <c r="G23" s="238">
        <f t="shared" si="2"/>
        <v>1</v>
      </c>
      <c r="H23" s="238">
        <f t="shared" si="2"/>
        <v>1</v>
      </c>
      <c r="I23" s="238">
        <f t="shared" si="2"/>
        <v>1</v>
      </c>
      <c r="J23" s="238">
        <f t="shared" si="2"/>
        <v>1</v>
      </c>
      <c r="K23" s="238">
        <f t="shared" si="2"/>
        <v>1</v>
      </c>
      <c r="L23" s="238">
        <f t="shared" si="2"/>
        <v>1</v>
      </c>
    </row>
    <row r="24" spans="1:12" x14ac:dyDescent="0.2">
      <c r="A24" s="223" t="s">
        <v>54</v>
      </c>
      <c r="B24" s="239">
        <f t="shared" ref="B24:L31" si="3">B6/B$5</f>
        <v>0.508955223880597</v>
      </c>
      <c r="C24" s="239">
        <f t="shared" si="3"/>
        <v>0.51436781609195403</v>
      </c>
      <c r="D24" s="239">
        <f t="shared" si="3"/>
        <v>0.49321266968325794</v>
      </c>
      <c r="E24" s="239">
        <f t="shared" si="3"/>
        <v>0.49260355029585801</v>
      </c>
      <c r="F24" s="239">
        <f t="shared" si="3"/>
        <v>0.49487554904831627</v>
      </c>
      <c r="G24" s="239">
        <f t="shared" si="3"/>
        <v>0.48484848484848486</v>
      </c>
      <c r="H24" s="239">
        <f t="shared" si="3"/>
        <v>0.47552447552447552</v>
      </c>
      <c r="I24" s="239">
        <f t="shared" si="3"/>
        <v>0.47646219686162627</v>
      </c>
      <c r="J24" s="239">
        <f>J6/J$5</f>
        <v>0.47058823529411764</v>
      </c>
      <c r="K24" s="239">
        <f t="shared" si="3"/>
        <v>0.46329113924050636</v>
      </c>
      <c r="L24" s="239">
        <f t="shared" si="3"/>
        <v>0.46500000000000002</v>
      </c>
    </row>
    <row r="25" spans="1:12" x14ac:dyDescent="0.2">
      <c r="A25" s="223" t="s">
        <v>55</v>
      </c>
      <c r="B25" s="239">
        <f t="shared" si="3"/>
        <v>1.6417910447761194E-2</v>
      </c>
      <c r="C25" s="239">
        <f t="shared" si="3"/>
        <v>1.0057471264367816E-2</v>
      </c>
      <c r="D25" s="239">
        <f t="shared" si="3"/>
        <v>1.2066365007541479E-2</v>
      </c>
      <c r="E25" s="239">
        <f t="shared" si="3"/>
        <v>1.3313609467455622E-2</v>
      </c>
      <c r="F25" s="239">
        <f t="shared" si="3"/>
        <v>1.171303074670571E-2</v>
      </c>
      <c r="G25" s="239">
        <f t="shared" si="3"/>
        <v>1.0101010101010102E-2</v>
      </c>
      <c r="H25" s="239">
        <f t="shared" si="3"/>
        <v>9.7902097902097911E-3</v>
      </c>
      <c r="I25" s="239">
        <f t="shared" si="3"/>
        <v>1.1412268188302425E-2</v>
      </c>
      <c r="J25" s="239">
        <f t="shared" si="3"/>
        <v>1.1204481792717087E-2</v>
      </c>
      <c r="K25" s="239">
        <f t="shared" si="3"/>
        <v>1.2658227848101266E-2</v>
      </c>
      <c r="L25" s="239">
        <f t="shared" si="3"/>
        <v>1.2500000000000001E-2</v>
      </c>
    </row>
    <row r="26" spans="1:12" x14ac:dyDescent="0.2">
      <c r="A26" s="223" t="s">
        <v>56</v>
      </c>
      <c r="B26" s="239">
        <f t="shared" si="3"/>
        <v>0.2746268656716418</v>
      </c>
      <c r="C26" s="239">
        <f t="shared" si="3"/>
        <v>0.27155172413793105</v>
      </c>
      <c r="D26" s="239">
        <f t="shared" si="3"/>
        <v>0.27601809954751133</v>
      </c>
      <c r="E26" s="239">
        <f t="shared" si="3"/>
        <v>0.27514792899408286</v>
      </c>
      <c r="F26" s="239">
        <f t="shared" si="3"/>
        <v>0.27379209370424595</v>
      </c>
      <c r="G26" s="239">
        <f t="shared" si="3"/>
        <v>0.27272727272727271</v>
      </c>
      <c r="H26" s="239">
        <f t="shared" si="3"/>
        <v>0.27272727272727271</v>
      </c>
      <c r="I26" s="239">
        <f t="shared" si="3"/>
        <v>0.26105563480741795</v>
      </c>
      <c r="J26" s="239">
        <f>J8/J$5</f>
        <v>0.2703081232492997</v>
      </c>
      <c r="K26" s="239">
        <f t="shared" si="3"/>
        <v>0.27341772151898736</v>
      </c>
      <c r="L26" s="239">
        <f t="shared" si="3"/>
        <v>0.27750000000000002</v>
      </c>
    </row>
    <row r="27" spans="1:12" x14ac:dyDescent="0.2">
      <c r="A27" s="223" t="s">
        <v>57</v>
      </c>
      <c r="B27" s="239">
        <f t="shared" si="3"/>
        <v>7.462686567164179E-3</v>
      </c>
      <c r="C27" s="239">
        <f t="shared" si="3"/>
        <v>5.7471264367816091E-3</v>
      </c>
      <c r="D27" s="239">
        <f t="shared" si="3"/>
        <v>6.0331825037707393E-3</v>
      </c>
      <c r="E27" s="239">
        <f t="shared" si="3"/>
        <v>7.3964497041420114E-3</v>
      </c>
      <c r="F27" s="239">
        <f t="shared" si="3"/>
        <v>7.320644216691069E-3</v>
      </c>
      <c r="G27" s="239">
        <f t="shared" si="3"/>
        <v>5.772005772005772E-3</v>
      </c>
      <c r="H27" s="239">
        <f t="shared" si="3"/>
        <v>4.1958041958041958E-3</v>
      </c>
      <c r="I27" s="239">
        <f t="shared" si="3"/>
        <v>4.2796005706134095E-3</v>
      </c>
      <c r="J27" s="239">
        <f t="shared" si="3"/>
        <v>2.8011204481792717E-3</v>
      </c>
      <c r="K27" s="239">
        <f t="shared" si="3"/>
        <v>3.7974683544303796E-3</v>
      </c>
      <c r="L27" s="239">
        <f t="shared" si="3"/>
        <v>2.5000000000000001E-3</v>
      </c>
    </row>
    <row r="28" spans="1:12" x14ac:dyDescent="0.2">
      <c r="A28" s="223" t="s">
        <v>58</v>
      </c>
      <c r="B28" s="239">
        <f t="shared" si="3"/>
        <v>2.9850746268656717E-3</v>
      </c>
      <c r="C28" s="239">
        <f t="shared" si="3"/>
        <v>2.8735632183908046E-3</v>
      </c>
      <c r="D28" s="239">
        <f t="shared" si="3"/>
        <v>3.0165912518853697E-3</v>
      </c>
      <c r="E28" s="239">
        <f t="shared" si="3"/>
        <v>2.9585798816568047E-3</v>
      </c>
      <c r="F28" s="239">
        <f t="shared" si="3"/>
        <v>2.9282576866764276E-3</v>
      </c>
      <c r="G28" s="239">
        <f t="shared" si="3"/>
        <v>2.886002886002886E-3</v>
      </c>
      <c r="H28" s="239">
        <f t="shared" si="3"/>
        <v>1.3986013986013986E-3</v>
      </c>
      <c r="I28" s="239">
        <f t="shared" si="3"/>
        <v>2.8530670470756064E-3</v>
      </c>
      <c r="J28" s="239">
        <f t="shared" si="3"/>
        <v>1.4005602240896359E-3</v>
      </c>
      <c r="K28" s="239">
        <f t="shared" si="3"/>
        <v>0</v>
      </c>
      <c r="L28" s="239">
        <f t="shared" si="3"/>
        <v>2.5000000000000001E-3</v>
      </c>
    </row>
    <row r="29" spans="1:12" x14ac:dyDescent="0.2">
      <c r="A29" s="223" t="s">
        <v>59</v>
      </c>
      <c r="B29" s="239">
        <f t="shared" si="3"/>
        <v>1.1940298507462687E-2</v>
      </c>
      <c r="C29" s="239">
        <f t="shared" si="3"/>
        <v>1.1494252873563218E-2</v>
      </c>
      <c r="D29" s="239">
        <f t="shared" si="3"/>
        <v>1.0558069381598794E-2</v>
      </c>
      <c r="E29" s="239">
        <f t="shared" si="3"/>
        <v>1.0355029585798817E-2</v>
      </c>
      <c r="F29" s="239">
        <f t="shared" si="3"/>
        <v>7.320644216691069E-3</v>
      </c>
      <c r="G29" s="239">
        <f t="shared" si="3"/>
        <v>4.329004329004329E-3</v>
      </c>
      <c r="H29" s="239">
        <f t="shared" si="3"/>
        <v>6.993006993006993E-3</v>
      </c>
      <c r="I29" s="239">
        <f t="shared" si="3"/>
        <v>2.8530670470756064E-3</v>
      </c>
      <c r="J29" s="239">
        <f t="shared" si="3"/>
        <v>1.4005602240896359E-3</v>
      </c>
      <c r="K29" s="239">
        <f t="shared" si="3"/>
        <v>1.2658227848101266E-3</v>
      </c>
      <c r="L29" s="239">
        <f t="shared" si="3"/>
        <v>6.2500000000000003E-3</v>
      </c>
    </row>
    <row r="30" spans="1:12" x14ac:dyDescent="0.2">
      <c r="A30" s="223" t="s">
        <v>60</v>
      </c>
      <c r="B30" s="239">
        <f t="shared" si="3"/>
        <v>1.4925373134328358E-2</v>
      </c>
      <c r="C30" s="239">
        <f t="shared" si="3"/>
        <v>1.5804597701149427E-2</v>
      </c>
      <c r="D30" s="239">
        <f t="shared" si="3"/>
        <v>1.6591251885369532E-2</v>
      </c>
      <c r="E30" s="239">
        <f t="shared" si="3"/>
        <v>1.6272189349112426E-2</v>
      </c>
      <c r="F30" s="239">
        <f t="shared" si="3"/>
        <v>1.6105417276720352E-2</v>
      </c>
      <c r="G30" s="239">
        <f t="shared" si="3"/>
        <v>1.875901875901876E-2</v>
      </c>
      <c r="H30" s="239">
        <f t="shared" si="3"/>
        <v>1.5384615384615385E-2</v>
      </c>
      <c r="I30" s="239">
        <f t="shared" si="3"/>
        <v>1.2838801711840228E-2</v>
      </c>
      <c r="J30" s="239">
        <f t="shared" si="3"/>
        <v>1.8207282913165267E-2</v>
      </c>
      <c r="K30" s="239">
        <f t="shared" si="3"/>
        <v>1.8987341772151899E-2</v>
      </c>
      <c r="L30" s="239">
        <f t="shared" si="3"/>
        <v>1.8749999999999999E-2</v>
      </c>
    </row>
    <row r="31" spans="1:12" x14ac:dyDescent="0.2">
      <c r="A31" s="229" t="s">
        <v>61</v>
      </c>
      <c r="B31" s="240">
        <f t="shared" si="3"/>
        <v>0.16417910447761194</v>
      </c>
      <c r="C31" s="240">
        <f t="shared" si="3"/>
        <v>0.16810344827586207</v>
      </c>
      <c r="D31" s="240">
        <f t="shared" si="3"/>
        <v>0.18099547511312217</v>
      </c>
      <c r="E31" s="240">
        <f t="shared" si="3"/>
        <v>0.1819526627218935</v>
      </c>
      <c r="F31" s="240">
        <f t="shared" si="3"/>
        <v>0.18740849194729137</v>
      </c>
      <c r="G31" s="240">
        <f t="shared" si="3"/>
        <v>0.20346320346320346</v>
      </c>
      <c r="H31" s="240">
        <f t="shared" si="3"/>
        <v>0.213986013986014</v>
      </c>
      <c r="I31" s="240">
        <f t="shared" si="3"/>
        <v>0.22824536376604851</v>
      </c>
      <c r="J31" s="240">
        <f t="shared" si="3"/>
        <v>0.22549019607843138</v>
      </c>
      <c r="K31" s="240">
        <f t="shared" si="3"/>
        <v>0.22531645569620254</v>
      </c>
      <c r="L31" s="240">
        <f t="shared" si="3"/>
        <v>0.215</v>
      </c>
    </row>
  </sheetData>
  <mergeCells count="8">
    <mergeCell ref="N3:O3"/>
    <mergeCell ref="B21:E21"/>
    <mergeCell ref="F21:I21"/>
    <mergeCell ref="J21:L21"/>
    <mergeCell ref="J3:L3"/>
    <mergeCell ref="F3:I3"/>
    <mergeCell ref="B3:E3"/>
    <mergeCell ref="A17:L17"/>
  </mergeCells>
  <hyperlinks>
    <hyperlink ref="A2" location="Contents!A1" display="Back to contents"/>
  </hyperlinks>
  <pageMargins left="0.7" right="0.7" top="0.75" bottom="0.75" header="0.3" footer="0.3"/>
  <pageSetup paperSize="9"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R31"/>
  <sheetViews>
    <sheetView showGridLines="0" workbookViewId="0">
      <selection activeCell="A17" sqref="A16:L17"/>
    </sheetView>
  </sheetViews>
  <sheetFormatPr defaultRowHeight="12.75" x14ac:dyDescent="0.2"/>
  <cols>
    <col min="1" max="1" customWidth="true" style="52" width="27.140625" collapsed="false"/>
    <col min="2" max="6" bestFit="true" customWidth="true" style="52" width="10.140625" collapsed="false"/>
    <col min="7" max="7" style="52" width="9.140625" collapsed="false"/>
    <col min="8" max="9" bestFit="true" customWidth="true" style="52" width="10.140625" collapsed="false"/>
    <col min="10" max="10" customWidth="true" style="52" width="11.28515625" collapsed="false"/>
    <col min="11" max="12" customWidth="true" style="52" width="10.0" collapsed="false"/>
    <col min="13" max="13" customWidth="true" style="52" width="3.140625" collapsed="false"/>
    <col min="14" max="14" style="52" width="9.140625" collapsed="false"/>
    <col min="15" max="15" customWidth="true" style="52" width="10.140625" collapsed="false"/>
    <col min="16" max="258" style="52" width="9.140625" collapsed="false"/>
    <col min="259" max="259" customWidth="true" style="52" width="27.140625" collapsed="false"/>
    <col min="260" max="262" bestFit="true" customWidth="true" style="52" width="10.140625" collapsed="false"/>
    <col min="263" max="263" style="52" width="9.140625" collapsed="false"/>
    <col min="264" max="265" bestFit="true" customWidth="true" style="52" width="10.140625" collapsed="false"/>
    <col min="266" max="266" customWidth="true" style="52" width="11.28515625" collapsed="false"/>
    <col min="267" max="268" customWidth="true" style="52" width="10.0" collapsed="false"/>
    <col min="269" max="269" customWidth="true" style="52" width="7.5703125" collapsed="false"/>
    <col min="270" max="514" style="52" width="9.140625" collapsed="false"/>
    <col min="515" max="515" customWidth="true" style="52" width="27.140625" collapsed="false"/>
    <col min="516" max="518" bestFit="true" customWidth="true" style="52" width="10.140625" collapsed="false"/>
    <col min="519" max="519" style="52" width="9.140625" collapsed="false"/>
    <col min="520" max="521" bestFit="true" customWidth="true" style="52" width="10.140625" collapsed="false"/>
    <col min="522" max="522" customWidth="true" style="52" width="11.28515625" collapsed="false"/>
    <col min="523" max="524" customWidth="true" style="52" width="10.0" collapsed="false"/>
    <col min="525" max="525" customWidth="true" style="52" width="7.5703125" collapsed="false"/>
    <col min="526" max="770" style="52" width="9.140625" collapsed="false"/>
    <col min="771" max="771" customWidth="true" style="52" width="27.140625" collapsed="false"/>
    <col min="772" max="774" bestFit="true" customWidth="true" style="52" width="10.140625" collapsed="false"/>
    <col min="775" max="775" style="52" width="9.140625" collapsed="false"/>
    <col min="776" max="777" bestFit="true" customWidth="true" style="52" width="10.140625" collapsed="false"/>
    <col min="778" max="778" customWidth="true" style="52" width="11.28515625" collapsed="false"/>
    <col min="779" max="780" customWidth="true" style="52" width="10.0" collapsed="false"/>
    <col min="781" max="781" customWidth="true" style="52" width="7.5703125" collapsed="false"/>
    <col min="782" max="1026" style="52" width="9.140625" collapsed="false"/>
    <col min="1027" max="1027" customWidth="true" style="52" width="27.140625" collapsed="false"/>
    <col min="1028" max="1030" bestFit="true" customWidth="true" style="52" width="10.140625" collapsed="false"/>
    <col min="1031" max="1031" style="52" width="9.140625" collapsed="false"/>
    <col min="1032" max="1033" bestFit="true" customWidth="true" style="52" width="10.140625" collapsed="false"/>
    <col min="1034" max="1034" customWidth="true" style="52" width="11.28515625" collapsed="false"/>
    <col min="1035" max="1036" customWidth="true" style="52" width="10.0" collapsed="false"/>
    <col min="1037" max="1037" customWidth="true" style="52" width="7.5703125" collapsed="false"/>
    <col min="1038" max="1282" style="52" width="9.140625" collapsed="false"/>
    <col min="1283" max="1283" customWidth="true" style="52" width="27.140625" collapsed="false"/>
    <col min="1284" max="1286" bestFit="true" customWidth="true" style="52" width="10.140625" collapsed="false"/>
    <col min="1287" max="1287" style="52" width="9.140625" collapsed="false"/>
    <col min="1288" max="1289" bestFit="true" customWidth="true" style="52" width="10.140625" collapsed="false"/>
    <col min="1290" max="1290" customWidth="true" style="52" width="11.28515625" collapsed="false"/>
    <col min="1291" max="1292" customWidth="true" style="52" width="10.0" collapsed="false"/>
    <col min="1293" max="1293" customWidth="true" style="52" width="7.5703125" collapsed="false"/>
    <col min="1294" max="1538" style="52" width="9.140625" collapsed="false"/>
    <col min="1539" max="1539" customWidth="true" style="52" width="27.140625" collapsed="false"/>
    <col min="1540" max="1542" bestFit="true" customWidth="true" style="52" width="10.140625" collapsed="false"/>
    <col min="1543" max="1543" style="52" width="9.140625" collapsed="false"/>
    <col min="1544" max="1545" bestFit="true" customWidth="true" style="52" width="10.140625" collapsed="false"/>
    <col min="1546" max="1546" customWidth="true" style="52" width="11.28515625" collapsed="false"/>
    <col min="1547" max="1548" customWidth="true" style="52" width="10.0" collapsed="false"/>
    <col min="1549" max="1549" customWidth="true" style="52" width="7.5703125" collapsed="false"/>
    <col min="1550" max="1794" style="52" width="9.140625" collapsed="false"/>
    <col min="1795" max="1795" customWidth="true" style="52" width="27.140625" collapsed="false"/>
    <col min="1796" max="1798" bestFit="true" customWidth="true" style="52" width="10.140625" collapsed="false"/>
    <col min="1799" max="1799" style="52" width="9.140625" collapsed="false"/>
    <col min="1800" max="1801" bestFit="true" customWidth="true" style="52" width="10.140625" collapsed="false"/>
    <col min="1802" max="1802" customWidth="true" style="52" width="11.28515625" collapsed="false"/>
    <col min="1803" max="1804" customWidth="true" style="52" width="10.0" collapsed="false"/>
    <col min="1805" max="1805" customWidth="true" style="52" width="7.5703125" collapsed="false"/>
    <col min="1806" max="2050" style="52" width="9.140625" collapsed="false"/>
    <col min="2051" max="2051" customWidth="true" style="52" width="27.140625" collapsed="false"/>
    <col min="2052" max="2054" bestFit="true" customWidth="true" style="52" width="10.140625" collapsed="false"/>
    <col min="2055" max="2055" style="52" width="9.140625" collapsed="false"/>
    <col min="2056" max="2057" bestFit="true" customWidth="true" style="52" width="10.140625" collapsed="false"/>
    <col min="2058" max="2058" customWidth="true" style="52" width="11.28515625" collapsed="false"/>
    <col min="2059" max="2060" customWidth="true" style="52" width="10.0" collapsed="false"/>
    <col min="2061" max="2061" customWidth="true" style="52" width="7.5703125" collapsed="false"/>
    <col min="2062" max="2306" style="52" width="9.140625" collapsed="false"/>
    <col min="2307" max="2307" customWidth="true" style="52" width="27.140625" collapsed="false"/>
    <col min="2308" max="2310" bestFit="true" customWidth="true" style="52" width="10.140625" collapsed="false"/>
    <col min="2311" max="2311" style="52" width="9.140625" collapsed="false"/>
    <col min="2312" max="2313" bestFit="true" customWidth="true" style="52" width="10.140625" collapsed="false"/>
    <col min="2314" max="2314" customWidth="true" style="52" width="11.28515625" collapsed="false"/>
    <col min="2315" max="2316" customWidth="true" style="52" width="10.0" collapsed="false"/>
    <col min="2317" max="2317" customWidth="true" style="52" width="7.5703125" collapsed="false"/>
    <col min="2318" max="2562" style="52" width="9.140625" collapsed="false"/>
    <col min="2563" max="2563" customWidth="true" style="52" width="27.140625" collapsed="false"/>
    <col min="2564" max="2566" bestFit="true" customWidth="true" style="52" width="10.140625" collapsed="false"/>
    <col min="2567" max="2567" style="52" width="9.140625" collapsed="false"/>
    <col min="2568" max="2569" bestFit="true" customWidth="true" style="52" width="10.140625" collapsed="false"/>
    <col min="2570" max="2570" customWidth="true" style="52" width="11.28515625" collapsed="false"/>
    <col min="2571" max="2572" customWidth="true" style="52" width="10.0" collapsed="false"/>
    <col min="2573" max="2573" customWidth="true" style="52" width="7.5703125" collapsed="false"/>
    <col min="2574" max="2818" style="52" width="9.140625" collapsed="false"/>
    <col min="2819" max="2819" customWidth="true" style="52" width="27.140625" collapsed="false"/>
    <col min="2820" max="2822" bestFit="true" customWidth="true" style="52" width="10.140625" collapsed="false"/>
    <col min="2823" max="2823" style="52" width="9.140625" collapsed="false"/>
    <col min="2824" max="2825" bestFit="true" customWidth="true" style="52" width="10.140625" collapsed="false"/>
    <col min="2826" max="2826" customWidth="true" style="52" width="11.28515625" collapsed="false"/>
    <col min="2827" max="2828" customWidth="true" style="52" width="10.0" collapsed="false"/>
    <col min="2829" max="2829" customWidth="true" style="52" width="7.5703125" collapsed="false"/>
    <col min="2830" max="3074" style="52" width="9.140625" collapsed="false"/>
    <col min="3075" max="3075" customWidth="true" style="52" width="27.140625" collapsed="false"/>
    <col min="3076" max="3078" bestFit="true" customWidth="true" style="52" width="10.140625" collapsed="false"/>
    <col min="3079" max="3079" style="52" width="9.140625" collapsed="false"/>
    <col min="3080" max="3081" bestFit="true" customWidth="true" style="52" width="10.140625" collapsed="false"/>
    <col min="3082" max="3082" customWidth="true" style="52" width="11.28515625" collapsed="false"/>
    <col min="3083" max="3084" customWidth="true" style="52" width="10.0" collapsed="false"/>
    <col min="3085" max="3085" customWidth="true" style="52" width="7.5703125" collapsed="false"/>
    <col min="3086" max="3330" style="52" width="9.140625" collapsed="false"/>
    <col min="3331" max="3331" customWidth="true" style="52" width="27.140625" collapsed="false"/>
    <col min="3332" max="3334" bestFit="true" customWidth="true" style="52" width="10.140625" collapsed="false"/>
    <col min="3335" max="3335" style="52" width="9.140625" collapsed="false"/>
    <col min="3336" max="3337" bestFit="true" customWidth="true" style="52" width="10.140625" collapsed="false"/>
    <col min="3338" max="3338" customWidth="true" style="52" width="11.28515625" collapsed="false"/>
    <col min="3339" max="3340" customWidth="true" style="52" width="10.0" collapsed="false"/>
    <col min="3341" max="3341" customWidth="true" style="52" width="7.5703125" collapsed="false"/>
    <col min="3342" max="3586" style="52" width="9.140625" collapsed="false"/>
    <col min="3587" max="3587" customWidth="true" style="52" width="27.140625" collapsed="false"/>
    <col min="3588" max="3590" bestFit="true" customWidth="true" style="52" width="10.140625" collapsed="false"/>
    <col min="3591" max="3591" style="52" width="9.140625" collapsed="false"/>
    <col min="3592" max="3593" bestFit="true" customWidth="true" style="52" width="10.140625" collapsed="false"/>
    <col min="3594" max="3594" customWidth="true" style="52" width="11.28515625" collapsed="false"/>
    <col min="3595" max="3596" customWidth="true" style="52" width="10.0" collapsed="false"/>
    <col min="3597" max="3597" customWidth="true" style="52" width="7.5703125" collapsed="false"/>
    <col min="3598" max="3842" style="52" width="9.140625" collapsed="false"/>
    <col min="3843" max="3843" customWidth="true" style="52" width="27.140625" collapsed="false"/>
    <col min="3844" max="3846" bestFit="true" customWidth="true" style="52" width="10.140625" collapsed="false"/>
    <col min="3847" max="3847" style="52" width="9.140625" collapsed="false"/>
    <col min="3848" max="3849" bestFit="true" customWidth="true" style="52" width="10.140625" collapsed="false"/>
    <col min="3850" max="3850" customWidth="true" style="52" width="11.28515625" collapsed="false"/>
    <col min="3851" max="3852" customWidth="true" style="52" width="10.0" collapsed="false"/>
    <col min="3853" max="3853" customWidth="true" style="52" width="7.5703125" collapsed="false"/>
    <col min="3854" max="4098" style="52" width="9.140625" collapsed="false"/>
    <col min="4099" max="4099" customWidth="true" style="52" width="27.140625" collapsed="false"/>
    <col min="4100" max="4102" bestFit="true" customWidth="true" style="52" width="10.140625" collapsed="false"/>
    <col min="4103" max="4103" style="52" width="9.140625" collapsed="false"/>
    <col min="4104" max="4105" bestFit="true" customWidth="true" style="52" width="10.140625" collapsed="false"/>
    <col min="4106" max="4106" customWidth="true" style="52" width="11.28515625" collapsed="false"/>
    <col min="4107" max="4108" customWidth="true" style="52" width="10.0" collapsed="false"/>
    <col min="4109" max="4109" customWidth="true" style="52" width="7.5703125" collapsed="false"/>
    <col min="4110" max="4354" style="52" width="9.140625" collapsed="false"/>
    <col min="4355" max="4355" customWidth="true" style="52" width="27.140625" collapsed="false"/>
    <col min="4356" max="4358" bestFit="true" customWidth="true" style="52" width="10.140625" collapsed="false"/>
    <col min="4359" max="4359" style="52" width="9.140625" collapsed="false"/>
    <col min="4360" max="4361" bestFit="true" customWidth="true" style="52" width="10.140625" collapsed="false"/>
    <col min="4362" max="4362" customWidth="true" style="52" width="11.28515625" collapsed="false"/>
    <col min="4363" max="4364" customWidth="true" style="52" width="10.0" collapsed="false"/>
    <col min="4365" max="4365" customWidth="true" style="52" width="7.5703125" collapsed="false"/>
    <col min="4366" max="4610" style="52" width="9.140625" collapsed="false"/>
    <col min="4611" max="4611" customWidth="true" style="52" width="27.140625" collapsed="false"/>
    <col min="4612" max="4614" bestFit="true" customWidth="true" style="52" width="10.140625" collapsed="false"/>
    <col min="4615" max="4615" style="52" width="9.140625" collapsed="false"/>
    <col min="4616" max="4617" bestFit="true" customWidth="true" style="52" width="10.140625" collapsed="false"/>
    <col min="4618" max="4618" customWidth="true" style="52" width="11.28515625" collapsed="false"/>
    <col min="4619" max="4620" customWidth="true" style="52" width="10.0" collapsed="false"/>
    <col min="4621" max="4621" customWidth="true" style="52" width="7.5703125" collapsed="false"/>
    <col min="4622" max="4866" style="52" width="9.140625" collapsed="false"/>
    <col min="4867" max="4867" customWidth="true" style="52" width="27.140625" collapsed="false"/>
    <col min="4868" max="4870" bestFit="true" customWidth="true" style="52" width="10.140625" collapsed="false"/>
    <col min="4871" max="4871" style="52" width="9.140625" collapsed="false"/>
    <col min="4872" max="4873" bestFit="true" customWidth="true" style="52" width="10.140625" collapsed="false"/>
    <col min="4874" max="4874" customWidth="true" style="52" width="11.28515625" collapsed="false"/>
    <col min="4875" max="4876" customWidth="true" style="52" width="10.0" collapsed="false"/>
    <col min="4877" max="4877" customWidth="true" style="52" width="7.5703125" collapsed="false"/>
    <col min="4878" max="5122" style="52" width="9.140625" collapsed="false"/>
    <col min="5123" max="5123" customWidth="true" style="52" width="27.140625" collapsed="false"/>
    <col min="5124" max="5126" bestFit="true" customWidth="true" style="52" width="10.140625" collapsed="false"/>
    <col min="5127" max="5127" style="52" width="9.140625" collapsed="false"/>
    <col min="5128" max="5129" bestFit="true" customWidth="true" style="52" width="10.140625" collapsed="false"/>
    <col min="5130" max="5130" customWidth="true" style="52" width="11.28515625" collapsed="false"/>
    <col min="5131" max="5132" customWidth="true" style="52" width="10.0" collapsed="false"/>
    <col min="5133" max="5133" customWidth="true" style="52" width="7.5703125" collapsed="false"/>
    <col min="5134" max="5378" style="52" width="9.140625" collapsed="false"/>
    <col min="5379" max="5379" customWidth="true" style="52" width="27.140625" collapsed="false"/>
    <col min="5380" max="5382" bestFit="true" customWidth="true" style="52" width="10.140625" collapsed="false"/>
    <col min="5383" max="5383" style="52" width="9.140625" collapsed="false"/>
    <col min="5384" max="5385" bestFit="true" customWidth="true" style="52" width="10.140625" collapsed="false"/>
    <col min="5386" max="5386" customWidth="true" style="52" width="11.28515625" collapsed="false"/>
    <col min="5387" max="5388" customWidth="true" style="52" width="10.0" collapsed="false"/>
    <col min="5389" max="5389" customWidth="true" style="52" width="7.5703125" collapsed="false"/>
    <col min="5390" max="5634" style="52" width="9.140625" collapsed="false"/>
    <col min="5635" max="5635" customWidth="true" style="52" width="27.140625" collapsed="false"/>
    <col min="5636" max="5638" bestFit="true" customWidth="true" style="52" width="10.140625" collapsed="false"/>
    <col min="5639" max="5639" style="52" width="9.140625" collapsed="false"/>
    <col min="5640" max="5641" bestFit="true" customWidth="true" style="52" width="10.140625" collapsed="false"/>
    <col min="5642" max="5642" customWidth="true" style="52" width="11.28515625" collapsed="false"/>
    <col min="5643" max="5644" customWidth="true" style="52" width="10.0" collapsed="false"/>
    <col min="5645" max="5645" customWidth="true" style="52" width="7.5703125" collapsed="false"/>
    <col min="5646" max="5890" style="52" width="9.140625" collapsed="false"/>
    <col min="5891" max="5891" customWidth="true" style="52" width="27.140625" collapsed="false"/>
    <col min="5892" max="5894" bestFit="true" customWidth="true" style="52" width="10.140625" collapsed="false"/>
    <col min="5895" max="5895" style="52" width="9.140625" collapsed="false"/>
    <col min="5896" max="5897" bestFit="true" customWidth="true" style="52" width="10.140625" collapsed="false"/>
    <col min="5898" max="5898" customWidth="true" style="52" width="11.28515625" collapsed="false"/>
    <col min="5899" max="5900" customWidth="true" style="52" width="10.0" collapsed="false"/>
    <col min="5901" max="5901" customWidth="true" style="52" width="7.5703125" collapsed="false"/>
    <col min="5902" max="6146" style="52" width="9.140625" collapsed="false"/>
    <col min="6147" max="6147" customWidth="true" style="52" width="27.140625" collapsed="false"/>
    <col min="6148" max="6150" bestFit="true" customWidth="true" style="52" width="10.140625" collapsed="false"/>
    <col min="6151" max="6151" style="52" width="9.140625" collapsed="false"/>
    <col min="6152" max="6153" bestFit="true" customWidth="true" style="52" width="10.140625" collapsed="false"/>
    <col min="6154" max="6154" customWidth="true" style="52" width="11.28515625" collapsed="false"/>
    <col min="6155" max="6156" customWidth="true" style="52" width="10.0" collapsed="false"/>
    <col min="6157" max="6157" customWidth="true" style="52" width="7.5703125" collapsed="false"/>
    <col min="6158" max="6402" style="52" width="9.140625" collapsed="false"/>
    <col min="6403" max="6403" customWidth="true" style="52" width="27.140625" collapsed="false"/>
    <col min="6404" max="6406" bestFit="true" customWidth="true" style="52" width="10.140625" collapsed="false"/>
    <col min="6407" max="6407" style="52" width="9.140625" collapsed="false"/>
    <col min="6408" max="6409" bestFit="true" customWidth="true" style="52" width="10.140625" collapsed="false"/>
    <col min="6410" max="6410" customWidth="true" style="52" width="11.28515625" collapsed="false"/>
    <col min="6411" max="6412" customWidth="true" style="52" width="10.0" collapsed="false"/>
    <col min="6413" max="6413" customWidth="true" style="52" width="7.5703125" collapsed="false"/>
    <col min="6414" max="6658" style="52" width="9.140625" collapsed="false"/>
    <col min="6659" max="6659" customWidth="true" style="52" width="27.140625" collapsed="false"/>
    <col min="6660" max="6662" bestFit="true" customWidth="true" style="52" width="10.140625" collapsed="false"/>
    <col min="6663" max="6663" style="52" width="9.140625" collapsed="false"/>
    <col min="6664" max="6665" bestFit="true" customWidth="true" style="52" width="10.140625" collapsed="false"/>
    <col min="6666" max="6666" customWidth="true" style="52" width="11.28515625" collapsed="false"/>
    <col min="6667" max="6668" customWidth="true" style="52" width="10.0" collapsed="false"/>
    <col min="6669" max="6669" customWidth="true" style="52" width="7.5703125" collapsed="false"/>
    <col min="6670" max="6914" style="52" width="9.140625" collapsed="false"/>
    <col min="6915" max="6915" customWidth="true" style="52" width="27.140625" collapsed="false"/>
    <col min="6916" max="6918" bestFit="true" customWidth="true" style="52" width="10.140625" collapsed="false"/>
    <col min="6919" max="6919" style="52" width="9.140625" collapsed="false"/>
    <col min="6920" max="6921" bestFit="true" customWidth="true" style="52" width="10.140625" collapsed="false"/>
    <col min="6922" max="6922" customWidth="true" style="52" width="11.28515625" collapsed="false"/>
    <col min="6923" max="6924" customWidth="true" style="52" width="10.0" collapsed="false"/>
    <col min="6925" max="6925" customWidth="true" style="52" width="7.5703125" collapsed="false"/>
    <col min="6926" max="7170" style="52" width="9.140625" collapsed="false"/>
    <col min="7171" max="7171" customWidth="true" style="52" width="27.140625" collapsed="false"/>
    <col min="7172" max="7174" bestFit="true" customWidth="true" style="52" width="10.140625" collapsed="false"/>
    <col min="7175" max="7175" style="52" width="9.140625" collapsed="false"/>
    <col min="7176" max="7177" bestFit="true" customWidth="true" style="52" width="10.140625" collapsed="false"/>
    <col min="7178" max="7178" customWidth="true" style="52" width="11.28515625" collapsed="false"/>
    <col min="7179" max="7180" customWidth="true" style="52" width="10.0" collapsed="false"/>
    <col min="7181" max="7181" customWidth="true" style="52" width="7.5703125" collapsed="false"/>
    <col min="7182" max="7426" style="52" width="9.140625" collapsed="false"/>
    <col min="7427" max="7427" customWidth="true" style="52" width="27.140625" collapsed="false"/>
    <col min="7428" max="7430" bestFit="true" customWidth="true" style="52" width="10.140625" collapsed="false"/>
    <col min="7431" max="7431" style="52" width="9.140625" collapsed="false"/>
    <col min="7432" max="7433" bestFit="true" customWidth="true" style="52" width="10.140625" collapsed="false"/>
    <col min="7434" max="7434" customWidth="true" style="52" width="11.28515625" collapsed="false"/>
    <col min="7435" max="7436" customWidth="true" style="52" width="10.0" collapsed="false"/>
    <col min="7437" max="7437" customWidth="true" style="52" width="7.5703125" collapsed="false"/>
    <col min="7438" max="7682" style="52" width="9.140625" collapsed="false"/>
    <col min="7683" max="7683" customWidth="true" style="52" width="27.140625" collapsed="false"/>
    <col min="7684" max="7686" bestFit="true" customWidth="true" style="52" width="10.140625" collapsed="false"/>
    <col min="7687" max="7687" style="52" width="9.140625" collapsed="false"/>
    <col min="7688" max="7689" bestFit="true" customWidth="true" style="52" width="10.140625" collapsed="false"/>
    <col min="7690" max="7690" customWidth="true" style="52" width="11.28515625" collapsed="false"/>
    <col min="7691" max="7692" customWidth="true" style="52" width="10.0" collapsed="false"/>
    <col min="7693" max="7693" customWidth="true" style="52" width="7.5703125" collapsed="false"/>
    <col min="7694" max="7938" style="52" width="9.140625" collapsed="false"/>
    <col min="7939" max="7939" customWidth="true" style="52" width="27.140625" collapsed="false"/>
    <col min="7940" max="7942" bestFit="true" customWidth="true" style="52" width="10.140625" collapsed="false"/>
    <col min="7943" max="7943" style="52" width="9.140625" collapsed="false"/>
    <col min="7944" max="7945" bestFit="true" customWidth="true" style="52" width="10.140625" collapsed="false"/>
    <col min="7946" max="7946" customWidth="true" style="52" width="11.28515625" collapsed="false"/>
    <col min="7947" max="7948" customWidth="true" style="52" width="10.0" collapsed="false"/>
    <col min="7949" max="7949" customWidth="true" style="52" width="7.5703125" collapsed="false"/>
    <col min="7950" max="8194" style="52" width="9.140625" collapsed="false"/>
    <col min="8195" max="8195" customWidth="true" style="52" width="27.140625" collapsed="false"/>
    <col min="8196" max="8198" bestFit="true" customWidth="true" style="52" width="10.140625" collapsed="false"/>
    <col min="8199" max="8199" style="52" width="9.140625" collapsed="false"/>
    <col min="8200" max="8201" bestFit="true" customWidth="true" style="52" width="10.140625" collapsed="false"/>
    <col min="8202" max="8202" customWidth="true" style="52" width="11.28515625" collapsed="false"/>
    <col min="8203" max="8204" customWidth="true" style="52" width="10.0" collapsed="false"/>
    <col min="8205" max="8205" customWidth="true" style="52" width="7.5703125" collapsed="false"/>
    <col min="8206" max="8450" style="52" width="9.140625" collapsed="false"/>
    <col min="8451" max="8451" customWidth="true" style="52" width="27.140625" collapsed="false"/>
    <col min="8452" max="8454" bestFit="true" customWidth="true" style="52" width="10.140625" collapsed="false"/>
    <col min="8455" max="8455" style="52" width="9.140625" collapsed="false"/>
    <col min="8456" max="8457" bestFit="true" customWidth="true" style="52" width="10.140625" collapsed="false"/>
    <col min="8458" max="8458" customWidth="true" style="52" width="11.28515625" collapsed="false"/>
    <col min="8459" max="8460" customWidth="true" style="52" width="10.0" collapsed="false"/>
    <col min="8461" max="8461" customWidth="true" style="52" width="7.5703125" collapsed="false"/>
    <col min="8462" max="8706" style="52" width="9.140625" collapsed="false"/>
    <col min="8707" max="8707" customWidth="true" style="52" width="27.140625" collapsed="false"/>
    <col min="8708" max="8710" bestFit="true" customWidth="true" style="52" width="10.140625" collapsed="false"/>
    <col min="8711" max="8711" style="52" width="9.140625" collapsed="false"/>
    <col min="8712" max="8713" bestFit="true" customWidth="true" style="52" width="10.140625" collapsed="false"/>
    <col min="8714" max="8714" customWidth="true" style="52" width="11.28515625" collapsed="false"/>
    <col min="8715" max="8716" customWidth="true" style="52" width="10.0" collapsed="false"/>
    <col min="8717" max="8717" customWidth="true" style="52" width="7.5703125" collapsed="false"/>
    <col min="8718" max="8962" style="52" width="9.140625" collapsed="false"/>
    <col min="8963" max="8963" customWidth="true" style="52" width="27.140625" collapsed="false"/>
    <col min="8964" max="8966" bestFit="true" customWidth="true" style="52" width="10.140625" collapsed="false"/>
    <col min="8967" max="8967" style="52" width="9.140625" collapsed="false"/>
    <col min="8968" max="8969" bestFit="true" customWidth="true" style="52" width="10.140625" collapsed="false"/>
    <col min="8970" max="8970" customWidth="true" style="52" width="11.28515625" collapsed="false"/>
    <col min="8971" max="8972" customWidth="true" style="52" width="10.0" collapsed="false"/>
    <col min="8973" max="8973" customWidth="true" style="52" width="7.5703125" collapsed="false"/>
    <col min="8974" max="9218" style="52" width="9.140625" collapsed="false"/>
    <col min="9219" max="9219" customWidth="true" style="52" width="27.140625" collapsed="false"/>
    <col min="9220" max="9222" bestFit="true" customWidth="true" style="52" width="10.140625" collapsed="false"/>
    <col min="9223" max="9223" style="52" width="9.140625" collapsed="false"/>
    <col min="9224" max="9225" bestFit="true" customWidth="true" style="52" width="10.140625" collapsed="false"/>
    <col min="9226" max="9226" customWidth="true" style="52" width="11.28515625" collapsed="false"/>
    <col min="9227" max="9228" customWidth="true" style="52" width="10.0" collapsed="false"/>
    <col min="9229" max="9229" customWidth="true" style="52" width="7.5703125" collapsed="false"/>
    <col min="9230" max="9474" style="52" width="9.140625" collapsed="false"/>
    <col min="9475" max="9475" customWidth="true" style="52" width="27.140625" collapsed="false"/>
    <col min="9476" max="9478" bestFit="true" customWidth="true" style="52" width="10.140625" collapsed="false"/>
    <col min="9479" max="9479" style="52" width="9.140625" collapsed="false"/>
    <col min="9480" max="9481" bestFit="true" customWidth="true" style="52" width="10.140625" collapsed="false"/>
    <col min="9482" max="9482" customWidth="true" style="52" width="11.28515625" collapsed="false"/>
    <col min="9483" max="9484" customWidth="true" style="52" width="10.0" collapsed="false"/>
    <col min="9485" max="9485" customWidth="true" style="52" width="7.5703125" collapsed="false"/>
    <col min="9486" max="9730" style="52" width="9.140625" collapsed="false"/>
    <col min="9731" max="9731" customWidth="true" style="52" width="27.140625" collapsed="false"/>
    <col min="9732" max="9734" bestFit="true" customWidth="true" style="52" width="10.140625" collapsed="false"/>
    <col min="9735" max="9735" style="52" width="9.140625" collapsed="false"/>
    <col min="9736" max="9737" bestFit="true" customWidth="true" style="52" width="10.140625" collapsed="false"/>
    <col min="9738" max="9738" customWidth="true" style="52" width="11.28515625" collapsed="false"/>
    <col min="9739" max="9740" customWidth="true" style="52" width="10.0" collapsed="false"/>
    <col min="9741" max="9741" customWidth="true" style="52" width="7.5703125" collapsed="false"/>
    <col min="9742" max="9986" style="52" width="9.140625" collapsed="false"/>
    <col min="9987" max="9987" customWidth="true" style="52" width="27.140625" collapsed="false"/>
    <col min="9988" max="9990" bestFit="true" customWidth="true" style="52" width="10.140625" collapsed="false"/>
    <col min="9991" max="9991" style="52" width="9.140625" collapsed="false"/>
    <col min="9992" max="9993" bestFit="true" customWidth="true" style="52" width="10.140625" collapsed="false"/>
    <col min="9994" max="9994" customWidth="true" style="52" width="11.28515625" collapsed="false"/>
    <col min="9995" max="9996" customWidth="true" style="52" width="10.0" collapsed="false"/>
    <col min="9997" max="9997" customWidth="true" style="52" width="7.5703125" collapsed="false"/>
    <col min="9998" max="10242" style="52" width="9.140625" collapsed="false"/>
    <col min="10243" max="10243" customWidth="true" style="52" width="27.140625" collapsed="false"/>
    <col min="10244" max="10246" bestFit="true" customWidth="true" style="52" width="10.140625" collapsed="false"/>
    <col min="10247" max="10247" style="52" width="9.140625" collapsed="false"/>
    <col min="10248" max="10249" bestFit="true" customWidth="true" style="52" width="10.140625" collapsed="false"/>
    <col min="10250" max="10250" customWidth="true" style="52" width="11.28515625" collapsed="false"/>
    <col min="10251" max="10252" customWidth="true" style="52" width="10.0" collapsed="false"/>
    <col min="10253" max="10253" customWidth="true" style="52" width="7.5703125" collapsed="false"/>
    <col min="10254" max="10498" style="52" width="9.140625" collapsed="false"/>
    <col min="10499" max="10499" customWidth="true" style="52" width="27.140625" collapsed="false"/>
    <col min="10500" max="10502" bestFit="true" customWidth="true" style="52" width="10.140625" collapsed="false"/>
    <col min="10503" max="10503" style="52" width="9.140625" collapsed="false"/>
    <col min="10504" max="10505" bestFit="true" customWidth="true" style="52" width="10.140625" collapsed="false"/>
    <col min="10506" max="10506" customWidth="true" style="52" width="11.28515625" collapsed="false"/>
    <col min="10507" max="10508" customWidth="true" style="52" width="10.0" collapsed="false"/>
    <col min="10509" max="10509" customWidth="true" style="52" width="7.5703125" collapsed="false"/>
    <col min="10510" max="10754" style="52" width="9.140625" collapsed="false"/>
    <col min="10755" max="10755" customWidth="true" style="52" width="27.140625" collapsed="false"/>
    <col min="10756" max="10758" bestFit="true" customWidth="true" style="52" width="10.140625" collapsed="false"/>
    <col min="10759" max="10759" style="52" width="9.140625" collapsed="false"/>
    <col min="10760" max="10761" bestFit="true" customWidth="true" style="52" width="10.140625" collapsed="false"/>
    <col min="10762" max="10762" customWidth="true" style="52" width="11.28515625" collapsed="false"/>
    <col min="10763" max="10764" customWidth="true" style="52" width="10.0" collapsed="false"/>
    <col min="10765" max="10765" customWidth="true" style="52" width="7.5703125" collapsed="false"/>
    <col min="10766" max="11010" style="52" width="9.140625" collapsed="false"/>
    <col min="11011" max="11011" customWidth="true" style="52" width="27.140625" collapsed="false"/>
    <col min="11012" max="11014" bestFit="true" customWidth="true" style="52" width="10.140625" collapsed="false"/>
    <col min="11015" max="11015" style="52" width="9.140625" collapsed="false"/>
    <col min="11016" max="11017" bestFit="true" customWidth="true" style="52" width="10.140625" collapsed="false"/>
    <col min="11018" max="11018" customWidth="true" style="52" width="11.28515625" collapsed="false"/>
    <col min="11019" max="11020" customWidth="true" style="52" width="10.0" collapsed="false"/>
    <col min="11021" max="11021" customWidth="true" style="52" width="7.5703125" collapsed="false"/>
    <col min="11022" max="11266" style="52" width="9.140625" collapsed="false"/>
    <col min="11267" max="11267" customWidth="true" style="52" width="27.140625" collapsed="false"/>
    <col min="11268" max="11270" bestFit="true" customWidth="true" style="52" width="10.140625" collapsed="false"/>
    <col min="11271" max="11271" style="52" width="9.140625" collapsed="false"/>
    <col min="11272" max="11273" bestFit="true" customWidth="true" style="52" width="10.140625" collapsed="false"/>
    <col min="11274" max="11274" customWidth="true" style="52" width="11.28515625" collapsed="false"/>
    <col min="11275" max="11276" customWidth="true" style="52" width="10.0" collapsed="false"/>
    <col min="11277" max="11277" customWidth="true" style="52" width="7.5703125" collapsed="false"/>
    <col min="11278" max="11522" style="52" width="9.140625" collapsed="false"/>
    <col min="11523" max="11523" customWidth="true" style="52" width="27.140625" collapsed="false"/>
    <col min="11524" max="11526" bestFit="true" customWidth="true" style="52" width="10.140625" collapsed="false"/>
    <col min="11527" max="11527" style="52" width="9.140625" collapsed="false"/>
    <col min="11528" max="11529" bestFit="true" customWidth="true" style="52" width="10.140625" collapsed="false"/>
    <col min="11530" max="11530" customWidth="true" style="52" width="11.28515625" collapsed="false"/>
    <col min="11531" max="11532" customWidth="true" style="52" width="10.0" collapsed="false"/>
    <col min="11533" max="11533" customWidth="true" style="52" width="7.5703125" collapsed="false"/>
    <col min="11534" max="11778" style="52" width="9.140625" collapsed="false"/>
    <col min="11779" max="11779" customWidth="true" style="52" width="27.140625" collapsed="false"/>
    <col min="11780" max="11782" bestFit="true" customWidth="true" style="52" width="10.140625" collapsed="false"/>
    <col min="11783" max="11783" style="52" width="9.140625" collapsed="false"/>
    <col min="11784" max="11785" bestFit="true" customWidth="true" style="52" width="10.140625" collapsed="false"/>
    <col min="11786" max="11786" customWidth="true" style="52" width="11.28515625" collapsed="false"/>
    <col min="11787" max="11788" customWidth="true" style="52" width="10.0" collapsed="false"/>
    <col min="11789" max="11789" customWidth="true" style="52" width="7.5703125" collapsed="false"/>
    <col min="11790" max="12034" style="52" width="9.140625" collapsed="false"/>
    <col min="12035" max="12035" customWidth="true" style="52" width="27.140625" collapsed="false"/>
    <col min="12036" max="12038" bestFit="true" customWidth="true" style="52" width="10.140625" collapsed="false"/>
    <col min="12039" max="12039" style="52" width="9.140625" collapsed="false"/>
    <col min="12040" max="12041" bestFit="true" customWidth="true" style="52" width="10.140625" collapsed="false"/>
    <col min="12042" max="12042" customWidth="true" style="52" width="11.28515625" collapsed="false"/>
    <col min="12043" max="12044" customWidth="true" style="52" width="10.0" collapsed="false"/>
    <col min="12045" max="12045" customWidth="true" style="52" width="7.5703125" collapsed="false"/>
    <col min="12046" max="12290" style="52" width="9.140625" collapsed="false"/>
    <col min="12291" max="12291" customWidth="true" style="52" width="27.140625" collapsed="false"/>
    <col min="12292" max="12294" bestFit="true" customWidth="true" style="52" width="10.140625" collapsed="false"/>
    <col min="12295" max="12295" style="52" width="9.140625" collapsed="false"/>
    <col min="12296" max="12297" bestFit="true" customWidth="true" style="52" width="10.140625" collapsed="false"/>
    <col min="12298" max="12298" customWidth="true" style="52" width="11.28515625" collapsed="false"/>
    <col min="12299" max="12300" customWidth="true" style="52" width="10.0" collapsed="false"/>
    <col min="12301" max="12301" customWidth="true" style="52" width="7.5703125" collapsed="false"/>
    <col min="12302" max="12546" style="52" width="9.140625" collapsed="false"/>
    <col min="12547" max="12547" customWidth="true" style="52" width="27.140625" collapsed="false"/>
    <col min="12548" max="12550" bestFit="true" customWidth="true" style="52" width="10.140625" collapsed="false"/>
    <col min="12551" max="12551" style="52" width="9.140625" collapsed="false"/>
    <col min="12552" max="12553" bestFit="true" customWidth="true" style="52" width="10.140625" collapsed="false"/>
    <col min="12554" max="12554" customWidth="true" style="52" width="11.28515625" collapsed="false"/>
    <col min="12555" max="12556" customWidth="true" style="52" width="10.0" collapsed="false"/>
    <col min="12557" max="12557" customWidth="true" style="52" width="7.5703125" collapsed="false"/>
    <col min="12558" max="12802" style="52" width="9.140625" collapsed="false"/>
    <col min="12803" max="12803" customWidth="true" style="52" width="27.140625" collapsed="false"/>
    <col min="12804" max="12806" bestFit="true" customWidth="true" style="52" width="10.140625" collapsed="false"/>
    <col min="12807" max="12807" style="52" width="9.140625" collapsed="false"/>
    <col min="12808" max="12809" bestFit="true" customWidth="true" style="52" width="10.140625" collapsed="false"/>
    <col min="12810" max="12810" customWidth="true" style="52" width="11.28515625" collapsed="false"/>
    <col min="12811" max="12812" customWidth="true" style="52" width="10.0" collapsed="false"/>
    <col min="12813" max="12813" customWidth="true" style="52" width="7.5703125" collapsed="false"/>
    <col min="12814" max="13058" style="52" width="9.140625" collapsed="false"/>
    <col min="13059" max="13059" customWidth="true" style="52" width="27.140625" collapsed="false"/>
    <col min="13060" max="13062" bestFit="true" customWidth="true" style="52" width="10.140625" collapsed="false"/>
    <col min="13063" max="13063" style="52" width="9.140625" collapsed="false"/>
    <col min="13064" max="13065" bestFit="true" customWidth="true" style="52" width="10.140625" collapsed="false"/>
    <col min="13066" max="13066" customWidth="true" style="52" width="11.28515625" collapsed="false"/>
    <col min="13067" max="13068" customWidth="true" style="52" width="10.0" collapsed="false"/>
    <col min="13069" max="13069" customWidth="true" style="52" width="7.5703125" collapsed="false"/>
    <col min="13070" max="13314" style="52" width="9.140625" collapsed="false"/>
    <col min="13315" max="13315" customWidth="true" style="52" width="27.140625" collapsed="false"/>
    <col min="13316" max="13318" bestFit="true" customWidth="true" style="52" width="10.140625" collapsed="false"/>
    <col min="13319" max="13319" style="52" width="9.140625" collapsed="false"/>
    <col min="13320" max="13321" bestFit="true" customWidth="true" style="52" width="10.140625" collapsed="false"/>
    <col min="13322" max="13322" customWidth="true" style="52" width="11.28515625" collapsed="false"/>
    <col min="13323" max="13324" customWidth="true" style="52" width="10.0" collapsed="false"/>
    <col min="13325" max="13325" customWidth="true" style="52" width="7.5703125" collapsed="false"/>
    <col min="13326" max="13570" style="52" width="9.140625" collapsed="false"/>
    <col min="13571" max="13571" customWidth="true" style="52" width="27.140625" collapsed="false"/>
    <col min="13572" max="13574" bestFit="true" customWidth="true" style="52" width="10.140625" collapsed="false"/>
    <col min="13575" max="13575" style="52" width="9.140625" collapsed="false"/>
    <col min="13576" max="13577" bestFit="true" customWidth="true" style="52" width="10.140625" collapsed="false"/>
    <col min="13578" max="13578" customWidth="true" style="52" width="11.28515625" collapsed="false"/>
    <col min="13579" max="13580" customWidth="true" style="52" width="10.0" collapsed="false"/>
    <col min="13581" max="13581" customWidth="true" style="52" width="7.5703125" collapsed="false"/>
    <col min="13582" max="13826" style="52" width="9.140625" collapsed="false"/>
    <col min="13827" max="13827" customWidth="true" style="52" width="27.140625" collapsed="false"/>
    <col min="13828" max="13830" bestFit="true" customWidth="true" style="52" width="10.140625" collapsed="false"/>
    <col min="13831" max="13831" style="52" width="9.140625" collapsed="false"/>
    <col min="13832" max="13833" bestFit="true" customWidth="true" style="52" width="10.140625" collapsed="false"/>
    <col min="13834" max="13834" customWidth="true" style="52" width="11.28515625" collapsed="false"/>
    <col min="13835" max="13836" customWidth="true" style="52" width="10.0" collapsed="false"/>
    <col min="13837" max="13837" customWidth="true" style="52" width="7.5703125" collapsed="false"/>
    <col min="13838" max="14082" style="52" width="9.140625" collapsed="false"/>
    <col min="14083" max="14083" customWidth="true" style="52" width="27.140625" collapsed="false"/>
    <col min="14084" max="14086" bestFit="true" customWidth="true" style="52" width="10.140625" collapsed="false"/>
    <col min="14087" max="14087" style="52" width="9.140625" collapsed="false"/>
    <col min="14088" max="14089" bestFit="true" customWidth="true" style="52" width="10.140625" collapsed="false"/>
    <col min="14090" max="14090" customWidth="true" style="52" width="11.28515625" collapsed="false"/>
    <col min="14091" max="14092" customWidth="true" style="52" width="10.0" collapsed="false"/>
    <col min="14093" max="14093" customWidth="true" style="52" width="7.5703125" collapsed="false"/>
    <col min="14094" max="14338" style="52" width="9.140625" collapsed="false"/>
    <col min="14339" max="14339" customWidth="true" style="52" width="27.140625" collapsed="false"/>
    <col min="14340" max="14342" bestFit="true" customWidth="true" style="52" width="10.140625" collapsed="false"/>
    <col min="14343" max="14343" style="52" width="9.140625" collapsed="false"/>
    <col min="14344" max="14345" bestFit="true" customWidth="true" style="52" width="10.140625" collapsed="false"/>
    <col min="14346" max="14346" customWidth="true" style="52" width="11.28515625" collapsed="false"/>
    <col min="14347" max="14348" customWidth="true" style="52" width="10.0" collapsed="false"/>
    <col min="14349" max="14349" customWidth="true" style="52" width="7.5703125" collapsed="false"/>
    <col min="14350" max="14594" style="52" width="9.140625" collapsed="false"/>
    <col min="14595" max="14595" customWidth="true" style="52" width="27.140625" collapsed="false"/>
    <col min="14596" max="14598" bestFit="true" customWidth="true" style="52" width="10.140625" collapsed="false"/>
    <col min="14599" max="14599" style="52" width="9.140625" collapsed="false"/>
    <col min="14600" max="14601" bestFit="true" customWidth="true" style="52" width="10.140625" collapsed="false"/>
    <col min="14602" max="14602" customWidth="true" style="52" width="11.28515625" collapsed="false"/>
    <col min="14603" max="14604" customWidth="true" style="52" width="10.0" collapsed="false"/>
    <col min="14605" max="14605" customWidth="true" style="52" width="7.5703125" collapsed="false"/>
    <col min="14606" max="14850" style="52" width="9.140625" collapsed="false"/>
    <col min="14851" max="14851" customWidth="true" style="52" width="27.140625" collapsed="false"/>
    <col min="14852" max="14854" bestFit="true" customWidth="true" style="52" width="10.140625" collapsed="false"/>
    <col min="14855" max="14855" style="52" width="9.140625" collapsed="false"/>
    <col min="14856" max="14857" bestFit="true" customWidth="true" style="52" width="10.140625" collapsed="false"/>
    <col min="14858" max="14858" customWidth="true" style="52" width="11.28515625" collapsed="false"/>
    <col min="14859" max="14860" customWidth="true" style="52" width="10.0" collapsed="false"/>
    <col min="14861" max="14861" customWidth="true" style="52" width="7.5703125" collapsed="false"/>
    <col min="14862" max="15106" style="52" width="9.140625" collapsed="false"/>
    <col min="15107" max="15107" customWidth="true" style="52" width="27.140625" collapsed="false"/>
    <col min="15108" max="15110" bestFit="true" customWidth="true" style="52" width="10.140625" collapsed="false"/>
    <col min="15111" max="15111" style="52" width="9.140625" collapsed="false"/>
    <col min="15112" max="15113" bestFit="true" customWidth="true" style="52" width="10.140625" collapsed="false"/>
    <col min="15114" max="15114" customWidth="true" style="52" width="11.28515625" collapsed="false"/>
    <col min="15115" max="15116" customWidth="true" style="52" width="10.0" collapsed="false"/>
    <col min="15117" max="15117" customWidth="true" style="52" width="7.5703125" collapsed="false"/>
    <col min="15118" max="15362" style="52" width="9.140625" collapsed="false"/>
    <col min="15363" max="15363" customWidth="true" style="52" width="27.140625" collapsed="false"/>
    <col min="15364" max="15366" bestFit="true" customWidth="true" style="52" width="10.140625" collapsed="false"/>
    <col min="15367" max="15367" style="52" width="9.140625" collapsed="false"/>
    <col min="15368" max="15369" bestFit="true" customWidth="true" style="52" width="10.140625" collapsed="false"/>
    <col min="15370" max="15370" customWidth="true" style="52" width="11.28515625" collapsed="false"/>
    <col min="15371" max="15372" customWidth="true" style="52" width="10.0" collapsed="false"/>
    <col min="15373" max="15373" customWidth="true" style="52" width="7.5703125" collapsed="false"/>
    <col min="15374" max="15618" style="52" width="9.140625" collapsed="false"/>
    <col min="15619" max="15619" customWidth="true" style="52" width="27.140625" collapsed="false"/>
    <col min="15620" max="15622" bestFit="true" customWidth="true" style="52" width="10.140625" collapsed="false"/>
    <col min="15623" max="15623" style="52" width="9.140625" collapsed="false"/>
    <col min="15624" max="15625" bestFit="true" customWidth="true" style="52" width="10.140625" collapsed="false"/>
    <col min="15626" max="15626" customWidth="true" style="52" width="11.28515625" collapsed="false"/>
    <col min="15627" max="15628" customWidth="true" style="52" width="10.0" collapsed="false"/>
    <col min="15629" max="15629" customWidth="true" style="52" width="7.5703125" collapsed="false"/>
    <col min="15630" max="15874" style="52" width="9.140625" collapsed="false"/>
    <col min="15875" max="15875" customWidth="true" style="52" width="27.140625" collapsed="false"/>
    <col min="15876" max="15878" bestFit="true" customWidth="true" style="52" width="10.140625" collapsed="false"/>
    <col min="15879" max="15879" style="52" width="9.140625" collapsed="false"/>
    <col min="15880" max="15881" bestFit="true" customWidth="true" style="52" width="10.140625" collapsed="false"/>
    <col min="15882" max="15882" customWidth="true" style="52" width="11.28515625" collapsed="false"/>
    <col min="15883" max="15884" customWidth="true" style="52" width="10.0" collapsed="false"/>
    <col min="15885" max="15885" customWidth="true" style="52" width="7.5703125" collapsed="false"/>
    <col min="15886" max="16130" style="52" width="9.140625" collapsed="false"/>
    <col min="16131" max="16131" customWidth="true" style="52" width="27.140625" collapsed="false"/>
    <col min="16132" max="16134" bestFit="true" customWidth="true" style="52" width="10.140625" collapsed="false"/>
    <col min="16135" max="16135" style="52" width="9.140625" collapsed="false"/>
    <col min="16136" max="16137" bestFit="true" customWidth="true" style="52" width="10.140625" collapsed="false"/>
    <col min="16138" max="16138" customWidth="true" style="52" width="11.28515625" collapsed="false"/>
    <col min="16139" max="16140" customWidth="true" style="52" width="10.0" collapsed="false"/>
    <col min="16141" max="16141" customWidth="true" style="52" width="7.5703125" collapsed="false"/>
    <col min="16142" max="16384" style="52" width="9.140625" collapsed="false"/>
  </cols>
  <sheetData>
    <row r="1" spans="1:18" x14ac:dyDescent="0.2">
      <c r="A1" s="8" t="s">
        <v>272</v>
      </c>
    </row>
    <row r="2" spans="1:18" x14ac:dyDescent="0.2">
      <c r="A2" s="274" t="s">
        <v>282</v>
      </c>
    </row>
    <row r="3" spans="1:18" x14ac:dyDescent="0.2">
      <c r="B3" s="412">
        <v>2018</v>
      </c>
      <c r="C3" s="413"/>
      <c r="D3" s="413"/>
      <c r="E3" s="414"/>
      <c r="F3" s="412">
        <v>2019</v>
      </c>
      <c r="G3" s="413"/>
      <c r="H3" s="413"/>
      <c r="I3" s="414"/>
      <c r="J3" s="412">
        <v>2020</v>
      </c>
      <c r="K3" s="413"/>
      <c r="L3" s="414"/>
      <c r="N3" s="412" t="s">
        <v>195</v>
      </c>
      <c r="O3" s="414"/>
    </row>
    <row r="4" spans="1:18" x14ac:dyDescent="0.2">
      <c r="B4" s="191">
        <v>42094</v>
      </c>
      <c r="C4" s="219">
        <v>42185</v>
      </c>
      <c r="D4" s="219">
        <v>42277</v>
      </c>
      <c r="E4" s="219">
        <v>42369</v>
      </c>
      <c r="F4" s="219">
        <v>42094</v>
      </c>
      <c r="G4" s="219">
        <v>42185</v>
      </c>
      <c r="H4" s="219">
        <v>42277</v>
      </c>
      <c r="I4" s="219">
        <v>42369</v>
      </c>
      <c r="J4" s="191">
        <v>42460</v>
      </c>
      <c r="K4" s="191">
        <v>42551</v>
      </c>
      <c r="L4" s="191">
        <v>42643</v>
      </c>
      <c r="N4" s="14" t="s">
        <v>53</v>
      </c>
      <c r="O4" s="14" t="s">
        <v>70</v>
      </c>
    </row>
    <row r="5" spans="1:18" x14ac:dyDescent="0.2">
      <c r="A5" s="220" t="s">
        <v>52</v>
      </c>
      <c r="B5" s="193">
        <v>6615</v>
      </c>
      <c r="C5" s="193">
        <v>6815</v>
      </c>
      <c r="D5" s="193">
        <v>6825</v>
      </c>
      <c r="E5" s="193">
        <v>6735</v>
      </c>
      <c r="F5" s="193">
        <v>6795</v>
      </c>
      <c r="G5" s="193">
        <v>7025</v>
      </c>
      <c r="H5" s="193">
        <v>7245</v>
      </c>
      <c r="I5" s="193">
        <v>7070</v>
      </c>
      <c r="J5" s="193">
        <v>7280</v>
      </c>
      <c r="K5" s="193">
        <v>7730</v>
      </c>
      <c r="L5" s="193">
        <v>7900</v>
      </c>
      <c r="N5" s="221">
        <f t="shared" ref="N5:N13" si="0">L5-H5</f>
        <v>655</v>
      </c>
      <c r="O5" s="222">
        <f t="shared" ref="O5:O13" si="1">N5/H5</f>
        <v>9.0407177363699104E-2</v>
      </c>
    </row>
    <row r="6" spans="1:18" s="189" customFormat="1" x14ac:dyDescent="0.2">
      <c r="A6" s="223" t="s">
        <v>54</v>
      </c>
      <c r="B6" s="224">
        <v>3175</v>
      </c>
      <c r="C6" s="224">
        <v>3350</v>
      </c>
      <c r="D6" s="224">
        <v>3335</v>
      </c>
      <c r="E6" s="224">
        <v>3140</v>
      </c>
      <c r="F6" s="224">
        <v>3185</v>
      </c>
      <c r="G6" s="224">
        <v>3205</v>
      </c>
      <c r="H6" s="224">
        <v>3200</v>
      </c>
      <c r="I6" s="224">
        <v>3095</v>
      </c>
      <c r="J6" s="224">
        <v>3155</v>
      </c>
      <c r="K6" s="224">
        <v>3340</v>
      </c>
      <c r="L6" s="224">
        <v>3335</v>
      </c>
      <c r="N6" s="225">
        <f t="shared" si="0"/>
        <v>135</v>
      </c>
      <c r="O6" s="226">
        <f t="shared" si="1"/>
        <v>4.2187500000000003E-2</v>
      </c>
      <c r="R6" s="227"/>
    </row>
    <row r="7" spans="1:18" s="189" customFormat="1" x14ac:dyDescent="0.2">
      <c r="A7" s="223" t="s">
        <v>55</v>
      </c>
      <c r="B7" s="228">
        <v>120</v>
      </c>
      <c r="C7" s="228">
        <v>95</v>
      </c>
      <c r="D7" s="228">
        <v>110</v>
      </c>
      <c r="E7" s="228">
        <v>110</v>
      </c>
      <c r="F7" s="228">
        <v>100</v>
      </c>
      <c r="G7" s="228">
        <v>80</v>
      </c>
      <c r="H7" s="228">
        <v>95</v>
      </c>
      <c r="I7" s="228">
        <v>110</v>
      </c>
      <c r="J7" s="228">
        <v>95</v>
      </c>
      <c r="K7" s="228">
        <v>85</v>
      </c>
      <c r="L7" s="228">
        <v>115</v>
      </c>
      <c r="N7" s="225">
        <f t="shared" si="0"/>
        <v>20</v>
      </c>
      <c r="O7" s="226">
        <f t="shared" si="1"/>
        <v>0.21052631578947367</v>
      </c>
      <c r="R7" s="227"/>
    </row>
    <row r="8" spans="1:18" s="189" customFormat="1" x14ac:dyDescent="0.2">
      <c r="A8" s="223" t="s">
        <v>56</v>
      </c>
      <c r="B8" s="224">
        <v>2040</v>
      </c>
      <c r="C8" s="224">
        <v>2100</v>
      </c>
      <c r="D8" s="224">
        <v>2060</v>
      </c>
      <c r="E8" s="224">
        <v>2110</v>
      </c>
      <c r="F8" s="224">
        <v>2190</v>
      </c>
      <c r="G8" s="224">
        <v>2270</v>
      </c>
      <c r="H8" s="224">
        <v>2350</v>
      </c>
      <c r="I8" s="224">
        <v>2310</v>
      </c>
      <c r="J8" s="224">
        <v>2405</v>
      </c>
      <c r="K8" s="224">
        <v>2535</v>
      </c>
      <c r="L8" s="224">
        <v>2595</v>
      </c>
      <c r="N8" s="225">
        <f t="shared" si="0"/>
        <v>245</v>
      </c>
      <c r="O8" s="226">
        <f>N8/H8</f>
        <v>0.10425531914893617</v>
      </c>
      <c r="R8" s="227"/>
    </row>
    <row r="9" spans="1:18" s="189" customFormat="1" x14ac:dyDescent="0.2">
      <c r="A9" s="223" t="s">
        <v>57</v>
      </c>
      <c r="B9" s="228">
        <v>30</v>
      </c>
      <c r="C9" s="228">
        <v>25</v>
      </c>
      <c r="D9" s="228">
        <v>20</v>
      </c>
      <c r="E9" s="228">
        <v>30</v>
      </c>
      <c r="F9" s="228">
        <v>35</v>
      </c>
      <c r="G9" s="228">
        <v>20</v>
      </c>
      <c r="H9" s="228">
        <v>20</v>
      </c>
      <c r="I9" s="228">
        <v>20</v>
      </c>
      <c r="J9" s="228">
        <v>10</v>
      </c>
      <c r="K9" s="228">
        <v>15</v>
      </c>
      <c r="L9" s="228">
        <v>15</v>
      </c>
      <c r="N9" s="225">
        <f t="shared" si="0"/>
        <v>-5</v>
      </c>
      <c r="O9" s="226">
        <f t="shared" si="1"/>
        <v>-0.25</v>
      </c>
      <c r="R9" s="227"/>
    </row>
    <row r="10" spans="1:18" s="189" customFormat="1" x14ac:dyDescent="0.2">
      <c r="A10" s="223" t="s">
        <v>58</v>
      </c>
      <c r="B10" s="228">
        <v>15</v>
      </c>
      <c r="C10" s="228">
        <v>20</v>
      </c>
      <c r="D10" s="228">
        <v>15</v>
      </c>
      <c r="E10" s="228">
        <v>10</v>
      </c>
      <c r="F10" s="228">
        <v>10</v>
      </c>
      <c r="G10" s="228">
        <v>10</v>
      </c>
      <c r="H10" s="228">
        <v>10</v>
      </c>
      <c r="I10" s="228">
        <v>10</v>
      </c>
      <c r="J10" s="228">
        <v>5</v>
      </c>
      <c r="K10" s="228">
        <v>5</v>
      </c>
      <c r="L10" s="228">
        <v>10</v>
      </c>
      <c r="N10" s="225">
        <f t="shared" si="0"/>
        <v>0</v>
      </c>
      <c r="O10" s="226">
        <f t="shared" si="1"/>
        <v>0</v>
      </c>
      <c r="R10" s="227"/>
    </row>
    <row r="11" spans="1:18" s="189" customFormat="1" x14ac:dyDescent="0.2">
      <c r="A11" s="223" t="s">
        <v>59</v>
      </c>
      <c r="B11" s="224">
        <v>70</v>
      </c>
      <c r="C11" s="224">
        <v>60</v>
      </c>
      <c r="D11" s="224">
        <v>60</v>
      </c>
      <c r="E11" s="224">
        <v>55</v>
      </c>
      <c r="F11" s="224">
        <v>40</v>
      </c>
      <c r="G11" s="224">
        <v>25</v>
      </c>
      <c r="H11" s="224">
        <v>45</v>
      </c>
      <c r="I11" s="224">
        <v>10</v>
      </c>
      <c r="J11" s="224">
        <v>10</v>
      </c>
      <c r="K11" s="224">
        <v>10</v>
      </c>
      <c r="L11" s="224">
        <v>40</v>
      </c>
      <c r="N11" s="225">
        <f t="shared" si="0"/>
        <v>-5</v>
      </c>
      <c r="O11" s="226">
        <f t="shared" si="1"/>
        <v>-0.1111111111111111</v>
      </c>
      <c r="R11" s="227"/>
    </row>
    <row r="12" spans="1:18" s="189" customFormat="1" x14ac:dyDescent="0.2">
      <c r="A12" s="223" t="s">
        <v>60</v>
      </c>
      <c r="B12" s="228">
        <v>85</v>
      </c>
      <c r="C12" s="228">
        <v>95</v>
      </c>
      <c r="D12" s="228">
        <v>110</v>
      </c>
      <c r="E12" s="228">
        <v>105</v>
      </c>
      <c r="F12" s="228">
        <v>100</v>
      </c>
      <c r="G12" s="228">
        <v>110</v>
      </c>
      <c r="H12" s="228">
        <v>95</v>
      </c>
      <c r="I12" s="228">
        <v>85</v>
      </c>
      <c r="J12" s="228">
        <v>105</v>
      </c>
      <c r="K12" s="228">
        <v>125</v>
      </c>
      <c r="L12" s="228">
        <v>145</v>
      </c>
      <c r="N12" s="225">
        <f t="shared" si="0"/>
        <v>50</v>
      </c>
      <c r="O12" s="226">
        <f t="shared" si="1"/>
        <v>0.52631578947368418</v>
      </c>
      <c r="R12" s="227"/>
    </row>
    <row r="13" spans="1:18" s="189" customFormat="1" x14ac:dyDescent="0.2">
      <c r="A13" s="229" t="s">
        <v>61</v>
      </c>
      <c r="B13" s="230">
        <v>1085</v>
      </c>
      <c r="C13" s="230">
        <v>1080</v>
      </c>
      <c r="D13" s="230">
        <v>1105</v>
      </c>
      <c r="E13" s="230">
        <v>1170</v>
      </c>
      <c r="F13" s="230">
        <v>1130</v>
      </c>
      <c r="G13" s="230">
        <v>1310</v>
      </c>
      <c r="H13" s="230">
        <v>1425</v>
      </c>
      <c r="I13" s="230">
        <v>1425</v>
      </c>
      <c r="J13" s="230">
        <v>1495</v>
      </c>
      <c r="K13" s="230">
        <v>1615</v>
      </c>
      <c r="L13" s="230">
        <v>1650</v>
      </c>
      <c r="N13" s="231">
        <f t="shared" si="0"/>
        <v>225</v>
      </c>
      <c r="O13" s="232">
        <f t="shared" si="1"/>
        <v>0.15789473684210525</v>
      </c>
      <c r="R13" s="227"/>
    </row>
    <row r="14" spans="1:18" s="189" customFormat="1" x14ac:dyDescent="0.2">
      <c r="A14" s="223"/>
      <c r="B14" s="353"/>
      <c r="C14" s="353"/>
      <c r="D14" s="353"/>
      <c r="E14" s="353"/>
      <c r="F14" s="353"/>
      <c r="G14" s="353"/>
      <c r="H14" s="353"/>
      <c r="I14" s="353"/>
      <c r="J14" s="353"/>
      <c r="K14" s="353"/>
      <c r="L14" s="353"/>
      <c r="N14" s="351"/>
      <c r="O14" s="354"/>
      <c r="R14" s="227"/>
    </row>
    <row r="15" spans="1:18" s="189" customFormat="1" x14ac:dyDescent="0.2">
      <c r="A15" s="153" t="s">
        <v>86</v>
      </c>
      <c r="B15" s="353"/>
      <c r="C15" s="353"/>
      <c r="D15" s="353"/>
      <c r="E15" s="353"/>
      <c r="F15" s="353"/>
      <c r="G15" s="353"/>
      <c r="H15" s="353"/>
      <c r="I15" s="353"/>
      <c r="J15" s="353"/>
      <c r="K15" s="353"/>
      <c r="L15" s="353"/>
      <c r="N15" s="351"/>
      <c r="O15" s="354"/>
      <c r="R15" s="227"/>
    </row>
    <row r="16" spans="1:18" x14ac:dyDescent="0.2">
      <c r="A16" s="233"/>
      <c r="J16" s="67"/>
    </row>
    <row r="17" spans="1:12" ht="28.5" customHeight="1" x14ac:dyDescent="0.2">
      <c r="A17" s="428"/>
      <c r="B17" s="428"/>
      <c r="C17" s="428"/>
      <c r="D17" s="428"/>
      <c r="E17" s="428"/>
      <c r="F17" s="428"/>
      <c r="G17" s="428"/>
      <c r="H17" s="428"/>
      <c r="I17" s="428"/>
      <c r="J17" s="428"/>
      <c r="K17" s="428"/>
      <c r="L17" s="428"/>
    </row>
    <row r="18" spans="1:12" x14ac:dyDescent="0.2">
      <c r="A18" s="234"/>
      <c r="B18" s="234"/>
      <c r="C18" s="234"/>
      <c r="D18" s="234"/>
      <c r="E18" s="234"/>
      <c r="F18" s="234"/>
      <c r="G18" s="234"/>
      <c r="H18" s="234"/>
      <c r="J18" s="67"/>
    </row>
    <row r="19" spans="1:12" x14ac:dyDescent="0.2">
      <c r="A19" s="8" t="s">
        <v>273</v>
      </c>
      <c r="B19" s="234"/>
      <c r="C19" s="234"/>
      <c r="D19" s="234"/>
      <c r="E19" s="234"/>
      <c r="F19" s="234"/>
      <c r="G19" s="234"/>
      <c r="H19" s="234"/>
      <c r="J19" s="67"/>
    </row>
    <row r="20" spans="1:12" ht="13.5" customHeight="1" x14ac:dyDescent="0.2">
      <c r="B20" s="235"/>
      <c r="C20" s="235"/>
      <c r="D20" s="235"/>
      <c r="E20" s="235"/>
      <c r="F20" s="235"/>
      <c r="G20" s="235"/>
      <c r="H20" s="235"/>
      <c r="I20" s="235"/>
      <c r="J20" s="235"/>
    </row>
    <row r="21" spans="1:12" x14ac:dyDescent="0.2">
      <c r="B21" s="412">
        <v>2018</v>
      </c>
      <c r="C21" s="413"/>
      <c r="D21" s="413"/>
      <c r="E21" s="414"/>
      <c r="F21" s="412">
        <v>2019</v>
      </c>
      <c r="G21" s="413"/>
      <c r="H21" s="413"/>
      <c r="I21" s="414"/>
      <c r="J21" s="412">
        <v>2020</v>
      </c>
      <c r="K21" s="413"/>
      <c r="L21" s="414"/>
    </row>
    <row r="22" spans="1:12" x14ac:dyDescent="0.2">
      <c r="B22" s="191">
        <v>42094</v>
      </c>
      <c r="C22" s="219">
        <v>42185</v>
      </c>
      <c r="D22" s="219">
        <v>42277</v>
      </c>
      <c r="E22" s="219">
        <v>42369</v>
      </c>
      <c r="F22" s="219">
        <v>42094</v>
      </c>
      <c r="G22" s="219">
        <v>42185</v>
      </c>
      <c r="H22" s="219">
        <v>42277</v>
      </c>
      <c r="I22" s="219">
        <v>42369</v>
      </c>
      <c r="J22" s="191">
        <v>42460</v>
      </c>
      <c r="K22" s="191">
        <v>42551</v>
      </c>
      <c r="L22" s="191">
        <v>42643</v>
      </c>
    </row>
    <row r="23" spans="1:12" x14ac:dyDescent="0.2">
      <c r="A23" s="220" t="s">
        <v>52</v>
      </c>
      <c r="B23" s="238">
        <f>B5/B$5</f>
        <v>1</v>
      </c>
      <c r="C23" s="238">
        <f t="shared" ref="C23:L23" si="2">C5/C$5</f>
        <v>1</v>
      </c>
      <c r="D23" s="238">
        <f t="shared" si="2"/>
        <v>1</v>
      </c>
      <c r="E23" s="238">
        <f t="shared" si="2"/>
        <v>1</v>
      </c>
      <c r="F23" s="238">
        <f t="shared" si="2"/>
        <v>1</v>
      </c>
      <c r="G23" s="238">
        <f t="shared" si="2"/>
        <v>1</v>
      </c>
      <c r="H23" s="238">
        <f t="shared" si="2"/>
        <v>1</v>
      </c>
      <c r="I23" s="238">
        <f t="shared" si="2"/>
        <v>1</v>
      </c>
      <c r="J23" s="238">
        <f t="shared" si="2"/>
        <v>1</v>
      </c>
      <c r="K23" s="238">
        <f t="shared" si="2"/>
        <v>1</v>
      </c>
      <c r="L23" s="238">
        <f t="shared" si="2"/>
        <v>1</v>
      </c>
    </row>
    <row r="24" spans="1:12" x14ac:dyDescent="0.2">
      <c r="A24" s="223" t="s">
        <v>54</v>
      </c>
      <c r="B24" s="239">
        <f t="shared" ref="B24:L31" si="3">B6/B$5</f>
        <v>0.47996976568405142</v>
      </c>
      <c r="C24" s="239">
        <f t="shared" si="3"/>
        <v>0.49156272927366101</v>
      </c>
      <c r="D24" s="239">
        <f t="shared" si="3"/>
        <v>0.48864468864468863</v>
      </c>
      <c r="E24" s="239">
        <f t="shared" si="3"/>
        <v>0.46622123236822571</v>
      </c>
      <c r="F24" s="239">
        <f t="shared" si="3"/>
        <v>0.4687270051508462</v>
      </c>
      <c r="G24" s="239">
        <f t="shared" si="3"/>
        <v>0.45622775800711746</v>
      </c>
      <c r="H24" s="239">
        <f t="shared" si="3"/>
        <v>0.4416839199447895</v>
      </c>
      <c r="I24" s="239">
        <f t="shared" si="3"/>
        <v>0.43776520509193778</v>
      </c>
      <c r="J24" s="239">
        <f t="shared" si="3"/>
        <v>0.43337912087912089</v>
      </c>
      <c r="K24" s="239">
        <f t="shared" si="3"/>
        <v>0.43208279430789132</v>
      </c>
      <c r="L24" s="239">
        <f t="shared" si="3"/>
        <v>0.42215189873417719</v>
      </c>
    </row>
    <row r="25" spans="1:12" x14ac:dyDescent="0.2">
      <c r="A25" s="223" t="s">
        <v>55</v>
      </c>
      <c r="B25" s="239">
        <f t="shared" si="3"/>
        <v>1.8140589569160998E-2</v>
      </c>
      <c r="C25" s="239">
        <f t="shared" si="3"/>
        <v>1.3939838591342627E-2</v>
      </c>
      <c r="D25" s="239">
        <f t="shared" si="3"/>
        <v>1.6117216117216119E-2</v>
      </c>
      <c r="E25" s="239">
        <f t="shared" si="3"/>
        <v>1.6332590942835932E-2</v>
      </c>
      <c r="F25" s="239">
        <f t="shared" si="3"/>
        <v>1.4716703458425313E-2</v>
      </c>
      <c r="G25" s="239">
        <f t="shared" si="3"/>
        <v>1.1387900355871887E-2</v>
      </c>
      <c r="H25" s="239">
        <f t="shared" si="3"/>
        <v>1.3112491373360938E-2</v>
      </c>
      <c r="I25" s="239">
        <f t="shared" si="3"/>
        <v>1.5558698727015558E-2</v>
      </c>
      <c r="J25" s="239">
        <f t="shared" si="3"/>
        <v>1.304945054945055E-2</v>
      </c>
      <c r="K25" s="239">
        <f t="shared" si="3"/>
        <v>1.0996119016817595E-2</v>
      </c>
      <c r="L25" s="239">
        <f t="shared" si="3"/>
        <v>1.4556962025316455E-2</v>
      </c>
    </row>
    <row r="26" spans="1:12" x14ac:dyDescent="0.2">
      <c r="A26" s="223" t="s">
        <v>56</v>
      </c>
      <c r="B26" s="239">
        <f t="shared" si="3"/>
        <v>0.30839002267573695</v>
      </c>
      <c r="C26" s="239">
        <f t="shared" si="3"/>
        <v>0.30814380044020545</v>
      </c>
      <c r="D26" s="239">
        <f t="shared" si="3"/>
        <v>0.30183150183150181</v>
      </c>
      <c r="E26" s="239">
        <f t="shared" si="3"/>
        <v>0.31328878990348924</v>
      </c>
      <c r="F26" s="239">
        <f t="shared" si="3"/>
        <v>0.32229580573951433</v>
      </c>
      <c r="G26" s="239">
        <f t="shared" si="3"/>
        <v>0.32313167259786479</v>
      </c>
      <c r="H26" s="239">
        <f t="shared" si="3"/>
        <v>0.32436162870945479</v>
      </c>
      <c r="I26" s="239">
        <f t="shared" si="3"/>
        <v>0.32673267326732675</v>
      </c>
      <c r="J26" s="239">
        <f t="shared" si="3"/>
        <v>0.33035714285714285</v>
      </c>
      <c r="K26" s="239">
        <f t="shared" si="3"/>
        <v>0.32794307891332469</v>
      </c>
      <c r="L26" s="239">
        <f t="shared" si="3"/>
        <v>0.32848101265822782</v>
      </c>
    </row>
    <row r="27" spans="1:12" x14ac:dyDescent="0.2">
      <c r="A27" s="223" t="s">
        <v>57</v>
      </c>
      <c r="B27" s="239">
        <f t="shared" si="3"/>
        <v>4.5351473922902496E-3</v>
      </c>
      <c r="C27" s="239">
        <f t="shared" si="3"/>
        <v>3.6683785766691121E-3</v>
      </c>
      <c r="D27" s="239">
        <f t="shared" si="3"/>
        <v>2.9304029304029304E-3</v>
      </c>
      <c r="E27" s="239">
        <f t="shared" si="3"/>
        <v>4.4543429844097994E-3</v>
      </c>
      <c r="F27" s="239">
        <f t="shared" si="3"/>
        <v>5.1508462104488595E-3</v>
      </c>
      <c r="G27" s="239">
        <f t="shared" si="3"/>
        <v>2.8469750889679717E-3</v>
      </c>
      <c r="H27" s="239">
        <f t="shared" si="3"/>
        <v>2.7605244996549345E-3</v>
      </c>
      <c r="I27" s="239">
        <f t="shared" si="3"/>
        <v>2.828854314002829E-3</v>
      </c>
      <c r="J27" s="239">
        <f t="shared" si="3"/>
        <v>1.3736263736263737E-3</v>
      </c>
      <c r="K27" s="239">
        <f t="shared" si="3"/>
        <v>1.9404915912031048E-3</v>
      </c>
      <c r="L27" s="239">
        <f t="shared" si="3"/>
        <v>1.8987341772151898E-3</v>
      </c>
    </row>
    <row r="28" spans="1:12" x14ac:dyDescent="0.2">
      <c r="A28" s="223" t="s">
        <v>58</v>
      </c>
      <c r="B28" s="239">
        <f t="shared" si="3"/>
        <v>2.2675736961451248E-3</v>
      </c>
      <c r="C28" s="239">
        <f t="shared" si="3"/>
        <v>2.93470286133529E-3</v>
      </c>
      <c r="D28" s="239">
        <f t="shared" si="3"/>
        <v>2.1978021978021978E-3</v>
      </c>
      <c r="E28" s="239">
        <f t="shared" si="3"/>
        <v>1.4847809948032665E-3</v>
      </c>
      <c r="F28" s="239">
        <f t="shared" si="3"/>
        <v>1.4716703458425313E-3</v>
      </c>
      <c r="G28" s="239">
        <f t="shared" si="3"/>
        <v>1.4234875444839859E-3</v>
      </c>
      <c r="H28" s="239">
        <f t="shared" si="3"/>
        <v>1.3802622498274672E-3</v>
      </c>
      <c r="I28" s="239">
        <f t="shared" si="3"/>
        <v>1.4144271570014145E-3</v>
      </c>
      <c r="J28" s="239">
        <f t="shared" si="3"/>
        <v>6.8681318681318687E-4</v>
      </c>
      <c r="K28" s="239">
        <f t="shared" si="3"/>
        <v>6.4683053040103498E-4</v>
      </c>
      <c r="L28" s="239">
        <f t="shared" si="3"/>
        <v>1.2658227848101266E-3</v>
      </c>
    </row>
    <row r="29" spans="1:12" x14ac:dyDescent="0.2">
      <c r="A29" s="223" t="s">
        <v>59</v>
      </c>
      <c r="B29" s="239">
        <f t="shared" si="3"/>
        <v>1.0582010582010581E-2</v>
      </c>
      <c r="C29" s="239">
        <f t="shared" si="3"/>
        <v>8.8041085840058694E-3</v>
      </c>
      <c r="D29" s="239">
        <f t="shared" si="3"/>
        <v>8.7912087912087912E-3</v>
      </c>
      <c r="E29" s="239">
        <f t="shared" si="3"/>
        <v>8.1662954714179659E-3</v>
      </c>
      <c r="F29" s="239">
        <f t="shared" si="3"/>
        <v>5.8866813833701251E-3</v>
      </c>
      <c r="G29" s="239">
        <f t="shared" si="3"/>
        <v>3.5587188612099642E-3</v>
      </c>
      <c r="H29" s="239">
        <f t="shared" si="3"/>
        <v>6.2111801242236021E-3</v>
      </c>
      <c r="I29" s="239">
        <f t="shared" si="3"/>
        <v>1.4144271570014145E-3</v>
      </c>
      <c r="J29" s="239">
        <f t="shared" si="3"/>
        <v>1.3736263736263737E-3</v>
      </c>
      <c r="K29" s="239">
        <f t="shared" si="3"/>
        <v>1.29366106080207E-3</v>
      </c>
      <c r="L29" s="239">
        <f t="shared" si="3"/>
        <v>5.0632911392405064E-3</v>
      </c>
    </row>
    <row r="30" spans="1:12" x14ac:dyDescent="0.2">
      <c r="A30" s="223" t="s">
        <v>60</v>
      </c>
      <c r="B30" s="239">
        <f t="shared" si="3"/>
        <v>1.2849584278155708E-2</v>
      </c>
      <c r="C30" s="239">
        <f t="shared" si="3"/>
        <v>1.3939838591342627E-2</v>
      </c>
      <c r="D30" s="239">
        <f t="shared" si="3"/>
        <v>1.6117216117216119E-2</v>
      </c>
      <c r="E30" s="239">
        <f t="shared" si="3"/>
        <v>1.5590200445434299E-2</v>
      </c>
      <c r="F30" s="239">
        <f t="shared" si="3"/>
        <v>1.4716703458425313E-2</v>
      </c>
      <c r="G30" s="239">
        <f t="shared" si="3"/>
        <v>1.5658362989323844E-2</v>
      </c>
      <c r="H30" s="239">
        <f t="shared" si="3"/>
        <v>1.3112491373360938E-2</v>
      </c>
      <c r="I30" s="239">
        <f t="shared" si="3"/>
        <v>1.2022630834512023E-2</v>
      </c>
      <c r="J30" s="239">
        <f t="shared" si="3"/>
        <v>1.4423076923076924E-2</v>
      </c>
      <c r="K30" s="239">
        <f t="shared" si="3"/>
        <v>1.6170763260025874E-2</v>
      </c>
      <c r="L30" s="239">
        <f t="shared" si="3"/>
        <v>1.8354430379746836E-2</v>
      </c>
    </row>
    <row r="31" spans="1:12" x14ac:dyDescent="0.2">
      <c r="A31" s="229" t="s">
        <v>61</v>
      </c>
      <c r="B31" s="240">
        <f t="shared" si="3"/>
        <v>0.16402116402116401</v>
      </c>
      <c r="C31" s="240">
        <f t="shared" si="3"/>
        <v>0.15847395451210564</v>
      </c>
      <c r="D31" s="240">
        <f t="shared" si="3"/>
        <v>0.16190476190476191</v>
      </c>
      <c r="E31" s="240">
        <f t="shared" si="3"/>
        <v>0.17371937639198218</v>
      </c>
      <c r="F31" s="240">
        <f t="shared" si="3"/>
        <v>0.16629874908020603</v>
      </c>
      <c r="G31" s="240">
        <f t="shared" si="3"/>
        <v>0.18647686832740212</v>
      </c>
      <c r="H31" s="240">
        <f t="shared" si="3"/>
        <v>0.19668737060041408</v>
      </c>
      <c r="I31" s="240">
        <f t="shared" si="3"/>
        <v>0.20155586987270155</v>
      </c>
      <c r="J31" s="240">
        <f t="shared" si="3"/>
        <v>0.20535714285714285</v>
      </c>
      <c r="K31" s="240">
        <f t="shared" si="3"/>
        <v>0.20892626131953429</v>
      </c>
      <c r="L31" s="240">
        <f t="shared" si="3"/>
        <v>0.20886075949367089</v>
      </c>
    </row>
  </sheetData>
  <mergeCells count="8">
    <mergeCell ref="N3:O3"/>
    <mergeCell ref="B21:E21"/>
    <mergeCell ref="F21:I21"/>
    <mergeCell ref="J21:L21"/>
    <mergeCell ref="B3:E3"/>
    <mergeCell ref="F3:I3"/>
    <mergeCell ref="J3:L3"/>
    <mergeCell ref="A17:L17"/>
  </mergeCells>
  <hyperlinks>
    <hyperlink ref="A2" location="Contents!A1" display="Back to contents"/>
  </hyperlinks>
  <pageMargins left="0.7" right="0.7" top="0.75" bottom="0.75" header="0.3" footer="0.3"/>
  <pageSetup paperSize="9" orientation="portrait" horizontalDpi="90" verticalDpi="9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F45"/>
  <sheetViews>
    <sheetView showGridLines="0" workbookViewId="0">
      <selection activeCell="J9" sqref="J9"/>
    </sheetView>
  </sheetViews>
  <sheetFormatPr defaultColWidth="8.85546875" defaultRowHeight="12.75" x14ac:dyDescent="0.2"/>
  <cols>
    <col min="1" max="1" customWidth="true" style="52" width="22.42578125" collapsed="false"/>
    <col min="2" max="2" customWidth="true" style="52" width="23.42578125" collapsed="false"/>
    <col min="3" max="3" customWidth="true" style="52" width="25.42578125" collapsed="false"/>
    <col min="4" max="4" customWidth="true" style="52" width="4.85546875" collapsed="false"/>
    <col min="5" max="5" customWidth="true" style="52" width="10.85546875" collapsed="false"/>
    <col min="6" max="6" customWidth="true" style="52" width="9.140625" collapsed="false"/>
    <col min="7" max="256" style="52" width="8.85546875" collapsed="false"/>
    <col min="257" max="257" customWidth="true" style="52" width="22.42578125" collapsed="false"/>
    <col min="258" max="258" customWidth="true" style="52" width="23.42578125" collapsed="false"/>
    <col min="259" max="259" customWidth="true" style="52" width="25.42578125" collapsed="false"/>
    <col min="260" max="512" style="52" width="8.85546875" collapsed="false"/>
    <col min="513" max="513" customWidth="true" style="52" width="22.42578125" collapsed="false"/>
    <col min="514" max="514" customWidth="true" style="52" width="23.42578125" collapsed="false"/>
    <col min="515" max="515" customWidth="true" style="52" width="25.42578125" collapsed="false"/>
    <col min="516" max="768" style="52" width="8.85546875" collapsed="false"/>
    <col min="769" max="769" customWidth="true" style="52" width="22.42578125" collapsed="false"/>
    <col min="770" max="770" customWidth="true" style="52" width="23.42578125" collapsed="false"/>
    <col min="771" max="771" customWidth="true" style="52" width="25.42578125" collapsed="false"/>
    <col min="772" max="1024" style="52" width="8.85546875" collapsed="false"/>
    <col min="1025" max="1025" customWidth="true" style="52" width="22.42578125" collapsed="false"/>
    <col min="1026" max="1026" customWidth="true" style="52" width="23.42578125" collapsed="false"/>
    <col min="1027" max="1027" customWidth="true" style="52" width="25.42578125" collapsed="false"/>
    <col min="1028" max="1280" style="52" width="8.85546875" collapsed="false"/>
    <col min="1281" max="1281" customWidth="true" style="52" width="22.42578125" collapsed="false"/>
    <col min="1282" max="1282" customWidth="true" style="52" width="23.42578125" collapsed="false"/>
    <col min="1283" max="1283" customWidth="true" style="52" width="25.42578125" collapsed="false"/>
    <col min="1284" max="1536" style="52" width="8.85546875" collapsed="false"/>
    <col min="1537" max="1537" customWidth="true" style="52" width="22.42578125" collapsed="false"/>
    <col min="1538" max="1538" customWidth="true" style="52" width="23.42578125" collapsed="false"/>
    <col min="1539" max="1539" customWidth="true" style="52" width="25.42578125" collapsed="false"/>
    <col min="1540" max="1792" style="52" width="8.85546875" collapsed="false"/>
    <col min="1793" max="1793" customWidth="true" style="52" width="22.42578125" collapsed="false"/>
    <col min="1794" max="1794" customWidth="true" style="52" width="23.42578125" collapsed="false"/>
    <col min="1795" max="1795" customWidth="true" style="52" width="25.42578125" collapsed="false"/>
    <col min="1796" max="2048" style="52" width="8.85546875" collapsed="false"/>
    <col min="2049" max="2049" customWidth="true" style="52" width="22.42578125" collapsed="false"/>
    <col min="2050" max="2050" customWidth="true" style="52" width="23.42578125" collapsed="false"/>
    <col min="2051" max="2051" customWidth="true" style="52" width="25.42578125" collapsed="false"/>
    <col min="2052" max="2304" style="52" width="8.85546875" collapsed="false"/>
    <col min="2305" max="2305" customWidth="true" style="52" width="22.42578125" collapsed="false"/>
    <col min="2306" max="2306" customWidth="true" style="52" width="23.42578125" collapsed="false"/>
    <col min="2307" max="2307" customWidth="true" style="52" width="25.42578125" collapsed="false"/>
    <col min="2308" max="2560" style="52" width="8.85546875" collapsed="false"/>
    <col min="2561" max="2561" customWidth="true" style="52" width="22.42578125" collapsed="false"/>
    <col min="2562" max="2562" customWidth="true" style="52" width="23.42578125" collapsed="false"/>
    <col min="2563" max="2563" customWidth="true" style="52" width="25.42578125" collapsed="false"/>
    <col min="2564" max="2816" style="52" width="8.85546875" collapsed="false"/>
    <col min="2817" max="2817" customWidth="true" style="52" width="22.42578125" collapsed="false"/>
    <col min="2818" max="2818" customWidth="true" style="52" width="23.42578125" collapsed="false"/>
    <col min="2819" max="2819" customWidth="true" style="52" width="25.42578125" collapsed="false"/>
    <col min="2820" max="3072" style="52" width="8.85546875" collapsed="false"/>
    <col min="3073" max="3073" customWidth="true" style="52" width="22.42578125" collapsed="false"/>
    <col min="3074" max="3074" customWidth="true" style="52" width="23.42578125" collapsed="false"/>
    <col min="3075" max="3075" customWidth="true" style="52" width="25.42578125" collapsed="false"/>
    <col min="3076" max="3328" style="52" width="8.85546875" collapsed="false"/>
    <col min="3329" max="3329" customWidth="true" style="52" width="22.42578125" collapsed="false"/>
    <col min="3330" max="3330" customWidth="true" style="52" width="23.42578125" collapsed="false"/>
    <col min="3331" max="3331" customWidth="true" style="52" width="25.42578125" collapsed="false"/>
    <col min="3332" max="3584" style="52" width="8.85546875" collapsed="false"/>
    <col min="3585" max="3585" customWidth="true" style="52" width="22.42578125" collapsed="false"/>
    <col min="3586" max="3586" customWidth="true" style="52" width="23.42578125" collapsed="false"/>
    <col min="3587" max="3587" customWidth="true" style="52" width="25.42578125" collapsed="false"/>
    <col min="3588" max="3840" style="52" width="8.85546875" collapsed="false"/>
    <col min="3841" max="3841" customWidth="true" style="52" width="22.42578125" collapsed="false"/>
    <col min="3842" max="3842" customWidth="true" style="52" width="23.42578125" collapsed="false"/>
    <col min="3843" max="3843" customWidth="true" style="52" width="25.42578125" collapsed="false"/>
    <col min="3844" max="4096" style="52" width="8.85546875" collapsed="false"/>
    <col min="4097" max="4097" customWidth="true" style="52" width="22.42578125" collapsed="false"/>
    <col min="4098" max="4098" customWidth="true" style="52" width="23.42578125" collapsed="false"/>
    <col min="4099" max="4099" customWidth="true" style="52" width="25.42578125" collapsed="false"/>
    <col min="4100" max="4352" style="52" width="8.85546875" collapsed="false"/>
    <col min="4353" max="4353" customWidth="true" style="52" width="22.42578125" collapsed="false"/>
    <col min="4354" max="4354" customWidth="true" style="52" width="23.42578125" collapsed="false"/>
    <col min="4355" max="4355" customWidth="true" style="52" width="25.42578125" collapsed="false"/>
    <col min="4356" max="4608" style="52" width="8.85546875" collapsed="false"/>
    <col min="4609" max="4609" customWidth="true" style="52" width="22.42578125" collapsed="false"/>
    <col min="4610" max="4610" customWidth="true" style="52" width="23.42578125" collapsed="false"/>
    <col min="4611" max="4611" customWidth="true" style="52" width="25.42578125" collapsed="false"/>
    <col min="4612" max="4864" style="52" width="8.85546875" collapsed="false"/>
    <col min="4865" max="4865" customWidth="true" style="52" width="22.42578125" collapsed="false"/>
    <col min="4866" max="4866" customWidth="true" style="52" width="23.42578125" collapsed="false"/>
    <col min="4867" max="4867" customWidth="true" style="52" width="25.42578125" collapsed="false"/>
    <col min="4868" max="5120" style="52" width="8.85546875" collapsed="false"/>
    <col min="5121" max="5121" customWidth="true" style="52" width="22.42578125" collapsed="false"/>
    <col min="5122" max="5122" customWidth="true" style="52" width="23.42578125" collapsed="false"/>
    <col min="5123" max="5123" customWidth="true" style="52" width="25.42578125" collapsed="false"/>
    <col min="5124" max="5376" style="52" width="8.85546875" collapsed="false"/>
    <col min="5377" max="5377" customWidth="true" style="52" width="22.42578125" collapsed="false"/>
    <col min="5378" max="5378" customWidth="true" style="52" width="23.42578125" collapsed="false"/>
    <col min="5379" max="5379" customWidth="true" style="52" width="25.42578125" collapsed="false"/>
    <col min="5380" max="5632" style="52" width="8.85546875" collapsed="false"/>
    <col min="5633" max="5633" customWidth="true" style="52" width="22.42578125" collapsed="false"/>
    <col min="5634" max="5634" customWidth="true" style="52" width="23.42578125" collapsed="false"/>
    <col min="5635" max="5635" customWidth="true" style="52" width="25.42578125" collapsed="false"/>
    <col min="5636" max="5888" style="52" width="8.85546875" collapsed="false"/>
    <col min="5889" max="5889" customWidth="true" style="52" width="22.42578125" collapsed="false"/>
    <col min="5890" max="5890" customWidth="true" style="52" width="23.42578125" collapsed="false"/>
    <col min="5891" max="5891" customWidth="true" style="52" width="25.42578125" collapsed="false"/>
    <col min="5892" max="6144" style="52" width="8.85546875" collapsed="false"/>
    <col min="6145" max="6145" customWidth="true" style="52" width="22.42578125" collapsed="false"/>
    <col min="6146" max="6146" customWidth="true" style="52" width="23.42578125" collapsed="false"/>
    <col min="6147" max="6147" customWidth="true" style="52" width="25.42578125" collapsed="false"/>
    <col min="6148" max="6400" style="52" width="8.85546875" collapsed="false"/>
    <col min="6401" max="6401" customWidth="true" style="52" width="22.42578125" collapsed="false"/>
    <col min="6402" max="6402" customWidth="true" style="52" width="23.42578125" collapsed="false"/>
    <col min="6403" max="6403" customWidth="true" style="52" width="25.42578125" collapsed="false"/>
    <col min="6404" max="6656" style="52" width="8.85546875" collapsed="false"/>
    <col min="6657" max="6657" customWidth="true" style="52" width="22.42578125" collapsed="false"/>
    <col min="6658" max="6658" customWidth="true" style="52" width="23.42578125" collapsed="false"/>
    <col min="6659" max="6659" customWidth="true" style="52" width="25.42578125" collapsed="false"/>
    <col min="6660" max="6912" style="52" width="8.85546875" collapsed="false"/>
    <col min="6913" max="6913" customWidth="true" style="52" width="22.42578125" collapsed="false"/>
    <col min="6914" max="6914" customWidth="true" style="52" width="23.42578125" collapsed="false"/>
    <col min="6915" max="6915" customWidth="true" style="52" width="25.42578125" collapsed="false"/>
    <col min="6916" max="7168" style="52" width="8.85546875" collapsed="false"/>
    <col min="7169" max="7169" customWidth="true" style="52" width="22.42578125" collapsed="false"/>
    <col min="7170" max="7170" customWidth="true" style="52" width="23.42578125" collapsed="false"/>
    <col min="7171" max="7171" customWidth="true" style="52" width="25.42578125" collapsed="false"/>
    <col min="7172" max="7424" style="52" width="8.85546875" collapsed="false"/>
    <col min="7425" max="7425" customWidth="true" style="52" width="22.42578125" collapsed="false"/>
    <col min="7426" max="7426" customWidth="true" style="52" width="23.42578125" collapsed="false"/>
    <col min="7427" max="7427" customWidth="true" style="52" width="25.42578125" collapsed="false"/>
    <col min="7428" max="7680" style="52" width="8.85546875" collapsed="false"/>
    <col min="7681" max="7681" customWidth="true" style="52" width="22.42578125" collapsed="false"/>
    <col min="7682" max="7682" customWidth="true" style="52" width="23.42578125" collapsed="false"/>
    <col min="7683" max="7683" customWidth="true" style="52" width="25.42578125" collapsed="false"/>
    <col min="7684" max="7936" style="52" width="8.85546875" collapsed="false"/>
    <col min="7937" max="7937" customWidth="true" style="52" width="22.42578125" collapsed="false"/>
    <col min="7938" max="7938" customWidth="true" style="52" width="23.42578125" collapsed="false"/>
    <col min="7939" max="7939" customWidth="true" style="52" width="25.42578125" collapsed="false"/>
    <col min="7940" max="8192" style="52" width="8.85546875" collapsed="false"/>
    <col min="8193" max="8193" customWidth="true" style="52" width="22.42578125" collapsed="false"/>
    <col min="8194" max="8194" customWidth="true" style="52" width="23.42578125" collapsed="false"/>
    <col min="8195" max="8195" customWidth="true" style="52" width="25.42578125" collapsed="false"/>
    <col min="8196" max="8448" style="52" width="8.85546875" collapsed="false"/>
    <col min="8449" max="8449" customWidth="true" style="52" width="22.42578125" collapsed="false"/>
    <col min="8450" max="8450" customWidth="true" style="52" width="23.42578125" collapsed="false"/>
    <col min="8451" max="8451" customWidth="true" style="52" width="25.42578125" collapsed="false"/>
    <col min="8452" max="8704" style="52" width="8.85546875" collapsed="false"/>
    <col min="8705" max="8705" customWidth="true" style="52" width="22.42578125" collapsed="false"/>
    <col min="8706" max="8706" customWidth="true" style="52" width="23.42578125" collapsed="false"/>
    <col min="8707" max="8707" customWidth="true" style="52" width="25.42578125" collapsed="false"/>
    <col min="8708" max="8960" style="52" width="8.85546875" collapsed="false"/>
    <col min="8961" max="8961" customWidth="true" style="52" width="22.42578125" collapsed="false"/>
    <col min="8962" max="8962" customWidth="true" style="52" width="23.42578125" collapsed="false"/>
    <col min="8963" max="8963" customWidth="true" style="52" width="25.42578125" collapsed="false"/>
    <col min="8964" max="9216" style="52" width="8.85546875" collapsed="false"/>
    <col min="9217" max="9217" customWidth="true" style="52" width="22.42578125" collapsed="false"/>
    <col min="9218" max="9218" customWidth="true" style="52" width="23.42578125" collapsed="false"/>
    <col min="9219" max="9219" customWidth="true" style="52" width="25.42578125" collapsed="false"/>
    <col min="9220" max="9472" style="52" width="8.85546875" collapsed="false"/>
    <col min="9473" max="9473" customWidth="true" style="52" width="22.42578125" collapsed="false"/>
    <col min="9474" max="9474" customWidth="true" style="52" width="23.42578125" collapsed="false"/>
    <col min="9475" max="9475" customWidth="true" style="52" width="25.42578125" collapsed="false"/>
    <col min="9476" max="9728" style="52" width="8.85546875" collapsed="false"/>
    <col min="9729" max="9729" customWidth="true" style="52" width="22.42578125" collapsed="false"/>
    <col min="9730" max="9730" customWidth="true" style="52" width="23.42578125" collapsed="false"/>
    <col min="9731" max="9731" customWidth="true" style="52" width="25.42578125" collapsed="false"/>
    <col min="9732" max="9984" style="52" width="8.85546875" collapsed="false"/>
    <col min="9985" max="9985" customWidth="true" style="52" width="22.42578125" collapsed="false"/>
    <col min="9986" max="9986" customWidth="true" style="52" width="23.42578125" collapsed="false"/>
    <col min="9987" max="9987" customWidth="true" style="52" width="25.42578125" collapsed="false"/>
    <col min="9988" max="10240" style="52" width="8.85546875" collapsed="false"/>
    <col min="10241" max="10241" customWidth="true" style="52" width="22.42578125" collapsed="false"/>
    <col min="10242" max="10242" customWidth="true" style="52" width="23.42578125" collapsed="false"/>
    <col min="10243" max="10243" customWidth="true" style="52" width="25.42578125" collapsed="false"/>
    <col min="10244" max="10496" style="52" width="8.85546875" collapsed="false"/>
    <col min="10497" max="10497" customWidth="true" style="52" width="22.42578125" collapsed="false"/>
    <col min="10498" max="10498" customWidth="true" style="52" width="23.42578125" collapsed="false"/>
    <col min="10499" max="10499" customWidth="true" style="52" width="25.42578125" collapsed="false"/>
    <col min="10500" max="10752" style="52" width="8.85546875" collapsed="false"/>
    <col min="10753" max="10753" customWidth="true" style="52" width="22.42578125" collapsed="false"/>
    <col min="10754" max="10754" customWidth="true" style="52" width="23.42578125" collapsed="false"/>
    <col min="10755" max="10755" customWidth="true" style="52" width="25.42578125" collapsed="false"/>
    <col min="10756" max="11008" style="52" width="8.85546875" collapsed="false"/>
    <col min="11009" max="11009" customWidth="true" style="52" width="22.42578125" collapsed="false"/>
    <col min="11010" max="11010" customWidth="true" style="52" width="23.42578125" collapsed="false"/>
    <col min="11011" max="11011" customWidth="true" style="52" width="25.42578125" collapsed="false"/>
    <col min="11012" max="11264" style="52" width="8.85546875" collapsed="false"/>
    <col min="11265" max="11265" customWidth="true" style="52" width="22.42578125" collapsed="false"/>
    <col min="11266" max="11266" customWidth="true" style="52" width="23.42578125" collapsed="false"/>
    <col min="11267" max="11267" customWidth="true" style="52" width="25.42578125" collapsed="false"/>
    <col min="11268" max="11520" style="52" width="8.85546875" collapsed="false"/>
    <col min="11521" max="11521" customWidth="true" style="52" width="22.42578125" collapsed="false"/>
    <col min="11522" max="11522" customWidth="true" style="52" width="23.42578125" collapsed="false"/>
    <col min="11523" max="11523" customWidth="true" style="52" width="25.42578125" collapsed="false"/>
    <col min="11524" max="11776" style="52" width="8.85546875" collapsed="false"/>
    <col min="11777" max="11777" customWidth="true" style="52" width="22.42578125" collapsed="false"/>
    <col min="11778" max="11778" customWidth="true" style="52" width="23.42578125" collapsed="false"/>
    <col min="11779" max="11779" customWidth="true" style="52" width="25.42578125" collapsed="false"/>
    <col min="11780" max="12032" style="52" width="8.85546875" collapsed="false"/>
    <col min="12033" max="12033" customWidth="true" style="52" width="22.42578125" collapsed="false"/>
    <col min="12034" max="12034" customWidth="true" style="52" width="23.42578125" collapsed="false"/>
    <col min="12035" max="12035" customWidth="true" style="52" width="25.42578125" collapsed="false"/>
    <col min="12036" max="12288" style="52" width="8.85546875" collapsed="false"/>
    <col min="12289" max="12289" customWidth="true" style="52" width="22.42578125" collapsed="false"/>
    <col min="12290" max="12290" customWidth="true" style="52" width="23.42578125" collapsed="false"/>
    <col min="12291" max="12291" customWidth="true" style="52" width="25.42578125" collapsed="false"/>
    <col min="12292" max="12544" style="52" width="8.85546875" collapsed="false"/>
    <col min="12545" max="12545" customWidth="true" style="52" width="22.42578125" collapsed="false"/>
    <col min="12546" max="12546" customWidth="true" style="52" width="23.42578125" collapsed="false"/>
    <col min="12547" max="12547" customWidth="true" style="52" width="25.42578125" collapsed="false"/>
    <col min="12548" max="12800" style="52" width="8.85546875" collapsed="false"/>
    <col min="12801" max="12801" customWidth="true" style="52" width="22.42578125" collapsed="false"/>
    <col min="12802" max="12802" customWidth="true" style="52" width="23.42578125" collapsed="false"/>
    <col min="12803" max="12803" customWidth="true" style="52" width="25.42578125" collapsed="false"/>
    <col min="12804" max="13056" style="52" width="8.85546875" collapsed="false"/>
    <col min="13057" max="13057" customWidth="true" style="52" width="22.42578125" collapsed="false"/>
    <col min="13058" max="13058" customWidth="true" style="52" width="23.42578125" collapsed="false"/>
    <col min="13059" max="13059" customWidth="true" style="52" width="25.42578125" collapsed="false"/>
    <col min="13060" max="13312" style="52" width="8.85546875" collapsed="false"/>
    <col min="13313" max="13313" customWidth="true" style="52" width="22.42578125" collapsed="false"/>
    <col min="13314" max="13314" customWidth="true" style="52" width="23.42578125" collapsed="false"/>
    <col min="13315" max="13315" customWidth="true" style="52" width="25.42578125" collapsed="false"/>
    <col min="13316" max="13568" style="52" width="8.85546875" collapsed="false"/>
    <col min="13569" max="13569" customWidth="true" style="52" width="22.42578125" collapsed="false"/>
    <col min="13570" max="13570" customWidth="true" style="52" width="23.42578125" collapsed="false"/>
    <col min="13571" max="13571" customWidth="true" style="52" width="25.42578125" collapsed="false"/>
    <col min="13572" max="13824" style="52" width="8.85546875" collapsed="false"/>
    <col min="13825" max="13825" customWidth="true" style="52" width="22.42578125" collapsed="false"/>
    <col min="13826" max="13826" customWidth="true" style="52" width="23.42578125" collapsed="false"/>
    <col min="13827" max="13827" customWidth="true" style="52" width="25.42578125" collapsed="false"/>
    <col min="13828" max="14080" style="52" width="8.85546875" collapsed="false"/>
    <col min="14081" max="14081" customWidth="true" style="52" width="22.42578125" collapsed="false"/>
    <col min="14082" max="14082" customWidth="true" style="52" width="23.42578125" collapsed="false"/>
    <col min="14083" max="14083" customWidth="true" style="52" width="25.42578125" collapsed="false"/>
    <col min="14084" max="14336" style="52" width="8.85546875" collapsed="false"/>
    <col min="14337" max="14337" customWidth="true" style="52" width="22.42578125" collapsed="false"/>
    <col min="14338" max="14338" customWidth="true" style="52" width="23.42578125" collapsed="false"/>
    <col min="14339" max="14339" customWidth="true" style="52" width="25.42578125" collapsed="false"/>
    <col min="14340" max="14592" style="52" width="8.85546875" collapsed="false"/>
    <col min="14593" max="14593" customWidth="true" style="52" width="22.42578125" collapsed="false"/>
    <col min="14594" max="14594" customWidth="true" style="52" width="23.42578125" collapsed="false"/>
    <col min="14595" max="14595" customWidth="true" style="52" width="25.42578125" collapsed="false"/>
    <col min="14596" max="14848" style="52" width="8.85546875" collapsed="false"/>
    <col min="14849" max="14849" customWidth="true" style="52" width="22.42578125" collapsed="false"/>
    <col min="14850" max="14850" customWidth="true" style="52" width="23.42578125" collapsed="false"/>
    <col min="14851" max="14851" customWidth="true" style="52" width="25.42578125" collapsed="false"/>
    <col min="14852" max="15104" style="52" width="8.85546875" collapsed="false"/>
    <col min="15105" max="15105" customWidth="true" style="52" width="22.42578125" collapsed="false"/>
    <col min="15106" max="15106" customWidth="true" style="52" width="23.42578125" collapsed="false"/>
    <col min="15107" max="15107" customWidth="true" style="52" width="25.42578125" collapsed="false"/>
    <col min="15108" max="15360" style="52" width="8.85546875" collapsed="false"/>
    <col min="15361" max="15361" customWidth="true" style="52" width="22.42578125" collapsed="false"/>
    <col min="15362" max="15362" customWidth="true" style="52" width="23.42578125" collapsed="false"/>
    <col min="15363" max="15363" customWidth="true" style="52" width="25.42578125" collapsed="false"/>
    <col min="15364" max="15616" style="52" width="8.85546875" collapsed="false"/>
    <col min="15617" max="15617" customWidth="true" style="52" width="22.42578125" collapsed="false"/>
    <col min="15618" max="15618" customWidth="true" style="52" width="23.42578125" collapsed="false"/>
    <col min="15619" max="15619" customWidth="true" style="52" width="25.42578125" collapsed="false"/>
    <col min="15620" max="15872" style="52" width="8.85546875" collapsed="false"/>
    <col min="15873" max="15873" customWidth="true" style="52" width="22.42578125" collapsed="false"/>
    <col min="15874" max="15874" customWidth="true" style="52" width="23.42578125" collapsed="false"/>
    <col min="15875" max="15875" customWidth="true" style="52" width="25.42578125" collapsed="false"/>
    <col min="15876" max="16128" style="52" width="8.85546875" collapsed="false"/>
    <col min="16129" max="16129" customWidth="true" style="52" width="22.42578125" collapsed="false"/>
    <col min="16130" max="16130" customWidth="true" style="52" width="23.42578125" collapsed="false"/>
    <col min="16131" max="16131" customWidth="true" style="52" width="25.42578125" collapsed="false"/>
    <col min="16132" max="16384" style="52" width="8.85546875" collapsed="false"/>
  </cols>
  <sheetData>
    <row r="1" spans="1:6" x14ac:dyDescent="0.2">
      <c r="A1" s="8" t="s">
        <v>331</v>
      </c>
    </row>
    <row r="2" spans="1:6" x14ac:dyDescent="0.2">
      <c r="A2" s="274" t="s">
        <v>282</v>
      </c>
    </row>
    <row r="3" spans="1:6" x14ac:dyDescent="0.2">
      <c r="A3" s="52" t="s">
        <v>274</v>
      </c>
    </row>
    <row r="4" spans="1:6" x14ac:dyDescent="0.2">
      <c r="A4" s="52" t="s">
        <v>352</v>
      </c>
    </row>
    <row r="6" spans="1:6" x14ac:dyDescent="0.2">
      <c r="B6" s="166" t="s">
        <v>82</v>
      </c>
      <c r="C6" s="167" t="s">
        <v>83</v>
      </c>
      <c r="E6" s="168" t="s">
        <v>84</v>
      </c>
      <c r="F6" s="169" t="s">
        <v>70</v>
      </c>
    </row>
    <row r="7" spans="1:6" ht="15" customHeight="1" x14ac:dyDescent="0.2">
      <c r="A7" s="56" t="s">
        <v>85</v>
      </c>
      <c r="B7" s="170">
        <v>10957</v>
      </c>
      <c r="C7" s="170">
        <v>7372</v>
      </c>
      <c r="E7" s="170">
        <f>B7-C7</f>
        <v>3585</v>
      </c>
      <c r="F7" s="102">
        <f>E7/B7</f>
        <v>0.32718809893218948</v>
      </c>
    </row>
    <row r="8" spans="1:6" ht="14.25" customHeight="1" x14ac:dyDescent="0.2">
      <c r="A8" s="59" t="s">
        <v>2</v>
      </c>
      <c r="B8" s="76">
        <v>423</v>
      </c>
      <c r="C8" s="76">
        <v>342</v>
      </c>
      <c r="E8" s="76">
        <f t="shared" ref="E8:E39" si="0">B8-C8</f>
        <v>81</v>
      </c>
      <c r="F8" s="106">
        <f t="shared" ref="F8:F39" si="1">E8/B8</f>
        <v>0.19148936170212766</v>
      </c>
    </row>
    <row r="9" spans="1:6" x14ac:dyDescent="0.2">
      <c r="A9" s="59" t="s">
        <v>3</v>
      </c>
      <c r="B9" s="76">
        <v>359</v>
      </c>
      <c r="C9" s="76">
        <v>355</v>
      </c>
      <c r="E9" s="76">
        <f t="shared" si="0"/>
        <v>4</v>
      </c>
      <c r="F9" s="106">
        <f t="shared" si="1"/>
        <v>1.1142061281337047E-2</v>
      </c>
    </row>
    <row r="10" spans="1:6" x14ac:dyDescent="0.2">
      <c r="A10" s="59" t="s">
        <v>4</v>
      </c>
      <c r="B10" s="76">
        <v>34</v>
      </c>
      <c r="C10" s="76">
        <v>21</v>
      </c>
      <c r="E10" s="76">
        <f t="shared" si="0"/>
        <v>13</v>
      </c>
      <c r="F10" s="106">
        <f t="shared" si="1"/>
        <v>0.38235294117647056</v>
      </c>
    </row>
    <row r="11" spans="1:6" x14ac:dyDescent="0.2">
      <c r="A11" s="59" t="s">
        <v>5</v>
      </c>
      <c r="B11" s="76">
        <v>97</v>
      </c>
      <c r="C11" s="76">
        <v>72</v>
      </c>
      <c r="E11" s="76">
        <f t="shared" si="0"/>
        <v>25</v>
      </c>
      <c r="F11" s="106">
        <f t="shared" si="1"/>
        <v>0.25773195876288657</v>
      </c>
    </row>
    <row r="12" spans="1:6" x14ac:dyDescent="0.2">
      <c r="A12" s="59" t="s">
        <v>6</v>
      </c>
      <c r="B12" s="76">
        <v>136</v>
      </c>
      <c r="C12" s="76">
        <v>133</v>
      </c>
      <c r="E12" s="76">
        <f t="shared" si="0"/>
        <v>3</v>
      </c>
      <c r="F12" s="106">
        <f t="shared" si="1"/>
        <v>2.2058823529411766E-2</v>
      </c>
    </row>
    <row r="13" spans="1:6" x14ac:dyDescent="0.2">
      <c r="A13" s="59" t="s">
        <v>7</v>
      </c>
      <c r="B13" s="76">
        <v>281</v>
      </c>
      <c r="C13" s="76">
        <v>248</v>
      </c>
      <c r="E13" s="76">
        <f t="shared" si="0"/>
        <v>33</v>
      </c>
      <c r="F13" s="106">
        <f t="shared" si="1"/>
        <v>0.11743772241992882</v>
      </c>
    </row>
    <row r="14" spans="1:6" x14ac:dyDescent="0.2">
      <c r="A14" s="59" t="s">
        <v>8</v>
      </c>
      <c r="B14" s="76">
        <v>466</v>
      </c>
      <c r="C14" s="76">
        <v>234</v>
      </c>
      <c r="E14" s="76">
        <f t="shared" si="0"/>
        <v>232</v>
      </c>
      <c r="F14" s="106">
        <f t="shared" si="1"/>
        <v>0.4978540772532189</v>
      </c>
    </row>
    <row r="15" spans="1:6" x14ac:dyDescent="0.2">
      <c r="A15" s="59" t="s">
        <v>9</v>
      </c>
      <c r="B15" s="76">
        <v>176</v>
      </c>
      <c r="C15" s="76">
        <v>132</v>
      </c>
      <c r="E15" s="76">
        <f t="shared" si="0"/>
        <v>44</v>
      </c>
      <c r="F15" s="106">
        <f t="shared" si="1"/>
        <v>0.25</v>
      </c>
    </row>
    <row r="16" spans="1:6" x14ac:dyDescent="0.2">
      <c r="A16" s="59" t="s">
        <v>10</v>
      </c>
      <c r="B16" s="76">
        <v>69</v>
      </c>
      <c r="C16" s="76">
        <v>30</v>
      </c>
      <c r="E16" s="76">
        <f t="shared" si="0"/>
        <v>39</v>
      </c>
      <c r="F16" s="106">
        <f t="shared" si="1"/>
        <v>0.56521739130434778</v>
      </c>
    </row>
    <row r="17" spans="1:6" x14ac:dyDescent="0.2">
      <c r="A17" s="59" t="s">
        <v>11</v>
      </c>
      <c r="B17" s="76">
        <v>186</v>
      </c>
      <c r="C17" s="76">
        <v>155</v>
      </c>
      <c r="E17" s="76">
        <f t="shared" si="0"/>
        <v>31</v>
      </c>
      <c r="F17" s="106">
        <f t="shared" si="1"/>
        <v>0.16666666666666666</v>
      </c>
    </row>
    <row r="18" spans="1:6" x14ac:dyDescent="0.2">
      <c r="A18" s="59" t="s">
        <v>12</v>
      </c>
      <c r="B18" s="76">
        <v>92</v>
      </c>
      <c r="C18" s="76">
        <v>70</v>
      </c>
      <c r="E18" s="76">
        <f t="shared" si="0"/>
        <v>22</v>
      </c>
      <c r="F18" s="106">
        <f t="shared" si="1"/>
        <v>0.2391304347826087</v>
      </c>
    </row>
    <row r="19" spans="1:6" x14ac:dyDescent="0.2">
      <c r="A19" s="59" t="s">
        <v>13</v>
      </c>
      <c r="B19" s="76">
        <v>1015</v>
      </c>
      <c r="C19" s="76">
        <v>318</v>
      </c>
      <c r="E19" s="76">
        <f t="shared" si="0"/>
        <v>697</v>
      </c>
      <c r="F19" s="106">
        <f t="shared" si="1"/>
        <v>0.68669950738916252</v>
      </c>
    </row>
    <row r="20" spans="1:6" x14ac:dyDescent="0.2">
      <c r="A20" s="59" t="s">
        <v>14</v>
      </c>
      <c r="B20" s="76">
        <v>45</v>
      </c>
      <c r="C20" s="76">
        <v>37</v>
      </c>
      <c r="E20" s="76">
        <f t="shared" si="0"/>
        <v>8</v>
      </c>
      <c r="F20" s="106">
        <f t="shared" si="1"/>
        <v>0.17777777777777778</v>
      </c>
    </row>
    <row r="21" spans="1:6" x14ac:dyDescent="0.2">
      <c r="A21" s="59" t="s">
        <v>15</v>
      </c>
      <c r="B21" s="76">
        <v>311</v>
      </c>
      <c r="C21" s="76">
        <v>141</v>
      </c>
      <c r="E21" s="76">
        <f t="shared" si="0"/>
        <v>170</v>
      </c>
      <c r="F21" s="106">
        <f t="shared" si="1"/>
        <v>0.54662379421221863</v>
      </c>
    </row>
    <row r="22" spans="1:6" x14ac:dyDescent="0.2">
      <c r="A22" s="59" t="s">
        <v>16</v>
      </c>
      <c r="B22" s="76">
        <v>822</v>
      </c>
      <c r="C22" s="76">
        <v>606</v>
      </c>
      <c r="E22" s="76">
        <f t="shared" si="0"/>
        <v>216</v>
      </c>
      <c r="F22" s="106">
        <f t="shared" si="1"/>
        <v>0.26277372262773724</v>
      </c>
    </row>
    <row r="23" spans="1:6" x14ac:dyDescent="0.2">
      <c r="A23" s="59" t="s">
        <v>17</v>
      </c>
      <c r="B23" s="76">
        <v>2164</v>
      </c>
      <c r="C23" s="76">
        <v>1397</v>
      </c>
      <c r="E23" s="76">
        <f t="shared" si="0"/>
        <v>767</v>
      </c>
      <c r="F23" s="106">
        <f t="shared" si="1"/>
        <v>0.35443622920517559</v>
      </c>
    </row>
    <row r="24" spans="1:6" x14ac:dyDescent="0.2">
      <c r="A24" s="59" t="s">
        <v>18</v>
      </c>
      <c r="B24" s="60">
        <v>382</v>
      </c>
      <c r="C24" s="60">
        <v>224</v>
      </c>
      <c r="D24" s="62"/>
      <c r="E24" s="60">
        <f t="shared" si="0"/>
        <v>158</v>
      </c>
      <c r="F24" s="171">
        <f t="shared" si="1"/>
        <v>0.41361256544502617</v>
      </c>
    </row>
    <row r="25" spans="1:6" x14ac:dyDescent="0.2">
      <c r="A25" s="59" t="s">
        <v>19</v>
      </c>
      <c r="B25" s="76">
        <v>113</v>
      </c>
      <c r="C25" s="76">
        <v>74</v>
      </c>
      <c r="E25" s="76">
        <f t="shared" si="0"/>
        <v>39</v>
      </c>
      <c r="F25" s="106">
        <f t="shared" si="1"/>
        <v>0.34513274336283184</v>
      </c>
    </row>
    <row r="26" spans="1:6" x14ac:dyDescent="0.2">
      <c r="A26" s="59" t="s">
        <v>20</v>
      </c>
      <c r="B26" s="76">
        <v>113</v>
      </c>
      <c r="C26" s="76">
        <v>62</v>
      </c>
      <c r="E26" s="76">
        <f t="shared" si="0"/>
        <v>51</v>
      </c>
      <c r="F26" s="106">
        <f t="shared" si="1"/>
        <v>0.45132743362831856</v>
      </c>
    </row>
    <row r="27" spans="1:6" x14ac:dyDescent="0.2">
      <c r="A27" s="59" t="s">
        <v>21</v>
      </c>
      <c r="B27" s="76">
        <v>137</v>
      </c>
      <c r="C27" s="76">
        <v>86</v>
      </c>
      <c r="E27" s="76">
        <f t="shared" si="0"/>
        <v>51</v>
      </c>
      <c r="F27" s="106">
        <f t="shared" si="1"/>
        <v>0.37226277372262773</v>
      </c>
    </row>
    <row r="28" spans="1:6" x14ac:dyDescent="0.2">
      <c r="A28" s="59" t="s">
        <v>22</v>
      </c>
      <c r="B28" s="76">
        <v>308</v>
      </c>
      <c r="C28" s="76">
        <v>293</v>
      </c>
      <c r="E28" s="76">
        <f t="shared" si="0"/>
        <v>15</v>
      </c>
      <c r="F28" s="106">
        <f t="shared" si="1"/>
        <v>4.8701298701298704E-2</v>
      </c>
    </row>
    <row r="29" spans="1:6" x14ac:dyDescent="0.2">
      <c r="A29" s="59" t="s">
        <v>23</v>
      </c>
      <c r="B29" s="76">
        <v>582</v>
      </c>
      <c r="C29" s="76">
        <v>578</v>
      </c>
      <c r="E29" s="76">
        <f t="shared" si="0"/>
        <v>4</v>
      </c>
      <c r="F29" s="106">
        <f t="shared" si="1"/>
        <v>6.8728522336769758E-3</v>
      </c>
    </row>
    <row r="30" spans="1:6" x14ac:dyDescent="0.2">
      <c r="A30" s="59" t="s">
        <v>24</v>
      </c>
      <c r="B30" s="76">
        <v>56</v>
      </c>
      <c r="C30" s="76">
        <v>33</v>
      </c>
      <c r="E30" s="76">
        <f t="shared" si="0"/>
        <v>23</v>
      </c>
      <c r="F30" s="106">
        <f t="shared" si="1"/>
        <v>0.4107142857142857</v>
      </c>
    </row>
    <row r="31" spans="1:6" x14ac:dyDescent="0.2">
      <c r="A31" s="59" t="s">
        <v>25</v>
      </c>
      <c r="B31" s="76">
        <v>147</v>
      </c>
      <c r="C31" s="76">
        <v>113</v>
      </c>
      <c r="E31" s="76">
        <f t="shared" si="0"/>
        <v>34</v>
      </c>
      <c r="F31" s="106">
        <f t="shared" si="1"/>
        <v>0.23129251700680273</v>
      </c>
    </row>
    <row r="32" spans="1:6" x14ac:dyDescent="0.2">
      <c r="A32" s="59" t="s">
        <v>26</v>
      </c>
      <c r="B32" s="76">
        <v>347</v>
      </c>
      <c r="C32" s="76">
        <v>287</v>
      </c>
      <c r="E32" s="76">
        <f t="shared" si="0"/>
        <v>60</v>
      </c>
      <c r="F32" s="106">
        <f t="shared" si="1"/>
        <v>0.1729106628242075</v>
      </c>
    </row>
    <row r="33" spans="1:6" x14ac:dyDescent="0.2">
      <c r="A33" s="59" t="s">
        <v>27</v>
      </c>
      <c r="B33" s="76">
        <v>105</v>
      </c>
      <c r="C33" s="76">
        <v>82</v>
      </c>
      <c r="E33" s="76">
        <f t="shared" si="0"/>
        <v>23</v>
      </c>
      <c r="F33" s="106">
        <f t="shared" si="1"/>
        <v>0.21904761904761905</v>
      </c>
    </row>
    <row r="34" spans="1:6" x14ac:dyDescent="0.2">
      <c r="A34" s="59" t="s">
        <v>28</v>
      </c>
      <c r="B34" s="76">
        <v>38</v>
      </c>
      <c r="C34" s="76">
        <v>30</v>
      </c>
      <c r="E34" s="76">
        <f t="shared" si="0"/>
        <v>8</v>
      </c>
      <c r="F34" s="106">
        <f t="shared" si="1"/>
        <v>0.21052631578947367</v>
      </c>
    </row>
    <row r="35" spans="1:6" x14ac:dyDescent="0.2">
      <c r="A35" s="59" t="s">
        <v>29</v>
      </c>
      <c r="B35" s="76">
        <v>295</v>
      </c>
      <c r="C35" s="76">
        <v>261</v>
      </c>
      <c r="E35" s="76">
        <f t="shared" si="0"/>
        <v>34</v>
      </c>
      <c r="F35" s="106">
        <f t="shared" si="1"/>
        <v>0.11525423728813559</v>
      </c>
    </row>
    <row r="36" spans="1:6" x14ac:dyDescent="0.2">
      <c r="A36" s="59" t="s">
        <v>30</v>
      </c>
      <c r="B36" s="76">
        <v>692</v>
      </c>
      <c r="C36" s="76">
        <v>504</v>
      </c>
      <c r="E36" s="76">
        <f t="shared" si="0"/>
        <v>188</v>
      </c>
      <c r="F36" s="106">
        <f t="shared" si="1"/>
        <v>0.27167630057803466</v>
      </c>
    </row>
    <row r="37" spans="1:6" x14ac:dyDescent="0.2">
      <c r="A37" s="59" t="s">
        <v>31</v>
      </c>
      <c r="B37" s="76">
        <v>179</v>
      </c>
      <c r="C37" s="76">
        <v>83</v>
      </c>
      <c r="E37" s="76">
        <f t="shared" si="0"/>
        <v>96</v>
      </c>
      <c r="F37" s="106">
        <f t="shared" si="1"/>
        <v>0.53631284916201116</v>
      </c>
    </row>
    <row r="38" spans="1:6" x14ac:dyDescent="0.2">
      <c r="A38" s="59" t="s">
        <v>32</v>
      </c>
      <c r="B38" s="76">
        <v>277</v>
      </c>
      <c r="C38" s="76">
        <v>193</v>
      </c>
      <c r="E38" s="76">
        <f t="shared" si="0"/>
        <v>84</v>
      </c>
      <c r="F38" s="106">
        <f t="shared" si="1"/>
        <v>0.30324909747292417</v>
      </c>
    </row>
    <row r="39" spans="1:6" x14ac:dyDescent="0.2">
      <c r="A39" s="66" t="s">
        <v>33</v>
      </c>
      <c r="B39" s="81">
        <v>510</v>
      </c>
      <c r="C39" s="81">
        <v>178</v>
      </c>
      <c r="E39" s="81">
        <f t="shared" si="0"/>
        <v>332</v>
      </c>
      <c r="F39" s="93">
        <f t="shared" si="1"/>
        <v>0.65098039215686276</v>
      </c>
    </row>
    <row r="40" spans="1:6" x14ac:dyDescent="0.2">
      <c r="B40" s="67"/>
      <c r="C40" s="67"/>
      <c r="E40" s="172"/>
    </row>
    <row r="41" spans="1:6" x14ac:dyDescent="0.2">
      <c r="A41" s="174"/>
      <c r="B41" s="67"/>
      <c r="C41" s="67"/>
    </row>
    <row r="42" spans="1:6" x14ac:dyDescent="0.2">
      <c r="A42" s="173"/>
      <c r="B42" s="67"/>
    </row>
    <row r="44" spans="1:6" x14ac:dyDescent="0.2">
      <c r="A44" s="118"/>
    </row>
    <row r="45" spans="1:6" x14ac:dyDescent="0.2">
      <c r="C45" s="174"/>
    </row>
  </sheetData>
  <hyperlinks>
    <hyperlink ref="A2" location="Contents!A1" display="Back to contents"/>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V40"/>
  <sheetViews>
    <sheetView showGridLines="0" workbookViewId="0">
      <selection activeCell="V7" sqref="V7"/>
    </sheetView>
  </sheetViews>
  <sheetFormatPr defaultColWidth="8.85546875" defaultRowHeight="12.75" x14ac:dyDescent="0.2"/>
  <cols>
    <col min="1" max="1" customWidth="true" style="52" width="38.7109375" collapsed="false"/>
    <col min="2" max="8" customWidth="true" style="52" width="10.7109375" collapsed="false"/>
    <col min="9" max="9" customWidth="true" style="67" width="10.7109375" collapsed="false"/>
    <col min="10" max="12" customWidth="true" style="52" width="10.7109375" collapsed="false"/>
    <col min="13" max="13" customWidth="true" style="52" width="4.28515625" collapsed="false"/>
    <col min="14" max="15" customWidth="true" style="52" width="10.5703125" collapsed="false"/>
    <col min="16" max="17" customWidth="true" style="52" width="9.140625" collapsed="false"/>
    <col min="18" max="18" customWidth="true" style="52" width="3.5703125" collapsed="false"/>
    <col min="19" max="20" customWidth="true" style="52" width="10.5703125" collapsed="false"/>
    <col min="21" max="22" customWidth="true" style="52" width="9.140625" collapsed="false"/>
    <col min="23" max="16384" style="52" width="8.85546875" collapsed="false"/>
  </cols>
  <sheetData>
    <row r="1" spans="1:22" x14ac:dyDescent="0.2">
      <c r="A1" s="8" t="s">
        <v>275</v>
      </c>
    </row>
    <row r="2" spans="1:22" x14ac:dyDescent="0.2">
      <c r="A2" s="274" t="s">
        <v>282</v>
      </c>
    </row>
    <row r="3" spans="1:22" x14ac:dyDescent="0.2">
      <c r="N3" s="415" t="s">
        <v>210</v>
      </c>
      <c r="O3" s="416"/>
      <c r="P3" s="416"/>
      <c r="Q3" s="417"/>
      <c r="S3" s="415" t="s">
        <v>211</v>
      </c>
      <c r="T3" s="416"/>
      <c r="U3" s="416"/>
      <c r="V3" s="417"/>
    </row>
    <row r="4" spans="1:22" ht="15.75" customHeight="1" x14ac:dyDescent="0.2">
      <c r="B4" s="419">
        <v>2018</v>
      </c>
      <c r="C4" s="421"/>
      <c r="D4" s="421"/>
      <c r="E4" s="421"/>
      <c r="F4" s="419">
        <v>2019</v>
      </c>
      <c r="G4" s="421"/>
      <c r="H4" s="421"/>
      <c r="I4" s="421"/>
      <c r="J4" s="415">
        <v>2020</v>
      </c>
      <c r="K4" s="416"/>
      <c r="L4" s="417"/>
      <c r="N4" s="12">
        <v>2019</v>
      </c>
      <c r="O4" s="338">
        <v>2020</v>
      </c>
      <c r="P4" s="419" t="s">
        <v>68</v>
      </c>
      <c r="Q4" s="420"/>
      <c r="S4" s="12">
        <v>2019</v>
      </c>
      <c r="T4" s="338">
        <v>2020</v>
      </c>
      <c r="U4" s="418" t="s">
        <v>68</v>
      </c>
      <c r="V4" s="418"/>
    </row>
    <row r="5" spans="1:22" ht="25.5" x14ac:dyDescent="0.2">
      <c r="B5" s="11" t="s">
        <v>317</v>
      </c>
      <c r="C5" s="11" t="s">
        <v>67</v>
      </c>
      <c r="D5" s="11" t="s">
        <v>318</v>
      </c>
      <c r="E5" s="11" t="s">
        <v>65</v>
      </c>
      <c r="F5" s="11" t="s">
        <v>317</v>
      </c>
      <c r="G5" s="11" t="s">
        <v>67</v>
      </c>
      <c r="H5" s="11" t="s">
        <v>318</v>
      </c>
      <c r="I5" s="11" t="s">
        <v>65</v>
      </c>
      <c r="J5" s="11" t="s">
        <v>317</v>
      </c>
      <c r="K5" s="11" t="s">
        <v>67</v>
      </c>
      <c r="L5" s="11" t="s">
        <v>318</v>
      </c>
      <c r="N5" s="13" t="s">
        <v>69</v>
      </c>
      <c r="O5" s="339" t="s">
        <v>69</v>
      </c>
      <c r="P5" s="11" t="s">
        <v>53</v>
      </c>
      <c r="Q5" s="11" t="s">
        <v>70</v>
      </c>
      <c r="S5" s="339" t="s">
        <v>71</v>
      </c>
      <c r="T5" s="339" t="s">
        <v>71</v>
      </c>
      <c r="U5" s="339" t="s">
        <v>53</v>
      </c>
      <c r="V5" s="339" t="s">
        <v>70</v>
      </c>
    </row>
    <row r="6" spans="1:22" x14ac:dyDescent="0.2">
      <c r="A6" s="56" t="s">
        <v>62</v>
      </c>
      <c r="B6" s="342">
        <v>895</v>
      </c>
      <c r="C6" s="342">
        <v>990</v>
      </c>
      <c r="D6" s="342">
        <v>1025</v>
      </c>
      <c r="E6" s="342">
        <v>1110</v>
      </c>
      <c r="F6" s="342">
        <v>1110</v>
      </c>
      <c r="G6" s="342">
        <v>1220</v>
      </c>
      <c r="H6" s="342">
        <v>1555</v>
      </c>
      <c r="I6" s="342">
        <v>1350</v>
      </c>
      <c r="J6" s="342">
        <v>1505</v>
      </c>
      <c r="K6" s="342">
        <v>1545</v>
      </c>
      <c r="L6" s="342">
        <v>2020</v>
      </c>
      <c r="N6" s="344">
        <f>G6+H6</f>
        <v>2775</v>
      </c>
      <c r="O6" s="345">
        <f>K6+L6</f>
        <v>3565</v>
      </c>
      <c r="P6" s="344">
        <f>O6-N6</f>
        <v>790</v>
      </c>
      <c r="Q6" s="346">
        <f>P6/N6</f>
        <v>0.28468468468468466</v>
      </c>
      <c r="S6" s="344">
        <f>SUM(E6:H6)</f>
        <v>4995</v>
      </c>
      <c r="T6" s="345">
        <f>SUM(I6:L6)</f>
        <v>6420</v>
      </c>
      <c r="U6" s="344">
        <f>T6-S6</f>
        <v>1425</v>
      </c>
      <c r="V6" s="346">
        <f>U6/S6</f>
        <v>0.28528528528528529</v>
      </c>
    </row>
    <row r="7" spans="1:22" x14ac:dyDescent="0.2">
      <c r="A7" s="59" t="s">
        <v>2</v>
      </c>
      <c r="B7" s="184">
        <v>65</v>
      </c>
      <c r="C7" s="184">
        <v>80</v>
      </c>
      <c r="D7" s="184">
        <v>85</v>
      </c>
      <c r="E7" s="184">
        <v>70</v>
      </c>
      <c r="F7" s="184">
        <v>55</v>
      </c>
      <c r="G7" s="184">
        <v>45</v>
      </c>
      <c r="H7" s="184">
        <v>85</v>
      </c>
      <c r="I7" s="184">
        <v>85</v>
      </c>
      <c r="J7" s="184">
        <v>180</v>
      </c>
      <c r="K7" s="184">
        <v>85</v>
      </c>
      <c r="L7" s="184">
        <v>225</v>
      </c>
    </row>
    <row r="8" spans="1:22" x14ac:dyDescent="0.2">
      <c r="A8" s="59" t="s">
        <v>3</v>
      </c>
      <c r="B8" s="184">
        <v>15</v>
      </c>
      <c r="C8" s="184">
        <v>20</v>
      </c>
      <c r="D8" s="184">
        <v>10</v>
      </c>
      <c r="E8" s="184">
        <v>10</v>
      </c>
      <c r="F8" s="184">
        <v>15</v>
      </c>
      <c r="G8" s="184">
        <v>20</v>
      </c>
      <c r="H8" s="184">
        <v>5</v>
      </c>
      <c r="I8" s="184">
        <v>10</v>
      </c>
      <c r="J8" s="184">
        <v>5</v>
      </c>
      <c r="K8" s="184">
        <v>15</v>
      </c>
      <c r="L8" s="184">
        <v>10</v>
      </c>
    </row>
    <row r="9" spans="1:22" x14ac:dyDescent="0.2">
      <c r="A9" s="59" t="s">
        <v>4</v>
      </c>
      <c r="B9" s="184" t="s">
        <v>283</v>
      </c>
      <c r="C9" s="184">
        <v>0</v>
      </c>
      <c r="D9" s="184" t="s">
        <v>283</v>
      </c>
      <c r="E9" s="184">
        <v>10</v>
      </c>
      <c r="F9" s="184">
        <v>10</v>
      </c>
      <c r="G9" s="184">
        <v>15</v>
      </c>
      <c r="H9" s="184">
        <v>0</v>
      </c>
      <c r="I9" s="184">
        <v>0</v>
      </c>
      <c r="J9" s="184">
        <v>5</v>
      </c>
      <c r="K9" s="184" t="s">
        <v>283</v>
      </c>
      <c r="L9" s="184" t="s">
        <v>283</v>
      </c>
    </row>
    <row r="10" spans="1:22" x14ac:dyDescent="0.2">
      <c r="A10" s="59" t="s">
        <v>5</v>
      </c>
      <c r="B10" s="184">
        <v>5</v>
      </c>
      <c r="C10" s="184">
        <v>10</v>
      </c>
      <c r="D10" s="184" t="s">
        <v>283</v>
      </c>
      <c r="E10" s="184" t="s">
        <v>283</v>
      </c>
      <c r="F10" s="184">
        <v>10</v>
      </c>
      <c r="G10" s="184">
        <v>10</v>
      </c>
      <c r="H10" s="184">
        <v>5</v>
      </c>
      <c r="I10" s="184">
        <v>0</v>
      </c>
      <c r="J10" s="184">
        <v>5</v>
      </c>
      <c r="K10" s="184" t="s">
        <v>283</v>
      </c>
      <c r="L10" s="184" t="s">
        <v>283</v>
      </c>
    </row>
    <row r="11" spans="1:22" x14ac:dyDescent="0.2">
      <c r="A11" s="59" t="s">
        <v>6</v>
      </c>
      <c r="B11" s="184">
        <v>55</v>
      </c>
      <c r="C11" s="184">
        <v>20</v>
      </c>
      <c r="D11" s="184">
        <v>45</v>
      </c>
      <c r="E11" s="184">
        <v>25</v>
      </c>
      <c r="F11" s="184">
        <v>55</v>
      </c>
      <c r="G11" s="184">
        <v>20</v>
      </c>
      <c r="H11" s="184">
        <v>20</v>
      </c>
      <c r="I11" s="184">
        <v>35</v>
      </c>
      <c r="J11" s="184">
        <v>25</v>
      </c>
      <c r="K11" s="184">
        <v>35</v>
      </c>
      <c r="L11" s="184">
        <v>25</v>
      </c>
    </row>
    <row r="12" spans="1:22" x14ac:dyDescent="0.2">
      <c r="A12" s="59" t="s">
        <v>7</v>
      </c>
      <c r="B12" s="184">
        <v>5</v>
      </c>
      <c r="C12" s="184">
        <v>15</v>
      </c>
      <c r="D12" s="184">
        <v>15</v>
      </c>
      <c r="E12" s="184">
        <v>15</v>
      </c>
      <c r="F12" s="184">
        <v>25</v>
      </c>
      <c r="G12" s="184">
        <v>20</v>
      </c>
      <c r="H12" s="184">
        <v>10</v>
      </c>
      <c r="I12" s="184">
        <v>10</v>
      </c>
      <c r="J12" s="184">
        <v>15</v>
      </c>
      <c r="K12" s="184">
        <v>20</v>
      </c>
      <c r="L12" s="184">
        <v>30</v>
      </c>
    </row>
    <row r="13" spans="1:22" x14ac:dyDescent="0.2">
      <c r="A13" s="59" t="s">
        <v>8</v>
      </c>
      <c r="B13" s="184">
        <v>40</v>
      </c>
      <c r="C13" s="184">
        <v>45</v>
      </c>
      <c r="D13" s="184">
        <v>40</v>
      </c>
      <c r="E13" s="184">
        <v>25</v>
      </c>
      <c r="F13" s="184">
        <v>35</v>
      </c>
      <c r="G13" s="184">
        <v>50</v>
      </c>
      <c r="H13" s="184">
        <v>50</v>
      </c>
      <c r="I13" s="184">
        <v>25</v>
      </c>
      <c r="J13" s="184">
        <v>40</v>
      </c>
      <c r="K13" s="184">
        <v>0</v>
      </c>
      <c r="L13" s="184">
        <v>85</v>
      </c>
    </row>
    <row r="14" spans="1:22" x14ac:dyDescent="0.2">
      <c r="A14" s="59" t="s">
        <v>9</v>
      </c>
      <c r="B14" s="184">
        <v>30</v>
      </c>
      <c r="C14" s="184">
        <v>25</v>
      </c>
      <c r="D14" s="184">
        <v>25</v>
      </c>
      <c r="E14" s="184">
        <v>30</v>
      </c>
      <c r="F14" s="184">
        <v>25</v>
      </c>
      <c r="G14" s="184">
        <v>25</v>
      </c>
      <c r="H14" s="184">
        <v>30</v>
      </c>
      <c r="I14" s="184">
        <v>30</v>
      </c>
      <c r="J14" s="184">
        <v>10</v>
      </c>
      <c r="K14" s="184">
        <v>20</v>
      </c>
      <c r="L14" s="184">
        <v>25</v>
      </c>
    </row>
    <row r="15" spans="1:22" x14ac:dyDescent="0.2">
      <c r="A15" s="59" t="s">
        <v>10</v>
      </c>
      <c r="B15" s="184">
        <v>95</v>
      </c>
      <c r="C15" s="184">
        <v>80</v>
      </c>
      <c r="D15" s="184">
        <v>80</v>
      </c>
      <c r="E15" s="184">
        <v>45</v>
      </c>
      <c r="F15" s="184">
        <v>75</v>
      </c>
      <c r="G15" s="184">
        <v>80</v>
      </c>
      <c r="H15" s="184">
        <v>85</v>
      </c>
      <c r="I15" s="184">
        <v>55</v>
      </c>
      <c r="J15" s="184">
        <v>70</v>
      </c>
      <c r="K15" s="184">
        <v>30</v>
      </c>
      <c r="L15" s="184">
        <v>50</v>
      </c>
    </row>
    <row r="16" spans="1:22" x14ac:dyDescent="0.2">
      <c r="A16" s="59" t="s">
        <v>11</v>
      </c>
      <c r="B16" s="184" t="s">
        <v>283</v>
      </c>
      <c r="C16" s="184" t="s">
        <v>283</v>
      </c>
      <c r="D16" s="184" t="s">
        <v>283</v>
      </c>
      <c r="E16" s="184" t="s">
        <v>283</v>
      </c>
      <c r="F16" s="184">
        <v>30</v>
      </c>
      <c r="G16" s="184">
        <v>10</v>
      </c>
      <c r="H16" s="184" t="s">
        <v>283</v>
      </c>
      <c r="I16" s="184" t="s">
        <v>283</v>
      </c>
      <c r="J16" s="184">
        <v>5</v>
      </c>
      <c r="K16" s="184" t="s">
        <v>283</v>
      </c>
      <c r="L16" s="184">
        <v>5</v>
      </c>
    </row>
    <row r="17" spans="1:14" x14ac:dyDescent="0.2">
      <c r="A17" s="59" t="s">
        <v>12</v>
      </c>
      <c r="B17" s="184" t="s">
        <v>283</v>
      </c>
      <c r="C17" s="184" t="s">
        <v>283</v>
      </c>
      <c r="D17" s="184">
        <v>5</v>
      </c>
      <c r="E17" s="184" t="s">
        <v>283</v>
      </c>
      <c r="F17" s="184">
        <v>5</v>
      </c>
      <c r="G17" s="184">
        <v>5</v>
      </c>
      <c r="H17" s="184">
        <v>5</v>
      </c>
      <c r="I17" s="184" t="s">
        <v>283</v>
      </c>
      <c r="J17" s="184">
        <v>5</v>
      </c>
      <c r="K17" s="184">
        <v>5</v>
      </c>
      <c r="L17" s="184">
        <v>10</v>
      </c>
    </row>
    <row r="18" spans="1:14" x14ac:dyDescent="0.2">
      <c r="A18" s="59" t="s">
        <v>13</v>
      </c>
      <c r="B18" s="184">
        <v>55</v>
      </c>
      <c r="C18" s="184">
        <v>95</v>
      </c>
      <c r="D18" s="184">
        <v>65</v>
      </c>
      <c r="E18" s="184">
        <v>85</v>
      </c>
      <c r="F18" s="184">
        <v>85</v>
      </c>
      <c r="G18" s="184">
        <v>130</v>
      </c>
      <c r="H18" s="184">
        <v>120</v>
      </c>
      <c r="I18" s="184">
        <v>90</v>
      </c>
      <c r="J18" s="184">
        <v>120</v>
      </c>
      <c r="K18" s="184">
        <v>85</v>
      </c>
      <c r="L18" s="184">
        <v>135</v>
      </c>
    </row>
    <row r="19" spans="1:14" x14ac:dyDescent="0.2">
      <c r="A19" s="59" t="s">
        <v>14</v>
      </c>
      <c r="B19" s="184" t="s">
        <v>283</v>
      </c>
      <c r="C19" s="184" t="s">
        <v>283</v>
      </c>
      <c r="D19" s="184" t="s">
        <v>283</v>
      </c>
      <c r="E19" s="184" t="s">
        <v>283</v>
      </c>
      <c r="F19" s="184" t="s">
        <v>283</v>
      </c>
      <c r="G19" s="184" t="s">
        <v>283</v>
      </c>
      <c r="H19" s="184" t="s">
        <v>283</v>
      </c>
      <c r="I19" s="184" t="s">
        <v>283</v>
      </c>
      <c r="J19" s="184">
        <v>0</v>
      </c>
      <c r="K19" s="184" t="s">
        <v>283</v>
      </c>
      <c r="L19" s="184" t="s">
        <v>283</v>
      </c>
    </row>
    <row r="20" spans="1:14" x14ac:dyDescent="0.2">
      <c r="A20" s="59" t="s">
        <v>15</v>
      </c>
      <c r="B20" s="184">
        <v>5</v>
      </c>
      <c r="C20" s="184">
        <v>5</v>
      </c>
      <c r="D20" s="184">
        <v>10</v>
      </c>
      <c r="E20" s="184">
        <v>15</v>
      </c>
      <c r="F20" s="184">
        <v>10</v>
      </c>
      <c r="G20" s="184">
        <v>10</v>
      </c>
      <c r="H20" s="184">
        <v>5</v>
      </c>
      <c r="I20" s="184">
        <v>15</v>
      </c>
      <c r="J20" s="184">
        <v>25</v>
      </c>
      <c r="K20" s="184">
        <v>20</v>
      </c>
      <c r="L20" s="184">
        <v>25</v>
      </c>
    </row>
    <row r="21" spans="1:14" x14ac:dyDescent="0.2">
      <c r="A21" s="59" t="s">
        <v>16</v>
      </c>
      <c r="B21" s="184">
        <v>80</v>
      </c>
      <c r="C21" s="184">
        <v>85</v>
      </c>
      <c r="D21" s="184">
        <v>120</v>
      </c>
      <c r="E21" s="184">
        <v>150</v>
      </c>
      <c r="F21" s="184">
        <v>220</v>
      </c>
      <c r="G21" s="184">
        <v>205</v>
      </c>
      <c r="H21" s="184">
        <v>180</v>
      </c>
      <c r="I21" s="184">
        <v>120</v>
      </c>
      <c r="J21" s="184">
        <v>135</v>
      </c>
      <c r="K21" s="184">
        <v>165</v>
      </c>
      <c r="L21" s="184">
        <v>90</v>
      </c>
    </row>
    <row r="22" spans="1:14" x14ac:dyDescent="0.2">
      <c r="A22" s="59" t="s">
        <v>17</v>
      </c>
      <c r="B22" s="184">
        <v>135</v>
      </c>
      <c r="C22" s="184">
        <v>185</v>
      </c>
      <c r="D22" s="184">
        <v>215</v>
      </c>
      <c r="E22" s="184">
        <v>370</v>
      </c>
      <c r="F22" s="184">
        <v>205</v>
      </c>
      <c r="G22" s="184">
        <v>255</v>
      </c>
      <c r="H22" s="184">
        <v>580</v>
      </c>
      <c r="I22" s="184">
        <v>570</v>
      </c>
      <c r="J22" s="184">
        <v>510</v>
      </c>
      <c r="K22" s="184">
        <v>715</v>
      </c>
      <c r="L22" s="184">
        <v>870</v>
      </c>
      <c r="N22" s="9"/>
    </row>
    <row r="23" spans="1:14" x14ac:dyDescent="0.2">
      <c r="A23" s="59" t="s">
        <v>18</v>
      </c>
      <c r="B23" s="343">
        <v>5</v>
      </c>
      <c r="C23" s="343">
        <v>20</v>
      </c>
      <c r="D23" s="343">
        <v>15</v>
      </c>
      <c r="E23" s="343">
        <v>20</v>
      </c>
      <c r="F23" s="343">
        <v>10</v>
      </c>
      <c r="G23" s="343">
        <v>60</v>
      </c>
      <c r="H23" s="343">
        <v>60</v>
      </c>
      <c r="I23" s="343">
        <v>40</v>
      </c>
      <c r="J23" s="343">
        <v>60</v>
      </c>
      <c r="K23" s="343">
        <v>55</v>
      </c>
      <c r="L23" s="343">
        <v>70</v>
      </c>
    </row>
    <row r="24" spans="1:14" x14ac:dyDescent="0.2">
      <c r="A24" s="59" t="s">
        <v>19</v>
      </c>
      <c r="B24" s="184">
        <v>25</v>
      </c>
      <c r="C24" s="184">
        <v>30</v>
      </c>
      <c r="D24" s="184">
        <v>20</v>
      </c>
      <c r="E24" s="184">
        <v>10</v>
      </c>
      <c r="F24" s="184">
        <v>15</v>
      </c>
      <c r="G24" s="184">
        <v>20</v>
      </c>
      <c r="H24" s="184">
        <v>30</v>
      </c>
      <c r="I24" s="184">
        <v>20</v>
      </c>
      <c r="J24" s="184">
        <v>25</v>
      </c>
      <c r="K24" s="184">
        <v>15</v>
      </c>
      <c r="L24" s="184">
        <v>25</v>
      </c>
    </row>
    <row r="25" spans="1:14" x14ac:dyDescent="0.2">
      <c r="A25" s="59" t="s">
        <v>20</v>
      </c>
      <c r="B25" s="184" t="s">
        <v>283</v>
      </c>
      <c r="C25" s="184">
        <v>10</v>
      </c>
      <c r="D25" s="184">
        <v>10</v>
      </c>
      <c r="E25" s="184">
        <v>5</v>
      </c>
      <c r="F25" s="184" t="s">
        <v>283</v>
      </c>
      <c r="G25" s="184" t="s">
        <v>283</v>
      </c>
      <c r="H25" s="184" t="s">
        <v>283</v>
      </c>
      <c r="I25" s="184">
        <v>5</v>
      </c>
      <c r="J25" s="184" t="s">
        <v>283</v>
      </c>
      <c r="K25" s="184">
        <v>0</v>
      </c>
      <c r="L25" s="184" t="s">
        <v>283</v>
      </c>
    </row>
    <row r="26" spans="1:14" x14ac:dyDescent="0.2">
      <c r="A26" s="59" t="s">
        <v>21</v>
      </c>
      <c r="B26" s="184">
        <v>10</v>
      </c>
      <c r="C26" s="184">
        <v>10</v>
      </c>
      <c r="D26" s="184">
        <v>25</v>
      </c>
      <c r="E26" s="184">
        <v>10</v>
      </c>
      <c r="F26" s="184">
        <v>5</v>
      </c>
      <c r="G26" s="184">
        <v>5</v>
      </c>
      <c r="H26" s="184">
        <v>5</v>
      </c>
      <c r="I26" s="184">
        <v>5</v>
      </c>
      <c r="J26" s="184" t="s">
        <v>283</v>
      </c>
      <c r="K26" s="184" t="s">
        <v>283</v>
      </c>
      <c r="L26" s="184">
        <v>5</v>
      </c>
    </row>
    <row r="27" spans="1:14" x14ac:dyDescent="0.2">
      <c r="A27" s="59" t="s">
        <v>22</v>
      </c>
      <c r="B27" s="184">
        <v>10</v>
      </c>
      <c r="C27" s="184">
        <v>35</v>
      </c>
      <c r="D27" s="184">
        <v>10</v>
      </c>
      <c r="E27" s="184">
        <v>5</v>
      </c>
      <c r="F27" s="184">
        <v>10</v>
      </c>
      <c r="G27" s="184">
        <v>5</v>
      </c>
      <c r="H27" s="184">
        <v>15</v>
      </c>
      <c r="I27" s="184" t="s">
        <v>283</v>
      </c>
      <c r="J27" s="184">
        <v>5</v>
      </c>
      <c r="K27" s="184" t="s">
        <v>283</v>
      </c>
      <c r="L27" s="184" t="s">
        <v>283</v>
      </c>
    </row>
    <row r="28" spans="1:14" x14ac:dyDescent="0.2">
      <c r="A28" s="59" t="s">
        <v>23</v>
      </c>
      <c r="B28" s="184">
        <v>140</v>
      </c>
      <c r="C28" s="184">
        <v>95</v>
      </c>
      <c r="D28" s="184">
        <v>100</v>
      </c>
      <c r="E28" s="184">
        <v>90</v>
      </c>
      <c r="F28" s="184">
        <v>115</v>
      </c>
      <c r="G28" s="184">
        <v>130</v>
      </c>
      <c r="H28" s="184">
        <v>105</v>
      </c>
      <c r="I28" s="184">
        <v>110</v>
      </c>
      <c r="J28" s="184">
        <v>140</v>
      </c>
      <c r="K28" s="184">
        <v>75</v>
      </c>
      <c r="L28" s="184">
        <v>145</v>
      </c>
    </row>
    <row r="29" spans="1:14" x14ac:dyDescent="0.2">
      <c r="A29" s="59" t="s">
        <v>24</v>
      </c>
      <c r="B29" s="184">
        <v>0</v>
      </c>
      <c r="C29" s="184">
        <v>5</v>
      </c>
      <c r="D29" s="184" t="s">
        <v>283</v>
      </c>
      <c r="E29" s="184">
        <v>5</v>
      </c>
      <c r="F29" s="184">
        <v>5</v>
      </c>
      <c r="G29" s="184" t="s">
        <v>283</v>
      </c>
      <c r="H29" s="184" t="s">
        <v>283</v>
      </c>
      <c r="I29" s="184">
        <v>5</v>
      </c>
      <c r="J29" s="184">
        <v>10</v>
      </c>
      <c r="K29" s="184" t="s">
        <v>283</v>
      </c>
      <c r="L29" s="184" t="s">
        <v>283</v>
      </c>
    </row>
    <row r="30" spans="1:14" x14ac:dyDescent="0.2">
      <c r="A30" s="59" t="s">
        <v>25</v>
      </c>
      <c r="B30" s="184">
        <v>0</v>
      </c>
      <c r="C30" s="184">
        <v>10</v>
      </c>
      <c r="D30" s="184">
        <v>15</v>
      </c>
      <c r="E30" s="184">
        <v>5</v>
      </c>
      <c r="F30" s="184">
        <v>0</v>
      </c>
      <c r="G30" s="184" t="s">
        <v>283</v>
      </c>
      <c r="H30" s="184">
        <v>5</v>
      </c>
      <c r="I30" s="184" t="s">
        <v>283</v>
      </c>
      <c r="J30" s="184" t="s">
        <v>283</v>
      </c>
      <c r="K30" s="184">
        <v>5</v>
      </c>
      <c r="L30" s="184">
        <v>5</v>
      </c>
    </row>
    <row r="31" spans="1:14" x14ac:dyDescent="0.2">
      <c r="A31" s="59" t="s">
        <v>26</v>
      </c>
      <c r="B31" s="184">
        <v>0</v>
      </c>
      <c r="C31" s="184" t="s">
        <v>283</v>
      </c>
      <c r="D31" s="184">
        <v>0</v>
      </c>
      <c r="E31" s="184" t="s">
        <v>283</v>
      </c>
      <c r="F31" s="184">
        <v>5</v>
      </c>
      <c r="G31" s="184">
        <v>5</v>
      </c>
      <c r="H31" s="184">
        <v>5</v>
      </c>
      <c r="I31" s="184">
        <v>5</v>
      </c>
      <c r="J31" s="184" t="s">
        <v>283</v>
      </c>
      <c r="K31" s="184">
        <v>0</v>
      </c>
      <c r="L31" s="184" t="s">
        <v>283</v>
      </c>
    </row>
    <row r="32" spans="1:14" x14ac:dyDescent="0.2">
      <c r="A32" s="59" t="s">
        <v>27</v>
      </c>
      <c r="B32" s="184">
        <v>0</v>
      </c>
      <c r="C32" s="184" t="s">
        <v>283</v>
      </c>
      <c r="D32" s="184">
        <v>0</v>
      </c>
      <c r="E32" s="184">
        <v>0</v>
      </c>
      <c r="F32" s="184" t="s">
        <v>283</v>
      </c>
      <c r="G32" s="184" t="s">
        <v>283</v>
      </c>
      <c r="H32" s="184" t="s">
        <v>283</v>
      </c>
      <c r="I32" s="184">
        <v>0</v>
      </c>
      <c r="J32" s="184" t="s">
        <v>283</v>
      </c>
      <c r="K32" s="184">
        <v>10</v>
      </c>
      <c r="L32" s="184" t="s">
        <v>283</v>
      </c>
    </row>
    <row r="33" spans="1:12" x14ac:dyDescent="0.2">
      <c r="A33" s="59" t="s">
        <v>29</v>
      </c>
      <c r="B33" s="184">
        <v>20</v>
      </c>
      <c r="C33" s="184">
        <v>15</v>
      </c>
      <c r="D33" s="184">
        <v>25</v>
      </c>
      <c r="E33" s="184">
        <v>15</v>
      </c>
      <c r="F33" s="184">
        <v>10</v>
      </c>
      <c r="G33" s="184">
        <v>10</v>
      </c>
      <c r="H33" s="184">
        <v>25</v>
      </c>
      <c r="I33" s="184">
        <v>30</v>
      </c>
      <c r="J33" s="184">
        <v>20</v>
      </c>
      <c r="K33" s="184">
        <v>50</v>
      </c>
      <c r="L33" s="184">
        <v>35</v>
      </c>
    </row>
    <row r="34" spans="1:12" x14ac:dyDescent="0.2">
      <c r="A34" s="59" t="s">
        <v>30</v>
      </c>
      <c r="B34" s="184">
        <v>50</v>
      </c>
      <c r="C34" s="184">
        <v>50</v>
      </c>
      <c r="D34" s="184">
        <v>65</v>
      </c>
      <c r="E34" s="184">
        <v>45</v>
      </c>
      <c r="F34" s="184">
        <v>40</v>
      </c>
      <c r="G34" s="184">
        <v>40</v>
      </c>
      <c r="H34" s="184">
        <v>40</v>
      </c>
      <c r="I34" s="184">
        <v>30</v>
      </c>
      <c r="J34" s="184">
        <v>35</v>
      </c>
      <c r="K34" s="184">
        <v>70</v>
      </c>
      <c r="L34" s="184">
        <v>95</v>
      </c>
    </row>
    <row r="35" spans="1:12" x14ac:dyDescent="0.2">
      <c r="A35" s="59" t="s">
        <v>31</v>
      </c>
      <c r="B35" s="184">
        <v>5</v>
      </c>
      <c r="C35" s="184">
        <v>10</v>
      </c>
      <c r="D35" s="184">
        <v>15</v>
      </c>
      <c r="E35" s="184">
        <v>10</v>
      </c>
      <c r="F35" s="184">
        <v>15</v>
      </c>
      <c r="G35" s="184">
        <v>15</v>
      </c>
      <c r="H35" s="184">
        <v>30</v>
      </c>
      <c r="I35" s="184" t="s">
        <v>283</v>
      </c>
      <c r="J35" s="184">
        <v>10</v>
      </c>
      <c r="K35" s="184">
        <v>15</v>
      </c>
      <c r="L35" s="184">
        <v>10</v>
      </c>
    </row>
    <row r="36" spans="1:12" x14ac:dyDescent="0.2">
      <c r="A36" s="59" t="s">
        <v>32</v>
      </c>
      <c r="B36" s="184" t="s">
        <v>283</v>
      </c>
      <c r="C36" s="184">
        <v>10</v>
      </c>
      <c r="D36" s="184" t="s">
        <v>283</v>
      </c>
      <c r="E36" s="184">
        <v>5</v>
      </c>
      <c r="F36" s="184" t="s">
        <v>283</v>
      </c>
      <c r="G36" s="184" t="s">
        <v>283</v>
      </c>
      <c r="H36" s="184">
        <v>5</v>
      </c>
      <c r="I36" s="184">
        <v>0</v>
      </c>
      <c r="J36" s="184">
        <v>10</v>
      </c>
      <c r="K36" s="184">
        <v>10</v>
      </c>
      <c r="L36" s="184">
        <v>20</v>
      </c>
    </row>
    <row r="37" spans="1:12" x14ac:dyDescent="0.2">
      <c r="A37" s="66" t="s">
        <v>33</v>
      </c>
      <c r="B37" s="246">
        <v>30</v>
      </c>
      <c r="C37" s="246">
        <v>20</v>
      </c>
      <c r="D37" s="246">
        <v>5</v>
      </c>
      <c r="E37" s="246">
        <v>20</v>
      </c>
      <c r="F37" s="246">
        <v>10</v>
      </c>
      <c r="G37" s="246">
        <v>25</v>
      </c>
      <c r="H37" s="246">
        <v>45</v>
      </c>
      <c r="I37" s="246">
        <v>40</v>
      </c>
      <c r="J37" s="246">
        <v>25</v>
      </c>
      <c r="K37" s="246">
        <v>35</v>
      </c>
      <c r="L37" s="246">
        <v>20</v>
      </c>
    </row>
    <row r="39" spans="1:12" x14ac:dyDescent="0.2">
      <c r="A39" s="153" t="s">
        <v>86</v>
      </c>
    </row>
    <row r="40" spans="1:12" x14ac:dyDescent="0.2">
      <c r="A40" s="52" t="s">
        <v>351</v>
      </c>
    </row>
  </sheetData>
  <mergeCells count="7">
    <mergeCell ref="N3:Q3"/>
    <mergeCell ref="P4:Q4"/>
    <mergeCell ref="S3:V3"/>
    <mergeCell ref="U4:V4"/>
    <mergeCell ref="B4:E4"/>
    <mergeCell ref="F4:I4"/>
    <mergeCell ref="J4:L4"/>
  </mergeCells>
  <hyperlinks>
    <hyperlink ref="A2" location="Contents!A1" display="Back to contents"/>
  </hyperlinks>
  <pageMargins left="0.7" right="0.7" top="0.75" bottom="0.75" header="0.3" footer="0.3"/>
  <pageSetup paperSize="9" orientation="portrait" horizontalDpi="90" verticalDpi="9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E37"/>
  <sheetViews>
    <sheetView showGridLines="0" workbookViewId="0">
      <selection activeCell="A37" sqref="A37:L37"/>
    </sheetView>
  </sheetViews>
  <sheetFormatPr defaultColWidth="8.85546875" defaultRowHeight="12.75" x14ac:dyDescent="0.2"/>
  <cols>
    <col min="1" max="1" customWidth="true" style="52" width="20.28515625" collapsed="false"/>
    <col min="2" max="2" bestFit="true" customWidth="true" style="52" width="11.5703125" collapsed="false"/>
    <col min="3" max="3" bestFit="true" customWidth="true" style="52" width="10.28515625" collapsed="false"/>
    <col min="4" max="4" bestFit="true" customWidth="true" style="52" width="10.5703125" collapsed="false"/>
    <col min="5" max="5" bestFit="true" customWidth="true" style="52" width="8.0" collapsed="false"/>
    <col min="6" max="6" bestFit="true" customWidth="true" style="52" width="11.5703125" collapsed="false"/>
    <col min="7" max="7" bestFit="true" customWidth="true" style="52" width="10.28515625" collapsed="false"/>
    <col min="8" max="8" bestFit="true" customWidth="true" style="52" width="10.5703125" collapsed="false"/>
    <col min="9" max="9" bestFit="true" customWidth="true" style="52" width="8.0" collapsed="false"/>
    <col min="10" max="10" bestFit="true" customWidth="true" style="52" width="11.5703125" collapsed="false"/>
    <col min="11" max="11" bestFit="true" customWidth="true" style="52" width="10.28515625" collapsed="false"/>
    <col min="12" max="12" bestFit="true" customWidth="true" style="52" width="10.5703125" collapsed="false"/>
    <col min="13" max="13" customWidth="true" style="52" width="5.42578125" collapsed="false"/>
    <col min="14" max="15" customWidth="true" style="52" width="10.5703125" collapsed="false"/>
    <col min="16" max="17" customWidth="true" style="52" width="9.140625" collapsed="false"/>
    <col min="18" max="18" style="52" width="8.85546875" collapsed="false"/>
    <col min="19" max="20" customWidth="true" style="52" width="10.5703125" collapsed="false"/>
    <col min="21" max="22" customWidth="true" style="52" width="9.140625" collapsed="false"/>
    <col min="23" max="245" style="52" width="8.85546875" collapsed="false"/>
    <col min="246" max="246" customWidth="true" style="52" width="33.0" collapsed="false"/>
    <col min="247" max="501" style="52" width="8.85546875" collapsed="false"/>
    <col min="502" max="502" customWidth="true" style="52" width="33.0" collapsed="false"/>
    <col min="503" max="757" style="52" width="8.85546875" collapsed="false"/>
    <col min="758" max="758" customWidth="true" style="52" width="33.0" collapsed="false"/>
    <col min="759" max="1013" style="52" width="8.85546875" collapsed="false"/>
    <col min="1014" max="1014" customWidth="true" style="52" width="33.0" collapsed="false"/>
    <col min="1015" max="1269" style="52" width="8.85546875" collapsed="false"/>
    <col min="1270" max="1270" customWidth="true" style="52" width="33.0" collapsed="false"/>
    <col min="1271" max="1525" style="52" width="8.85546875" collapsed="false"/>
    <col min="1526" max="1526" customWidth="true" style="52" width="33.0" collapsed="false"/>
    <col min="1527" max="1781" style="52" width="8.85546875" collapsed="false"/>
    <col min="1782" max="1782" customWidth="true" style="52" width="33.0" collapsed="false"/>
    <col min="1783" max="2037" style="52" width="8.85546875" collapsed="false"/>
    <col min="2038" max="2038" customWidth="true" style="52" width="33.0" collapsed="false"/>
    <col min="2039" max="2293" style="52" width="8.85546875" collapsed="false"/>
    <col min="2294" max="2294" customWidth="true" style="52" width="33.0" collapsed="false"/>
    <col min="2295" max="2549" style="52" width="8.85546875" collapsed="false"/>
    <col min="2550" max="2550" customWidth="true" style="52" width="33.0" collapsed="false"/>
    <col min="2551" max="2805" style="52" width="8.85546875" collapsed="false"/>
    <col min="2806" max="2806" customWidth="true" style="52" width="33.0" collapsed="false"/>
    <col min="2807" max="3061" style="52" width="8.85546875" collapsed="false"/>
    <col min="3062" max="3062" customWidth="true" style="52" width="33.0" collapsed="false"/>
    <col min="3063" max="3317" style="52" width="8.85546875" collapsed="false"/>
    <col min="3318" max="3318" customWidth="true" style="52" width="33.0" collapsed="false"/>
    <col min="3319" max="3573" style="52" width="8.85546875" collapsed="false"/>
    <col min="3574" max="3574" customWidth="true" style="52" width="33.0" collapsed="false"/>
    <col min="3575" max="3829" style="52" width="8.85546875" collapsed="false"/>
    <col min="3830" max="3830" customWidth="true" style="52" width="33.0" collapsed="false"/>
    <col min="3831" max="4085" style="52" width="8.85546875" collapsed="false"/>
    <col min="4086" max="4086" customWidth="true" style="52" width="33.0" collapsed="false"/>
    <col min="4087" max="4341" style="52" width="8.85546875" collapsed="false"/>
    <col min="4342" max="4342" customWidth="true" style="52" width="33.0" collapsed="false"/>
    <col min="4343" max="4597" style="52" width="8.85546875" collapsed="false"/>
    <col min="4598" max="4598" customWidth="true" style="52" width="33.0" collapsed="false"/>
    <col min="4599" max="4853" style="52" width="8.85546875" collapsed="false"/>
    <col min="4854" max="4854" customWidth="true" style="52" width="33.0" collapsed="false"/>
    <col min="4855" max="5109" style="52" width="8.85546875" collapsed="false"/>
    <col min="5110" max="5110" customWidth="true" style="52" width="33.0" collapsed="false"/>
    <col min="5111" max="5365" style="52" width="8.85546875" collapsed="false"/>
    <col min="5366" max="5366" customWidth="true" style="52" width="33.0" collapsed="false"/>
    <col min="5367" max="5621" style="52" width="8.85546875" collapsed="false"/>
    <col min="5622" max="5622" customWidth="true" style="52" width="33.0" collapsed="false"/>
    <col min="5623" max="5877" style="52" width="8.85546875" collapsed="false"/>
    <col min="5878" max="5878" customWidth="true" style="52" width="33.0" collapsed="false"/>
    <col min="5879" max="6133" style="52" width="8.85546875" collapsed="false"/>
    <col min="6134" max="6134" customWidth="true" style="52" width="33.0" collapsed="false"/>
    <col min="6135" max="6389" style="52" width="8.85546875" collapsed="false"/>
    <col min="6390" max="6390" customWidth="true" style="52" width="33.0" collapsed="false"/>
    <col min="6391" max="6645" style="52" width="8.85546875" collapsed="false"/>
    <col min="6646" max="6646" customWidth="true" style="52" width="33.0" collapsed="false"/>
    <col min="6647" max="6901" style="52" width="8.85546875" collapsed="false"/>
    <col min="6902" max="6902" customWidth="true" style="52" width="33.0" collapsed="false"/>
    <col min="6903" max="7157" style="52" width="8.85546875" collapsed="false"/>
    <col min="7158" max="7158" customWidth="true" style="52" width="33.0" collapsed="false"/>
    <col min="7159" max="7413" style="52" width="8.85546875" collapsed="false"/>
    <col min="7414" max="7414" customWidth="true" style="52" width="33.0" collapsed="false"/>
    <col min="7415" max="7669" style="52" width="8.85546875" collapsed="false"/>
    <col min="7670" max="7670" customWidth="true" style="52" width="33.0" collapsed="false"/>
    <col min="7671" max="7925" style="52" width="8.85546875" collapsed="false"/>
    <col min="7926" max="7926" customWidth="true" style="52" width="33.0" collapsed="false"/>
    <col min="7927" max="8181" style="52" width="8.85546875" collapsed="false"/>
    <col min="8182" max="8182" customWidth="true" style="52" width="33.0" collapsed="false"/>
    <col min="8183" max="8437" style="52" width="8.85546875" collapsed="false"/>
    <col min="8438" max="8438" customWidth="true" style="52" width="33.0" collapsed="false"/>
    <col min="8439" max="8693" style="52" width="8.85546875" collapsed="false"/>
    <col min="8694" max="8694" customWidth="true" style="52" width="33.0" collapsed="false"/>
    <col min="8695" max="8949" style="52" width="8.85546875" collapsed="false"/>
    <col min="8950" max="8950" customWidth="true" style="52" width="33.0" collapsed="false"/>
    <col min="8951" max="9205" style="52" width="8.85546875" collapsed="false"/>
    <col min="9206" max="9206" customWidth="true" style="52" width="33.0" collapsed="false"/>
    <col min="9207" max="9461" style="52" width="8.85546875" collapsed="false"/>
    <col min="9462" max="9462" customWidth="true" style="52" width="33.0" collapsed="false"/>
    <col min="9463" max="9717" style="52" width="8.85546875" collapsed="false"/>
    <col min="9718" max="9718" customWidth="true" style="52" width="33.0" collapsed="false"/>
    <col min="9719" max="9973" style="52" width="8.85546875" collapsed="false"/>
    <col min="9974" max="9974" customWidth="true" style="52" width="33.0" collapsed="false"/>
    <col min="9975" max="10229" style="52" width="8.85546875" collapsed="false"/>
    <col min="10230" max="10230" customWidth="true" style="52" width="33.0" collapsed="false"/>
    <col min="10231" max="10485" style="52" width="8.85546875" collapsed="false"/>
    <col min="10486" max="10486" customWidth="true" style="52" width="33.0" collapsed="false"/>
    <col min="10487" max="10741" style="52" width="8.85546875" collapsed="false"/>
    <col min="10742" max="10742" customWidth="true" style="52" width="33.0" collapsed="false"/>
    <col min="10743" max="10997" style="52" width="8.85546875" collapsed="false"/>
    <col min="10998" max="10998" customWidth="true" style="52" width="33.0" collapsed="false"/>
    <col min="10999" max="11253" style="52" width="8.85546875" collapsed="false"/>
    <col min="11254" max="11254" customWidth="true" style="52" width="33.0" collapsed="false"/>
    <col min="11255" max="11509" style="52" width="8.85546875" collapsed="false"/>
    <col min="11510" max="11510" customWidth="true" style="52" width="33.0" collapsed="false"/>
    <col min="11511" max="11765" style="52" width="8.85546875" collapsed="false"/>
    <col min="11766" max="11766" customWidth="true" style="52" width="33.0" collapsed="false"/>
    <col min="11767" max="12021" style="52" width="8.85546875" collapsed="false"/>
    <col min="12022" max="12022" customWidth="true" style="52" width="33.0" collapsed="false"/>
    <col min="12023" max="12277" style="52" width="8.85546875" collapsed="false"/>
    <col min="12278" max="12278" customWidth="true" style="52" width="33.0" collapsed="false"/>
    <col min="12279" max="12533" style="52" width="8.85546875" collapsed="false"/>
    <col min="12534" max="12534" customWidth="true" style="52" width="33.0" collapsed="false"/>
    <col min="12535" max="12789" style="52" width="8.85546875" collapsed="false"/>
    <col min="12790" max="12790" customWidth="true" style="52" width="33.0" collapsed="false"/>
    <col min="12791" max="13045" style="52" width="8.85546875" collapsed="false"/>
    <col min="13046" max="13046" customWidth="true" style="52" width="33.0" collapsed="false"/>
    <col min="13047" max="13301" style="52" width="8.85546875" collapsed="false"/>
    <col min="13302" max="13302" customWidth="true" style="52" width="33.0" collapsed="false"/>
    <col min="13303" max="13557" style="52" width="8.85546875" collapsed="false"/>
    <col min="13558" max="13558" customWidth="true" style="52" width="33.0" collapsed="false"/>
    <col min="13559" max="13813" style="52" width="8.85546875" collapsed="false"/>
    <col min="13814" max="13814" customWidth="true" style="52" width="33.0" collapsed="false"/>
    <col min="13815" max="14069" style="52" width="8.85546875" collapsed="false"/>
    <col min="14070" max="14070" customWidth="true" style="52" width="33.0" collapsed="false"/>
    <col min="14071" max="14325" style="52" width="8.85546875" collapsed="false"/>
    <col min="14326" max="14326" customWidth="true" style="52" width="33.0" collapsed="false"/>
    <col min="14327" max="14581" style="52" width="8.85546875" collapsed="false"/>
    <col min="14582" max="14582" customWidth="true" style="52" width="33.0" collapsed="false"/>
    <col min="14583" max="14837" style="52" width="8.85546875" collapsed="false"/>
    <col min="14838" max="14838" customWidth="true" style="52" width="33.0" collapsed="false"/>
    <col min="14839" max="15093" style="52" width="8.85546875" collapsed="false"/>
    <col min="15094" max="15094" customWidth="true" style="52" width="33.0" collapsed="false"/>
    <col min="15095" max="15349" style="52" width="8.85546875" collapsed="false"/>
    <col min="15350" max="15350" customWidth="true" style="52" width="33.0" collapsed="false"/>
    <col min="15351" max="15605" style="52" width="8.85546875" collapsed="false"/>
    <col min="15606" max="15606" customWidth="true" style="52" width="33.0" collapsed="false"/>
    <col min="15607" max="15861" style="52" width="8.85546875" collapsed="false"/>
    <col min="15862" max="15862" customWidth="true" style="52" width="33.0" collapsed="false"/>
    <col min="15863" max="16117" style="52" width="8.85546875" collapsed="false"/>
    <col min="16118" max="16118" customWidth="true" style="52" width="33.0" collapsed="false"/>
    <col min="16119" max="16384" style="52" width="8.85546875" collapsed="false"/>
  </cols>
  <sheetData>
    <row r="1" spans="1:31" x14ac:dyDescent="0.2">
      <c r="A1" s="8" t="s">
        <v>276</v>
      </c>
    </row>
    <row r="2" spans="1:31" x14ac:dyDescent="0.2">
      <c r="A2" s="274" t="s">
        <v>282</v>
      </c>
    </row>
    <row r="3" spans="1:31" x14ac:dyDescent="0.2">
      <c r="A3" s="337" t="s">
        <v>141</v>
      </c>
    </row>
    <row r="4" spans="1:31" x14ac:dyDescent="0.2">
      <c r="A4" s="255"/>
      <c r="B4" s="259"/>
      <c r="C4" s="259"/>
      <c r="D4" s="259"/>
      <c r="E4" s="259"/>
      <c r="F4" s="259"/>
      <c r="G4" s="259"/>
      <c r="H4" s="259"/>
      <c r="I4" s="259"/>
      <c r="J4" s="259"/>
      <c r="K4" s="259"/>
      <c r="L4" s="259"/>
      <c r="N4" s="415" t="s">
        <v>210</v>
      </c>
      <c r="O4" s="416"/>
      <c r="P4" s="416"/>
      <c r="Q4" s="417"/>
      <c r="S4" s="415" t="s">
        <v>211</v>
      </c>
      <c r="T4" s="416"/>
      <c r="U4" s="416"/>
      <c r="V4" s="417"/>
    </row>
    <row r="5" spans="1:31" x14ac:dyDescent="0.2">
      <c r="B5" s="419">
        <v>2018</v>
      </c>
      <c r="C5" s="421"/>
      <c r="D5" s="421"/>
      <c r="E5" s="421"/>
      <c r="F5" s="419">
        <v>2019</v>
      </c>
      <c r="G5" s="421"/>
      <c r="H5" s="421"/>
      <c r="I5" s="421"/>
      <c r="J5" s="415">
        <v>2020</v>
      </c>
      <c r="K5" s="416"/>
      <c r="L5" s="417"/>
      <c r="N5" s="12">
        <v>2019</v>
      </c>
      <c r="O5" s="338">
        <v>2020</v>
      </c>
      <c r="P5" s="419" t="s">
        <v>68</v>
      </c>
      <c r="Q5" s="420"/>
      <c r="S5" s="12">
        <v>2019</v>
      </c>
      <c r="T5" s="338">
        <v>2020</v>
      </c>
      <c r="U5" s="418" t="s">
        <v>68</v>
      </c>
      <c r="V5" s="418"/>
    </row>
    <row r="6" spans="1:31" ht="25.5" customHeight="1" x14ac:dyDescent="0.2">
      <c r="B6" s="11" t="s">
        <v>317</v>
      </c>
      <c r="C6" s="11" t="s">
        <v>67</v>
      </c>
      <c r="D6" s="11" t="s">
        <v>318</v>
      </c>
      <c r="E6" s="11" t="s">
        <v>65</v>
      </c>
      <c r="F6" s="11" t="s">
        <v>317</v>
      </c>
      <c r="G6" s="11" t="s">
        <v>67</v>
      </c>
      <c r="H6" s="11" t="s">
        <v>318</v>
      </c>
      <c r="I6" s="11" t="s">
        <v>65</v>
      </c>
      <c r="J6" s="11" t="s">
        <v>317</v>
      </c>
      <c r="K6" s="11" t="s">
        <v>67</v>
      </c>
      <c r="L6" s="11" t="s">
        <v>318</v>
      </c>
      <c r="N6" s="13" t="s">
        <v>69</v>
      </c>
      <c r="O6" s="339" t="s">
        <v>69</v>
      </c>
      <c r="P6" s="11" t="s">
        <v>53</v>
      </c>
      <c r="Q6" s="11" t="s">
        <v>70</v>
      </c>
      <c r="S6" s="339" t="s">
        <v>71</v>
      </c>
      <c r="T6" s="339" t="s">
        <v>71</v>
      </c>
      <c r="U6" s="339" t="s">
        <v>53</v>
      </c>
      <c r="V6" s="339" t="s">
        <v>70</v>
      </c>
    </row>
    <row r="7" spans="1:31" s="8" customFormat="1" x14ac:dyDescent="0.2">
      <c r="A7" s="180" t="s">
        <v>62</v>
      </c>
      <c r="B7" s="135">
        <v>1190</v>
      </c>
      <c r="C7" s="135">
        <v>1215</v>
      </c>
      <c r="D7" s="135">
        <v>1175</v>
      </c>
      <c r="E7" s="135">
        <v>720</v>
      </c>
      <c r="F7" s="135">
        <v>1535</v>
      </c>
      <c r="G7" s="135">
        <v>885</v>
      </c>
      <c r="H7" s="135">
        <v>1025</v>
      </c>
      <c r="I7" s="135">
        <v>1255</v>
      </c>
      <c r="J7" s="135">
        <v>1425</v>
      </c>
      <c r="K7" s="135">
        <v>170</v>
      </c>
      <c r="L7" s="135">
        <v>290</v>
      </c>
      <c r="N7" s="344">
        <f>G7+H7</f>
        <v>1910</v>
      </c>
      <c r="O7" s="345">
        <f>K7+L7</f>
        <v>460</v>
      </c>
      <c r="P7" s="344">
        <f>O7-N7</f>
        <v>-1450</v>
      </c>
      <c r="Q7" s="346">
        <f>P7/N7</f>
        <v>-0.75916230366492143</v>
      </c>
      <c r="R7" s="52"/>
      <c r="S7" s="344">
        <f>SUM(E7:H7)</f>
        <v>4165</v>
      </c>
      <c r="T7" s="345">
        <f>SUM(I7:L7)</f>
        <v>3140</v>
      </c>
      <c r="U7" s="344">
        <f>T7-S7</f>
        <v>-1025</v>
      </c>
      <c r="V7" s="346">
        <f>U7/S7</f>
        <v>-0.24609843937575029</v>
      </c>
    </row>
    <row r="8" spans="1:31" x14ac:dyDescent="0.2">
      <c r="A8" s="182" t="s">
        <v>2</v>
      </c>
      <c r="B8" s="127">
        <v>0</v>
      </c>
      <c r="C8" s="127">
        <v>0</v>
      </c>
      <c r="D8" s="127">
        <v>0</v>
      </c>
      <c r="E8" s="127">
        <v>0</v>
      </c>
      <c r="F8" s="127" t="s">
        <v>283</v>
      </c>
      <c r="G8" s="127" t="s">
        <v>283</v>
      </c>
      <c r="H8" s="127">
        <v>0</v>
      </c>
      <c r="I8" s="127">
        <v>0</v>
      </c>
      <c r="J8" s="127">
        <v>5</v>
      </c>
      <c r="K8" s="127">
        <v>0</v>
      </c>
      <c r="L8" s="127">
        <v>5</v>
      </c>
      <c r="N8" s="8"/>
      <c r="O8" s="8"/>
      <c r="P8" s="8"/>
      <c r="Q8" s="8"/>
      <c r="R8" s="8"/>
      <c r="S8" s="8"/>
      <c r="T8" s="8"/>
      <c r="U8" s="8"/>
      <c r="V8" s="8"/>
      <c r="W8" s="8"/>
      <c r="X8" s="8"/>
      <c r="Y8" s="8"/>
      <c r="Z8" s="8"/>
      <c r="AA8" s="8"/>
      <c r="AB8" s="8"/>
      <c r="AC8" s="8"/>
      <c r="AD8" s="8"/>
      <c r="AE8" s="8"/>
    </row>
    <row r="9" spans="1:31" x14ac:dyDescent="0.2">
      <c r="A9" s="182" t="s">
        <v>4</v>
      </c>
      <c r="B9" s="127" t="s">
        <v>283</v>
      </c>
      <c r="C9" s="127" t="s">
        <v>283</v>
      </c>
      <c r="D9" s="127" t="s">
        <v>283</v>
      </c>
      <c r="E9" s="127">
        <v>0</v>
      </c>
      <c r="F9" s="127" t="s">
        <v>283</v>
      </c>
      <c r="G9" s="127" t="s">
        <v>283</v>
      </c>
      <c r="H9" s="127">
        <v>0</v>
      </c>
      <c r="I9" s="127" t="s">
        <v>283</v>
      </c>
      <c r="J9" s="127" t="s">
        <v>283</v>
      </c>
      <c r="K9" s="127" t="s">
        <v>283</v>
      </c>
      <c r="L9" s="127">
        <v>0</v>
      </c>
      <c r="N9" s="8"/>
      <c r="O9" s="8"/>
      <c r="P9" s="8"/>
      <c r="Q9" s="8"/>
      <c r="R9" s="8"/>
      <c r="S9" s="8"/>
      <c r="T9" s="8"/>
      <c r="U9" s="8"/>
      <c r="V9" s="8"/>
      <c r="W9" s="8"/>
      <c r="X9" s="8"/>
      <c r="Y9" s="8"/>
      <c r="Z9" s="8"/>
      <c r="AA9" s="8"/>
      <c r="AB9" s="8"/>
      <c r="AC9" s="8"/>
      <c r="AD9" s="8"/>
      <c r="AE9" s="8"/>
    </row>
    <row r="10" spans="1:31" x14ac:dyDescent="0.2">
      <c r="A10" s="182" t="s">
        <v>6</v>
      </c>
      <c r="B10" s="127">
        <v>0</v>
      </c>
      <c r="C10" s="127">
        <v>0</v>
      </c>
      <c r="D10" s="127">
        <v>0</v>
      </c>
      <c r="E10" s="127">
        <v>0</v>
      </c>
      <c r="F10" s="127" t="s">
        <v>283</v>
      </c>
      <c r="G10" s="127">
        <v>0</v>
      </c>
      <c r="H10" s="127">
        <v>0</v>
      </c>
      <c r="I10" s="127">
        <v>0</v>
      </c>
      <c r="J10" s="127">
        <v>0</v>
      </c>
      <c r="K10" s="127">
        <v>0</v>
      </c>
      <c r="L10" s="127">
        <v>0</v>
      </c>
      <c r="N10" s="8"/>
      <c r="O10" s="8"/>
      <c r="P10" s="8"/>
      <c r="Q10" s="8"/>
      <c r="R10" s="8"/>
      <c r="S10" s="8"/>
      <c r="T10" s="8"/>
      <c r="U10" s="8"/>
      <c r="V10" s="8"/>
      <c r="W10" s="8"/>
      <c r="X10" s="8"/>
      <c r="Y10" s="8"/>
      <c r="Z10" s="8"/>
      <c r="AA10" s="8"/>
      <c r="AB10" s="8"/>
      <c r="AC10" s="8"/>
      <c r="AD10" s="8"/>
      <c r="AE10" s="8"/>
    </row>
    <row r="11" spans="1:31" x14ac:dyDescent="0.2">
      <c r="A11" s="182" t="s">
        <v>12</v>
      </c>
      <c r="B11" s="127">
        <v>0</v>
      </c>
      <c r="C11" s="127">
        <v>0</v>
      </c>
      <c r="D11" s="127" t="s">
        <v>283</v>
      </c>
      <c r="E11" s="127">
        <v>0</v>
      </c>
      <c r="F11" s="127">
        <v>0</v>
      </c>
      <c r="G11" s="127">
        <v>0</v>
      </c>
      <c r="H11" s="127">
        <v>0</v>
      </c>
      <c r="I11" s="127">
        <v>0</v>
      </c>
      <c r="J11" s="127">
        <v>0</v>
      </c>
      <c r="K11" s="127" t="s">
        <v>283</v>
      </c>
      <c r="L11" s="127">
        <v>0</v>
      </c>
      <c r="N11" s="8"/>
      <c r="O11" s="8"/>
      <c r="P11" s="8"/>
      <c r="Q11" s="8"/>
      <c r="R11" s="8"/>
      <c r="S11" s="8"/>
      <c r="T11" s="8"/>
      <c r="U11" s="8"/>
      <c r="V11" s="8"/>
      <c r="W11" s="8"/>
      <c r="X11" s="8"/>
      <c r="Y11" s="8"/>
      <c r="Z11" s="8"/>
      <c r="AA11" s="8"/>
      <c r="AB11" s="8"/>
      <c r="AC11" s="8"/>
      <c r="AD11" s="8"/>
      <c r="AE11" s="8"/>
    </row>
    <row r="12" spans="1:31" s="62" customFormat="1" x14ac:dyDescent="0.2">
      <c r="A12" s="359" t="s">
        <v>13</v>
      </c>
      <c r="B12" s="360">
        <v>320</v>
      </c>
      <c r="C12" s="360">
        <v>330</v>
      </c>
      <c r="D12" s="360">
        <v>260</v>
      </c>
      <c r="E12" s="360">
        <v>250</v>
      </c>
      <c r="F12" s="360">
        <v>235</v>
      </c>
      <c r="G12" s="360">
        <v>125</v>
      </c>
      <c r="H12" s="360">
        <v>205</v>
      </c>
      <c r="I12" s="360">
        <v>210</v>
      </c>
      <c r="J12" s="360">
        <v>115</v>
      </c>
      <c r="K12" s="360">
        <v>125</v>
      </c>
      <c r="L12" s="360">
        <v>245</v>
      </c>
      <c r="N12" s="361"/>
      <c r="O12" s="361"/>
      <c r="P12" s="361"/>
      <c r="Q12" s="361"/>
      <c r="R12" s="361"/>
      <c r="S12" s="361"/>
      <c r="T12" s="361"/>
      <c r="U12" s="361"/>
      <c r="V12" s="361"/>
      <c r="W12" s="361"/>
      <c r="X12" s="361"/>
      <c r="Y12" s="361"/>
      <c r="Z12" s="361"/>
      <c r="AA12" s="361"/>
      <c r="AB12" s="361"/>
      <c r="AC12" s="361"/>
      <c r="AD12" s="361"/>
      <c r="AE12" s="361"/>
    </row>
    <row r="13" spans="1:31" x14ac:dyDescent="0.2">
      <c r="A13" s="182" t="s">
        <v>14</v>
      </c>
      <c r="B13" s="127">
        <v>0</v>
      </c>
      <c r="C13" s="127">
        <v>0</v>
      </c>
      <c r="D13" s="127">
        <v>0</v>
      </c>
      <c r="E13" s="127">
        <v>0</v>
      </c>
      <c r="F13" s="127">
        <v>0</v>
      </c>
      <c r="G13" s="127">
        <v>0</v>
      </c>
      <c r="H13" s="127">
        <v>0</v>
      </c>
      <c r="I13" s="127">
        <v>0</v>
      </c>
      <c r="J13" s="127">
        <v>0</v>
      </c>
      <c r="K13" s="127">
        <v>0</v>
      </c>
      <c r="L13" s="127" t="s">
        <v>283</v>
      </c>
      <c r="N13" s="8"/>
      <c r="O13" s="8"/>
      <c r="P13" s="8"/>
      <c r="Q13" s="8"/>
      <c r="R13" s="8"/>
      <c r="S13" s="8"/>
      <c r="T13" s="8"/>
      <c r="U13" s="8"/>
      <c r="V13" s="8"/>
      <c r="W13" s="8"/>
      <c r="X13" s="8"/>
      <c r="Y13" s="8"/>
      <c r="Z13" s="8"/>
      <c r="AA13" s="8"/>
      <c r="AB13" s="8"/>
      <c r="AC13" s="8"/>
      <c r="AD13" s="8"/>
      <c r="AE13" s="8"/>
    </row>
    <row r="14" spans="1:31" ht="17.25" customHeight="1" x14ac:dyDescent="0.2">
      <c r="A14" s="182" t="s">
        <v>15</v>
      </c>
      <c r="B14" s="127">
        <v>0</v>
      </c>
      <c r="C14" s="127">
        <v>0</v>
      </c>
      <c r="D14" s="127">
        <v>0</v>
      </c>
      <c r="E14" s="127">
        <v>0</v>
      </c>
      <c r="F14" s="127">
        <v>0</v>
      </c>
      <c r="G14" s="127">
        <v>0</v>
      </c>
      <c r="H14" s="127">
        <v>0</v>
      </c>
      <c r="I14" s="127">
        <v>0</v>
      </c>
      <c r="J14" s="127">
        <v>0</v>
      </c>
      <c r="K14" s="127" t="s">
        <v>283</v>
      </c>
      <c r="L14" s="127">
        <v>0</v>
      </c>
      <c r="M14" s="256"/>
      <c r="N14" s="8"/>
      <c r="O14" s="8"/>
      <c r="P14" s="8"/>
      <c r="Q14" s="8"/>
      <c r="R14" s="8"/>
      <c r="S14" s="8"/>
      <c r="T14" s="8"/>
      <c r="U14" s="8"/>
      <c r="V14" s="8"/>
      <c r="W14" s="8"/>
      <c r="X14" s="8"/>
      <c r="Y14" s="8"/>
      <c r="Z14" s="8"/>
      <c r="AA14" s="8"/>
      <c r="AB14" s="8"/>
      <c r="AC14" s="8"/>
      <c r="AD14" s="8"/>
      <c r="AE14" s="8"/>
    </row>
    <row r="15" spans="1:31" x14ac:dyDescent="0.2">
      <c r="A15" s="182" t="s">
        <v>16</v>
      </c>
      <c r="B15" s="127" t="s">
        <v>283</v>
      </c>
      <c r="C15" s="127">
        <v>0</v>
      </c>
      <c r="D15" s="127">
        <v>0</v>
      </c>
      <c r="E15" s="127">
        <v>0</v>
      </c>
      <c r="F15" s="127">
        <v>30</v>
      </c>
      <c r="G15" s="127">
        <v>10</v>
      </c>
      <c r="H15" s="127">
        <v>35</v>
      </c>
      <c r="I15" s="127">
        <v>5</v>
      </c>
      <c r="J15" s="127" t="s">
        <v>283</v>
      </c>
      <c r="K15" s="127" t="s">
        <v>283</v>
      </c>
      <c r="L15" s="127">
        <v>0</v>
      </c>
      <c r="N15" s="8"/>
      <c r="O15" s="8"/>
      <c r="P15" s="8"/>
      <c r="Q15" s="8"/>
      <c r="R15" s="8"/>
      <c r="S15" s="8"/>
      <c r="T15" s="8"/>
      <c r="U15" s="8"/>
      <c r="V15" s="8"/>
      <c r="W15" s="8"/>
      <c r="X15" s="8"/>
      <c r="Y15" s="8"/>
      <c r="Z15" s="8"/>
      <c r="AA15" s="8"/>
      <c r="AB15" s="8"/>
      <c r="AC15" s="8"/>
      <c r="AD15" s="8"/>
      <c r="AE15" s="8"/>
    </row>
    <row r="16" spans="1:31" x14ac:dyDescent="0.2">
      <c r="A16" s="182" t="s">
        <v>17</v>
      </c>
      <c r="B16" s="127">
        <v>840</v>
      </c>
      <c r="C16" s="127">
        <v>835</v>
      </c>
      <c r="D16" s="127">
        <v>870</v>
      </c>
      <c r="E16" s="127">
        <v>445</v>
      </c>
      <c r="F16" s="127">
        <v>1240</v>
      </c>
      <c r="G16" s="127">
        <v>740</v>
      </c>
      <c r="H16" s="127">
        <v>780</v>
      </c>
      <c r="I16" s="127">
        <v>1035</v>
      </c>
      <c r="J16" s="127">
        <v>1280</v>
      </c>
      <c r="K16" s="127">
        <v>20</v>
      </c>
      <c r="L16" s="127">
        <v>35</v>
      </c>
      <c r="N16" s="8"/>
      <c r="O16" s="8"/>
      <c r="P16" s="8"/>
      <c r="Q16" s="8"/>
      <c r="R16" s="8"/>
      <c r="S16" s="8"/>
      <c r="T16" s="8"/>
      <c r="U16" s="8"/>
      <c r="V16" s="8"/>
      <c r="W16" s="8"/>
      <c r="X16" s="8"/>
      <c r="Y16" s="8"/>
      <c r="Z16" s="8"/>
      <c r="AA16" s="8"/>
      <c r="AB16" s="8"/>
      <c r="AC16" s="8"/>
      <c r="AD16" s="8"/>
      <c r="AE16" s="8"/>
    </row>
    <row r="17" spans="1:31" x14ac:dyDescent="0.2">
      <c r="A17" s="182" t="s">
        <v>18</v>
      </c>
      <c r="B17" s="127">
        <v>15</v>
      </c>
      <c r="C17" s="127">
        <v>20</v>
      </c>
      <c r="D17" s="127">
        <v>30</v>
      </c>
      <c r="E17" s="127">
        <v>20</v>
      </c>
      <c r="F17" s="127">
        <v>25</v>
      </c>
      <c r="G17" s="127" t="s">
        <v>283</v>
      </c>
      <c r="H17" s="127">
        <v>5</v>
      </c>
      <c r="I17" s="127">
        <v>5</v>
      </c>
      <c r="J17" s="127">
        <v>20</v>
      </c>
      <c r="K17" s="127">
        <v>0</v>
      </c>
      <c r="L17" s="127" t="s">
        <v>283</v>
      </c>
      <c r="N17" s="8"/>
      <c r="O17" s="8"/>
      <c r="P17" s="8"/>
      <c r="Q17" s="8"/>
      <c r="R17" s="8"/>
      <c r="S17" s="8"/>
      <c r="T17" s="8"/>
      <c r="U17" s="8"/>
      <c r="V17" s="8"/>
      <c r="W17" s="8"/>
      <c r="X17" s="8"/>
      <c r="Y17" s="8"/>
      <c r="Z17" s="8"/>
      <c r="AA17" s="8"/>
      <c r="AB17" s="8"/>
      <c r="AC17" s="8"/>
      <c r="AD17" s="8"/>
      <c r="AE17" s="8"/>
    </row>
    <row r="18" spans="1:31" x14ac:dyDescent="0.2">
      <c r="A18" s="182" t="s">
        <v>19</v>
      </c>
      <c r="B18" s="127">
        <v>0</v>
      </c>
      <c r="C18" s="127">
        <v>0</v>
      </c>
      <c r="D18" s="127">
        <v>0</v>
      </c>
      <c r="E18" s="127">
        <v>0</v>
      </c>
      <c r="F18" s="127">
        <v>0</v>
      </c>
      <c r="G18" s="127">
        <v>0</v>
      </c>
      <c r="H18" s="127">
        <v>0</v>
      </c>
      <c r="I18" s="127">
        <v>0</v>
      </c>
      <c r="J18" s="127">
        <v>0</v>
      </c>
      <c r="K18" s="127" t="s">
        <v>283</v>
      </c>
      <c r="L18" s="127">
        <v>0</v>
      </c>
      <c r="N18" s="8"/>
      <c r="O18" s="8"/>
      <c r="P18" s="8"/>
      <c r="Q18" s="8"/>
      <c r="R18" s="8"/>
      <c r="S18" s="8"/>
      <c r="T18" s="8"/>
      <c r="U18" s="8"/>
      <c r="V18" s="8"/>
      <c r="W18" s="8"/>
      <c r="X18" s="8"/>
      <c r="Y18" s="8"/>
      <c r="Z18" s="8"/>
      <c r="AA18" s="8"/>
      <c r="AB18" s="8"/>
      <c r="AC18" s="8"/>
      <c r="AD18" s="8"/>
      <c r="AE18" s="8"/>
    </row>
    <row r="19" spans="1:31" x14ac:dyDescent="0.2">
      <c r="A19" s="182" t="s">
        <v>20</v>
      </c>
      <c r="B19" s="127">
        <v>0</v>
      </c>
      <c r="C19" s="127">
        <v>0</v>
      </c>
      <c r="D19" s="127">
        <v>0</v>
      </c>
      <c r="E19" s="127">
        <v>0</v>
      </c>
      <c r="F19" s="127">
        <v>0</v>
      </c>
      <c r="G19" s="127">
        <v>0</v>
      </c>
      <c r="H19" s="127">
        <v>0</v>
      </c>
      <c r="I19" s="127">
        <v>0</v>
      </c>
      <c r="J19" s="127">
        <v>0</v>
      </c>
      <c r="K19" s="127" t="s">
        <v>283</v>
      </c>
      <c r="L19" s="127">
        <v>0</v>
      </c>
      <c r="N19" s="8"/>
      <c r="O19" s="8"/>
      <c r="P19" s="8"/>
      <c r="Q19" s="8"/>
      <c r="R19" s="8"/>
      <c r="S19" s="8"/>
      <c r="T19" s="8"/>
      <c r="U19" s="8"/>
      <c r="V19" s="8"/>
      <c r="W19" s="8"/>
      <c r="X19" s="8"/>
      <c r="Y19" s="8"/>
      <c r="Z19" s="8"/>
      <c r="AA19" s="8"/>
      <c r="AB19" s="8"/>
      <c r="AC19" s="8"/>
      <c r="AD19" s="8"/>
      <c r="AE19" s="8"/>
    </row>
    <row r="20" spans="1:31" x14ac:dyDescent="0.2">
      <c r="A20" s="182" t="s">
        <v>21</v>
      </c>
      <c r="B20" s="127">
        <v>0</v>
      </c>
      <c r="C20" s="127">
        <v>0</v>
      </c>
      <c r="D20" s="127">
        <v>0</v>
      </c>
      <c r="E20" s="127">
        <v>0</v>
      </c>
      <c r="F20" s="127">
        <v>0</v>
      </c>
      <c r="G20" s="127">
        <v>0</v>
      </c>
      <c r="H20" s="127">
        <v>0</v>
      </c>
      <c r="I20" s="127">
        <v>0</v>
      </c>
      <c r="J20" s="127">
        <v>0</v>
      </c>
      <c r="K20" s="127" t="s">
        <v>283</v>
      </c>
      <c r="L20" s="127">
        <v>0</v>
      </c>
      <c r="N20" s="8"/>
      <c r="O20" s="8"/>
      <c r="P20" s="8"/>
      <c r="Q20" s="8"/>
      <c r="R20" s="8"/>
      <c r="S20" s="8"/>
      <c r="T20" s="8"/>
      <c r="U20" s="8"/>
      <c r="V20" s="8"/>
      <c r="W20" s="8"/>
      <c r="X20" s="8"/>
      <c r="Y20" s="8"/>
      <c r="Z20" s="8"/>
      <c r="AA20" s="8"/>
      <c r="AB20" s="8"/>
      <c r="AC20" s="8"/>
      <c r="AD20" s="8"/>
      <c r="AE20" s="8"/>
    </row>
    <row r="21" spans="1:31" x14ac:dyDescent="0.2">
      <c r="A21" s="182" t="s">
        <v>22</v>
      </c>
      <c r="B21" s="127">
        <v>0</v>
      </c>
      <c r="C21" s="127">
        <v>0</v>
      </c>
      <c r="D21" s="127">
        <v>0</v>
      </c>
      <c r="E21" s="127">
        <v>0</v>
      </c>
      <c r="F21" s="127">
        <v>0</v>
      </c>
      <c r="G21" s="127">
        <v>0</v>
      </c>
      <c r="H21" s="127">
        <v>0</v>
      </c>
      <c r="I21" s="127">
        <v>0</v>
      </c>
      <c r="J21" s="127">
        <v>0</v>
      </c>
      <c r="K21" s="127" t="s">
        <v>283</v>
      </c>
      <c r="L21" s="127">
        <v>0</v>
      </c>
      <c r="N21" s="8"/>
      <c r="O21" s="8"/>
      <c r="P21" s="8"/>
      <c r="Q21" s="8"/>
      <c r="R21" s="8"/>
      <c r="S21" s="8"/>
      <c r="T21" s="8"/>
      <c r="U21" s="8"/>
      <c r="V21" s="8"/>
      <c r="W21" s="8"/>
      <c r="X21" s="8"/>
      <c r="Y21" s="8"/>
      <c r="Z21" s="8"/>
      <c r="AA21" s="8"/>
      <c r="AB21" s="8"/>
      <c r="AC21" s="8"/>
      <c r="AD21" s="8"/>
      <c r="AE21" s="8"/>
    </row>
    <row r="22" spans="1:31" x14ac:dyDescent="0.2">
      <c r="A22" s="182" t="s">
        <v>23</v>
      </c>
      <c r="B22" s="127">
        <v>5</v>
      </c>
      <c r="C22" s="127">
        <v>20</v>
      </c>
      <c r="D22" s="127">
        <v>5</v>
      </c>
      <c r="E22" s="127">
        <v>0</v>
      </c>
      <c r="F22" s="127">
        <v>0</v>
      </c>
      <c r="G22" s="127">
        <v>0</v>
      </c>
      <c r="H22" s="127">
        <v>0</v>
      </c>
      <c r="I22" s="127">
        <v>0</v>
      </c>
      <c r="J22" s="127">
        <v>0</v>
      </c>
      <c r="K22" s="127" t="s">
        <v>283</v>
      </c>
      <c r="L22" s="127" t="s">
        <v>283</v>
      </c>
      <c r="N22" s="8"/>
      <c r="O22" s="8"/>
      <c r="P22" s="8"/>
      <c r="Q22" s="8"/>
      <c r="R22" s="8"/>
      <c r="S22" s="8"/>
      <c r="T22" s="8"/>
      <c r="U22" s="8"/>
      <c r="V22" s="8"/>
      <c r="W22" s="8"/>
      <c r="X22" s="8"/>
      <c r="Y22" s="8"/>
      <c r="Z22" s="8"/>
      <c r="AA22" s="8"/>
      <c r="AB22" s="8"/>
      <c r="AC22" s="8"/>
      <c r="AD22" s="8"/>
      <c r="AE22" s="8"/>
    </row>
    <row r="23" spans="1:31" x14ac:dyDescent="0.2">
      <c r="A23" s="182" t="s">
        <v>24</v>
      </c>
      <c r="B23" s="127">
        <v>0</v>
      </c>
      <c r="C23" s="127">
        <v>0</v>
      </c>
      <c r="D23" s="127">
        <v>0</v>
      </c>
      <c r="E23" s="127">
        <v>0</v>
      </c>
      <c r="F23" s="127">
        <v>0</v>
      </c>
      <c r="G23" s="127">
        <v>0</v>
      </c>
      <c r="H23" s="127">
        <v>0</v>
      </c>
      <c r="I23" s="127">
        <v>0</v>
      </c>
      <c r="J23" s="127">
        <v>0</v>
      </c>
      <c r="K23" s="127" t="s">
        <v>283</v>
      </c>
      <c r="L23" s="127" t="s">
        <v>283</v>
      </c>
      <c r="N23" s="8"/>
      <c r="O23" s="8"/>
      <c r="P23" s="8"/>
      <c r="Q23" s="8"/>
      <c r="R23" s="8"/>
      <c r="S23" s="8"/>
      <c r="T23" s="8"/>
      <c r="U23" s="8"/>
      <c r="V23" s="8"/>
      <c r="W23" s="8"/>
      <c r="X23" s="8"/>
      <c r="Y23" s="8"/>
      <c r="Z23" s="8"/>
      <c r="AA23" s="8"/>
      <c r="AB23" s="8"/>
      <c r="AC23" s="8"/>
      <c r="AD23" s="8"/>
      <c r="AE23" s="8"/>
    </row>
    <row r="24" spans="1:31" x14ac:dyDescent="0.2">
      <c r="A24" s="182" t="s">
        <v>25</v>
      </c>
      <c r="B24" s="127">
        <v>0</v>
      </c>
      <c r="C24" s="127">
        <v>0</v>
      </c>
      <c r="D24" s="127">
        <v>0</v>
      </c>
      <c r="E24" s="127">
        <v>0</v>
      </c>
      <c r="F24" s="127">
        <v>0</v>
      </c>
      <c r="G24" s="127">
        <v>0</v>
      </c>
      <c r="H24" s="127">
        <v>0</v>
      </c>
      <c r="I24" s="127">
        <v>0</v>
      </c>
      <c r="J24" s="127">
        <v>0</v>
      </c>
      <c r="K24" s="127" t="s">
        <v>283</v>
      </c>
      <c r="L24" s="127" t="s">
        <v>283</v>
      </c>
      <c r="N24" s="8"/>
      <c r="O24" s="8"/>
      <c r="P24" s="8"/>
      <c r="Q24" s="8"/>
      <c r="R24" s="8"/>
      <c r="S24" s="8"/>
      <c r="T24" s="8"/>
      <c r="U24" s="8"/>
      <c r="V24" s="8"/>
      <c r="W24" s="8"/>
      <c r="X24" s="8"/>
      <c r="Y24" s="8"/>
      <c r="Z24" s="8"/>
      <c r="AA24" s="8"/>
      <c r="AB24" s="8"/>
      <c r="AC24" s="8"/>
      <c r="AD24" s="8"/>
      <c r="AE24" s="8"/>
    </row>
    <row r="25" spans="1:31" x14ac:dyDescent="0.2">
      <c r="A25" s="182" t="s">
        <v>26</v>
      </c>
      <c r="B25" s="127">
        <v>0</v>
      </c>
      <c r="C25" s="127">
        <v>0</v>
      </c>
      <c r="D25" s="127">
        <v>0</v>
      </c>
      <c r="E25" s="127">
        <v>0</v>
      </c>
      <c r="F25" s="127">
        <v>0</v>
      </c>
      <c r="G25" s="127">
        <v>0</v>
      </c>
      <c r="H25" s="127">
        <v>0</v>
      </c>
      <c r="I25" s="127">
        <v>0</v>
      </c>
      <c r="J25" s="127">
        <v>0</v>
      </c>
      <c r="K25" s="127" t="s">
        <v>283</v>
      </c>
      <c r="L25" s="127">
        <v>0</v>
      </c>
      <c r="N25" s="8"/>
      <c r="O25" s="8"/>
      <c r="P25" s="8"/>
      <c r="Q25" s="8"/>
      <c r="R25" s="8"/>
      <c r="S25" s="8"/>
      <c r="T25" s="8"/>
      <c r="U25" s="8"/>
      <c r="V25" s="8"/>
      <c r="W25" s="8"/>
      <c r="X25" s="8"/>
      <c r="Y25" s="8"/>
      <c r="Z25" s="8"/>
      <c r="AA25" s="8"/>
      <c r="AB25" s="8"/>
      <c r="AC25" s="8"/>
      <c r="AD25" s="8"/>
      <c r="AE25" s="8"/>
    </row>
    <row r="26" spans="1:31" x14ac:dyDescent="0.2">
      <c r="A26" s="182" t="s">
        <v>27</v>
      </c>
      <c r="B26" s="127">
        <v>0</v>
      </c>
      <c r="C26" s="127">
        <v>0</v>
      </c>
      <c r="D26" s="127">
        <v>0</v>
      </c>
      <c r="E26" s="127">
        <v>0</v>
      </c>
      <c r="F26" s="127">
        <v>0</v>
      </c>
      <c r="G26" s="127">
        <v>0</v>
      </c>
      <c r="H26" s="127">
        <v>0</v>
      </c>
      <c r="I26" s="127">
        <v>0</v>
      </c>
      <c r="J26" s="127">
        <v>0</v>
      </c>
      <c r="K26" s="127" t="s">
        <v>283</v>
      </c>
      <c r="L26" s="127">
        <v>0</v>
      </c>
      <c r="N26" s="8"/>
      <c r="O26" s="8"/>
      <c r="P26" s="8"/>
      <c r="Q26" s="8"/>
      <c r="R26" s="8"/>
      <c r="S26" s="8"/>
      <c r="T26" s="8"/>
      <c r="U26" s="8"/>
      <c r="V26" s="8"/>
      <c r="W26" s="8"/>
      <c r="X26" s="8"/>
      <c r="Y26" s="8"/>
      <c r="Z26" s="8"/>
      <c r="AA26" s="8"/>
      <c r="AB26" s="8"/>
      <c r="AC26" s="8"/>
      <c r="AD26" s="8"/>
      <c r="AE26" s="8"/>
    </row>
    <row r="27" spans="1:31" x14ac:dyDescent="0.2">
      <c r="A27" s="182" t="s">
        <v>28</v>
      </c>
      <c r="B27" s="127">
        <v>0</v>
      </c>
      <c r="C27" s="127">
        <v>0</v>
      </c>
      <c r="D27" s="127">
        <v>0</v>
      </c>
      <c r="E27" s="127">
        <v>0</v>
      </c>
      <c r="F27" s="127" t="s">
        <v>283</v>
      </c>
      <c r="G27" s="127">
        <v>0</v>
      </c>
      <c r="H27" s="127">
        <v>0</v>
      </c>
      <c r="I27" s="127">
        <v>0</v>
      </c>
      <c r="J27" s="127">
        <v>0</v>
      </c>
      <c r="K27" s="127" t="s">
        <v>283</v>
      </c>
      <c r="L27" s="127" t="s">
        <v>283</v>
      </c>
      <c r="N27" s="8"/>
      <c r="O27" s="8"/>
      <c r="P27" s="8"/>
      <c r="Q27" s="8"/>
      <c r="R27" s="8"/>
      <c r="S27" s="8"/>
      <c r="T27" s="8"/>
      <c r="U27" s="8"/>
      <c r="V27" s="8"/>
      <c r="W27" s="8"/>
      <c r="X27" s="8"/>
      <c r="Y27" s="8"/>
      <c r="Z27" s="8"/>
      <c r="AA27" s="8"/>
      <c r="AB27" s="8"/>
      <c r="AC27" s="8"/>
      <c r="AD27" s="8"/>
      <c r="AE27" s="8"/>
    </row>
    <row r="28" spans="1:31" x14ac:dyDescent="0.2">
      <c r="A28" s="182" t="s">
        <v>29</v>
      </c>
      <c r="B28" s="127">
        <v>0</v>
      </c>
      <c r="C28" s="127">
        <v>0</v>
      </c>
      <c r="D28" s="127">
        <v>0</v>
      </c>
      <c r="E28" s="127">
        <v>0</v>
      </c>
      <c r="F28" s="127">
        <v>0</v>
      </c>
      <c r="G28" s="127">
        <v>0</v>
      </c>
      <c r="H28" s="127">
        <v>0</v>
      </c>
      <c r="I28" s="127">
        <v>0</v>
      </c>
      <c r="J28" s="127">
        <v>0</v>
      </c>
      <c r="K28" s="127" t="s">
        <v>283</v>
      </c>
      <c r="L28" s="127">
        <v>0</v>
      </c>
      <c r="N28" s="8"/>
      <c r="O28" s="8"/>
      <c r="P28" s="8"/>
      <c r="Q28" s="8"/>
      <c r="R28" s="8"/>
      <c r="S28" s="8"/>
      <c r="T28" s="8"/>
      <c r="U28" s="8"/>
      <c r="V28" s="8"/>
      <c r="W28" s="8"/>
      <c r="X28" s="8"/>
      <c r="Y28" s="8"/>
      <c r="Z28" s="8"/>
      <c r="AA28" s="8"/>
      <c r="AB28" s="8"/>
      <c r="AC28" s="8"/>
      <c r="AD28" s="8"/>
      <c r="AE28" s="8"/>
    </row>
    <row r="29" spans="1:31" x14ac:dyDescent="0.2">
      <c r="A29" s="182" t="s">
        <v>30</v>
      </c>
      <c r="B29" s="127">
        <v>5</v>
      </c>
      <c r="C29" s="127">
        <v>10</v>
      </c>
      <c r="D29" s="127">
        <v>5</v>
      </c>
      <c r="E29" s="127" t="s">
        <v>283</v>
      </c>
      <c r="F29" s="127">
        <v>0</v>
      </c>
      <c r="G29" s="127" t="s">
        <v>283</v>
      </c>
      <c r="H29" s="127">
        <v>0</v>
      </c>
      <c r="I29" s="127">
        <v>0</v>
      </c>
      <c r="J29" s="127">
        <v>0</v>
      </c>
      <c r="K29" s="127" t="s">
        <v>283</v>
      </c>
      <c r="L29" s="127">
        <v>0</v>
      </c>
      <c r="N29" s="8"/>
      <c r="O29" s="8"/>
      <c r="P29" s="8"/>
      <c r="Q29" s="8"/>
      <c r="R29" s="8"/>
      <c r="S29" s="8"/>
      <c r="T29" s="8"/>
      <c r="U29" s="8"/>
      <c r="V29" s="8"/>
      <c r="W29" s="8"/>
      <c r="X29" s="8"/>
      <c r="Y29" s="8"/>
      <c r="Z29" s="8"/>
      <c r="AA29" s="8"/>
      <c r="AB29" s="8"/>
      <c r="AC29" s="8"/>
      <c r="AD29" s="8"/>
      <c r="AE29" s="8"/>
    </row>
    <row r="30" spans="1:31" x14ac:dyDescent="0.2">
      <c r="A30" s="182" t="s">
        <v>31</v>
      </c>
      <c r="B30" s="127" t="s">
        <v>283</v>
      </c>
      <c r="C30" s="127">
        <v>5</v>
      </c>
      <c r="D30" s="127" t="s">
        <v>283</v>
      </c>
      <c r="E30" s="127" t="s">
        <v>283</v>
      </c>
      <c r="F30" s="127" t="s">
        <v>283</v>
      </c>
      <c r="G30" s="127">
        <v>0</v>
      </c>
      <c r="H30" s="127">
        <v>0</v>
      </c>
      <c r="I30" s="127">
        <v>0</v>
      </c>
      <c r="J30" s="127">
        <v>0</v>
      </c>
      <c r="K30" s="127">
        <v>0</v>
      </c>
      <c r="L30" s="127" t="s">
        <v>283</v>
      </c>
      <c r="N30" s="8"/>
      <c r="O30" s="8"/>
      <c r="P30" s="8"/>
      <c r="Q30" s="8"/>
      <c r="R30" s="8"/>
      <c r="S30" s="8"/>
      <c r="T30" s="8"/>
      <c r="U30" s="8"/>
      <c r="V30" s="8"/>
      <c r="W30" s="8"/>
      <c r="X30" s="8"/>
      <c r="Y30" s="8"/>
      <c r="Z30" s="8"/>
      <c r="AA30" s="8"/>
      <c r="AB30" s="8"/>
      <c r="AC30" s="8"/>
      <c r="AD30" s="8"/>
      <c r="AE30" s="8"/>
    </row>
    <row r="31" spans="1:31" x14ac:dyDescent="0.2">
      <c r="A31" s="182" t="s">
        <v>32</v>
      </c>
      <c r="B31" s="127">
        <v>0</v>
      </c>
      <c r="C31" s="127">
        <v>0</v>
      </c>
      <c r="D31" s="127">
        <v>0</v>
      </c>
      <c r="E31" s="127">
        <v>0</v>
      </c>
      <c r="F31" s="127">
        <v>0</v>
      </c>
      <c r="G31" s="127">
        <v>0</v>
      </c>
      <c r="H31" s="127">
        <v>0</v>
      </c>
      <c r="I31" s="127">
        <v>0</v>
      </c>
      <c r="J31" s="127">
        <v>0</v>
      </c>
      <c r="K31" s="127" t="s">
        <v>283</v>
      </c>
      <c r="L31" s="127">
        <v>0</v>
      </c>
      <c r="N31" s="8"/>
      <c r="O31" s="8"/>
      <c r="P31" s="8"/>
      <c r="Q31" s="8"/>
      <c r="R31" s="8"/>
      <c r="S31" s="8"/>
      <c r="T31" s="8"/>
      <c r="U31" s="8"/>
      <c r="V31" s="8"/>
      <c r="W31" s="8"/>
      <c r="X31" s="8"/>
      <c r="Y31" s="8"/>
      <c r="Z31" s="8"/>
      <c r="AA31" s="8"/>
      <c r="AB31" s="8"/>
      <c r="AC31" s="8"/>
      <c r="AD31" s="8"/>
      <c r="AE31" s="8"/>
    </row>
    <row r="32" spans="1:31" x14ac:dyDescent="0.2">
      <c r="A32" s="185" t="s">
        <v>33</v>
      </c>
      <c r="B32" s="128">
        <v>0</v>
      </c>
      <c r="C32" s="128">
        <v>0</v>
      </c>
      <c r="D32" s="128">
        <v>0</v>
      </c>
      <c r="E32" s="128">
        <v>0</v>
      </c>
      <c r="F32" s="128">
        <v>0</v>
      </c>
      <c r="G32" s="128">
        <v>0</v>
      </c>
      <c r="H32" s="128">
        <v>0</v>
      </c>
      <c r="I32" s="128">
        <v>0</v>
      </c>
      <c r="J32" s="128">
        <v>0</v>
      </c>
      <c r="K32" s="128" t="s">
        <v>283</v>
      </c>
      <c r="L32" s="128" t="s">
        <v>283</v>
      </c>
      <c r="N32" s="8"/>
      <c r="O32" s="8"/>
      <c r="P32" s="8"/>
      <c r="Q32" s="8"/>
      <c r="R32" s="8"/>
      <c r="S32" s="8"/>
      <c r="T32" s="8"/>
      <c r="U32" s="8"/>
      <c r="V32" s="8"/>
      <c r="W32" s="8"/>
      <c r="X32" s="8"/>
      <c r="Y32" s="8"/>
      <c r="Z32" s="8"/>
      <c r="AA32" s="8"/>
      <c r="AB32" s="8"/>
      <c r="AC32" s="8"/>
      <c r="AD32" s="8"/>
      <c r="AE32" s="8"/>
    </row>
    <row r="33" spans="1:12" x14ac:dyDescent="0.2">
      <c r="A33" s="257"/>
      <c r="B33" s="258"/>
      <c r="C33" s="258"/>
      <c r="D33" s="258"/>
      <c r="E33" s="258"/>
      <c r="F33" s="258"/>
      <c r="G33" s="258"/>
      <c r="H33" s="258"/>
      <c r="I33" s="258"/>
      <c r="J33" s="258"/>
      <c r="K33" s="258"/>
      <c r="L33" s="258"/>
    </row>
    <row r="34" spans="1:12" x14ac:dyDescent="0.2">
      <c r="A34" s="52" t="s">
        <v>91</v>
      </c>
    </row>
    <row r="36" spans="1:12" ht="31.5" customHeight="1" x14ac:dyDescent="0.2">
      <c r="A36" s="429" t="s">
        <v>284</v>
      </c>
      <c r="B36" s="429"/>
      <c r="C36" s="429"/>
      <c r="D36" s="429"/>
      <c r="E36" s="429"/>
      <c r="F36" s="429"/>
      <c r="G36" s="429"/>
      <c r="H36" s="429"/>
      <c r="I36" s="429"/>
      <c r="J36" s="429"/>
      <c r="K36" s="429"/>
      <c r="L36" s="429"/>
    </row>
    <row r="37" spans="1:12" ht="47.25" customHeight="1" x14ac:dyDescent="0.2">
      <c r="A37" s="429"/>
      <c r="B37" s="429"/>
      <c r="C37" s="429"/>
      <c r="D37" s="429"/>
      <c r="E37" s="429"/>
      <c r="F37" s="429"/>
      <c r="G37" s="429"/>
      <c r="H37" s="429"/>
      <c r="I37" s="429"/>
      <c r="J37" s="429"/>
      <c r="K37" s="429"/>
      <c r="L37" s="429"/>
    </row>
  </sheetData>
  <mergeCells count="9">
    <mergeCell ref="A36:L36"/>
    <mergeCell ref="A37:L37"/>
    <mergeCell ref="N4:Q4"/>
    <mergeCell ref="S4:V4"/>
    <mergeCell ref="P5:Q5"/>
    <mergeCell ref="U5:V5"/>
    <mergeCell ref="B5:E5"/>
    <mergeCell ref="F5:I5"/>
    <mergeCell ref="J5:L5"/>
  </mergeCells>
  <hyperlinks>
    <hyperlink ref="A2" location="Contents!A1" display="Back to contents"/>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B24"/>
  <sheetViews>
    <sheetView showGridLines="0" topLeftCell="A7" workbookViewId="0">
      <selection activeCell="A24" sqref="A24"/>
    </sheetView>
  </sheetViews>
  <sheetFormatPr defaultColWidth="8.85546875" defaultRowHeight="12.75" x14ac:dyDescent="0.2"/>
  <cols>
    <col min="1" max="1" customWidth="true" style="52" width="21.140625" collapsed="false"/>
    <col min="2" max="12" customWidth="true" style="52" width="10.7109375" collapsed="false"/>
    <col min="13" max="13" customWidth="true" style="52" width="3.28515625" collapsed="false"/>
    <col min="14" max="15" customWidth="true" style="52" width="10.5703125" collapsed="false"/>
    <col min="16" max="17" customWidth="true" style="52" width="9.140625" collapsed="false"/>
    <col min="18" max="18" customWidth="true" style="52" width="3.5703125" collapsed="false"/>
    <col min="19" max="20" customWidth="true" style="52" width="10.5703125" collapsed="false"/>
    <col min="21" max="22" customWidth="true" style="52" width="9.140625" collapsed="false"/>
    <col min="23" max="232" style="52" width="8.85546875" collapsed="false"/>
    <col min="233" max="233" customWidth="true" style="52" width="21.140625" collapsed="false"/>
    <col min="234" max="237" style="52" width="8.85546875" collapsed="false"/>
    <col min="238" max="238" customWidth="true" style="52" width="11.7109375" collapsed="false"/>
    <col min="239" max="488" style="52" width="8.85546875" collapsed="false"/>
    <col min="489" max="489" customWidth="true" style="52" width="21.140625" collapsed="false"/>
    <col min="490" max="493" style="52" width="8.85546875" collapsed="false"/>
    <col min="494" max="494" customWidth="true" style="52" width="11.7109375" collapsed="false"/>
    <col min="495" max="744" style="52" width="8.85546875" collapsed="false"/>
    <col min="745" max="745" customWidth="true" style="52" width="21.140625" collapsed="false"/>
    <col min="746" max="749" style="52" width="8.85546875" collapsed="false"/>
    <col min="750" max="750" customWidth="true" style="52" width="11.7109375" collapsed="false"/>
    <col min="751" max="1000" style="52" width="8.85546875" collapsed="false"/>
    <col min="1001" max="1001" customWidth="true" style="52" width="21.140625" collapsed="false"/>
    <col min="1002" max="1005" style="52" width="8.85546875" collapsed="false"/>
    <col min="1006" max="1006" customWidth="true" style="52" width="11.7109375" collapsed="false"/>
    <col min="1007" max="1256" style="52" width="8.85546875" collapsed="false"/>
    <col min="1257" max="1257" customWidth="true" style="52" width="21.140625" collapsed="false"/>
    <col min="1258" max="1261" style="52" width="8.85546875" collapsed="false"/>
    <col min="1262" max="1262" customWidth="true" style="52" width="11.7109375" collapsed="false"/>
    <col min="1263" max="1512" style="52" width="8.85546875" collapsed="false"/>
    <col min="1513" max="1513" customWidth="true" style="52" width="21.140625" collapsed="false"/>
    <col min="1514" max="1517" style="52" width="8.85546875" collapsed="false"/>
    <col min="1518" max="1518" customWidth="true" style="52" width="11.7109375" collapsed="false"/>
    <col min="1519" max="1768" style="52" width="8.85546875" collapsed="false"/>
    <col min="1769" max="1769" customWidth="true" style="52" width="21.140625" collapsed="false"/>
    <col min="1770" max="1773" style="52" width="8.85546875" collapsed="false"/>
    <col min="1774" max="1774" customWidth="true" style="52" width="11.7109375" collapsed="false"/>
    <col min="1775" max="2024" style="52" width="8.85546875" collapsed="false"/>
    <col min="2025" max="2025" customWidth="true" style="52" width="21.140625" collapsed="false"/>
    <col min="2026" max="2029" style="52" width="8.85546875" collapsed="false"/>
    <col min="2030" max="2030" customWidth="true" style="52" width="11.7109375" collapsed="false"/>
    <col min="2031" max="2280" style="52" width="8.85546875" collapsed="false"/>
    <col min="2281" max="2281" customWidth="true" style="52" width="21.140625" collapsed="false"/>
    <col min="2282" max="2285" style="52" width="8.85546875" collapsed="false"/>
    <col min="2286" max="2286" customWidth="true" style="52" width="11.7109375" collapsed="false"/>
    <col min="2287" max="2536" style="52" width="8.85546875" collapsed="false"/>
    <col min="2537" max="2537" customWidth="true" style="52" width="21.140625" collapsed="false"/>
    <col min="2538" max="2541" style="52" width="8.85546875" collapsed="false"/>
    <col min="2542" max="2542" customWidth="true" style="52" width="11.7109375" collapsed="false"/>
    <col min="2543" max="2792" style="52" width="8.85546875" collapsed="false"/>
    <col min="2793" max="2793" customWidth="true" style="52" width="21.140625" collapsed="false"/>
    <col min="2794" max="2797" style="52" width="8.85546875" collapsed="false"/>
    <col min="2798" max="2798" customWidth="true" style="52" width="11.7109375" collapsed="false"/>
    <col min="2799" max="3048" style="52" width="8.85546875" collapsed="false"/>
    <col min="3049" max="3049" customWidth="true" style="52" width="21.140625" collapsed="false"/>
    <col min="3050" max="3053" style="52" width="8.85546875" collapsed="false"/>
    <col min="3054" max="3054" customWidth="true" style="52" width="11.7109375" collapsed="false"/>
    <col min="3055" max="3304" style="52" width="8.85546875" collapsed="false"/>
    <col min="3305" max="3305" customWidth="true" style="52" width="21.140625" collapsed="false"/>
    <col min="3306" max="3309" style="52" width="8.85546875" collapsed="false"/>
    <col min="3310" max="3310" customWidth="true" style="52" width="11.7109375" collapsed="false"/>
    <col min="3311" max="3560" style="52" width="8.85546875" collapsed="false"/>
    <col min="3561" max="3561" customWidth="true" style="52" width="21.140625" collapsed="false"/>
    <col min="3562" max="3565" style="52" width="8.85546875" collapsed="false"/>
    <col min="3566" max="3566" customWidth="true" style="52" width="11.7109375" collapsed="false"/>
    <col min="3567" max="3816" style="52" width="8.85546875" collapsed="false"/>
    <col min="3817" max="3817" customWidth="true" style="52" width="21.140625" collapsed="false"/>
    <col min="3818" max="3821" style="52" width="8.85546875" collapsed="false"/>
    <col min="3822" max="3822" customWidth="true" style="52" width="11.7109375" collapsed="false"/>
    <col min="3823" max="4072" style="52" width="8.85546875" collapsed="false"/>
    <col min="4073" max="4073" customWidth="true" style="52" width="21.140625" collapsed="false"/>
    <col min="4074" max="4077" style="52" width="8.85546875" collapsed="false"/>
    <col min="4078" max="4078" customWidth="true" style="52" width="11.7109375" collapsed="false"/>
    <col min="4079" max="4328" style="52" width="8.85546875" collapsed="false"/>
    <col min="4329" max="4329" customWidth="true" style="52" width="21.140625" collapsed="false"/>
    <col min="4330" max="4333" style="52" width="8.85546875" collapsed="false"/>
    <col min="4334" max="4334" customWidth="true" style="52" width="11.7109375" collapsed="false"/>
    <col min="4335" max="4584" style="52" width="8.85546875" collapsed="false"/>
    <col min="4585" max="4585" customWidth="true" style="52" width="21.140625" collapsed="false"/>
    <col min="4586" max="4589" style="52" width="8.85546875" collapsed="false"/>
    <col min="4590" max="4590" customWidth="true" style="52" width="11.7109375" collapsed="false"/>
    <col min="4591" max="4840" style="52" width="8.85546875" collapsed="false"/>
    <col min="4841" max="4841" customWidth="true" style="52" width="21.140625" collapsed="false"/>
    <col min="4842" max="4845" style="52" width="8.85546875" collapsed="false"/>
    <col min="4846" max="4846" customWidth="true" style="52" width="11.7109375" collapsed="false"/>
    <col min="4847" max="5096" style="52" width="8.85546875" collapsed="false"/>
    <col min="5097" max="5097" customWidth="true" style="52" width="21.140625" collapsed="false"/>
    <col min="5098" max="5101" style="52" width="8.85546875" collapsed="false"/>
    <col min="5102" max="5102" customWidth="true" style="52" width="11.7109375" collapsed="false"/>
    <col min="5103" max="5352" style="52" width="8.85546875" collapsed="false"/>
    <col min="5353" max="5353" customWidth="true" style="52" width="21.140625" collapsed="false"/>
    <col min="5354" max="5357" style="52" width="8.85546875" collapsed="false"/>
    <col min="5358" max="5358" customWidth="true" style="52" width="11.7109375" collapsed="false"/>
    <col min="5359" max="5608" style="52" width="8.85546875" collapsed="false"/>
    <col min="5609" max="5609" customWidth="true" style="52" width="21.140625" collapsed="false"/>
    <col min="5610" max="5613" style="52" width="8.85546875" collapsed="false"/>
    <col min="5614" max="5614" customWidth="true" style="52" width="11.7109375" collapsed="false"/>
    <col min="5615" max="5864" style="52" width="8.85546875" collapsed="false"/>
    <col min="5865" max="5865" customWidth="true" style="52" width="21.140625" collapsed="false"/>
    <col min="5866" max="5869" style="52" width="8.85546875" collapsed="false"/>
    <col min="5870" max="5870" customWidth="true" style="52" width="11.7109375" collapsed="false"/>
    <col min="5871" max="6120" style="52" width="8.85546875" collapsed="false"/>
    <col min="6121" max="6121" customWidth="true" style="52" width="21.140625" collapsed="false"/>
    <col min="6122" max="6125" style="52" width="8.85546875" collapsed="false"/>
    <col min="6126" max="6126" customWidth="true" style="52" width="11.7109375" collapsed="false"/>
    <col min="6127" max="6376" style="52" width="8.85546875" collapsed="false"/>
    <col min="6377" max="6377" customWidth="true" style="52" width="21.140625" collapsed="false"/>
    <col min="6378" max="6381" style="52" width="8.85546875" collapsed="false"/>
    <col min="6382" max="6382" customWidth="true" style="52" width="11.7109375" collapsed="false"/>
    <col min="6383" max="6632" style="52" width="8.85546875" collapsed="false"/>
    <col min="6633" max="6633" customWidth="true" style="52" width="21.140625" collapsed="false"/>
    <col min="6634" max="6637" style="52" width="8.85546875" collapsed="false"/>
    <col min="6638" max="6638" customWidth="true" style="52" width="11.7109375" collapsed="false"/>
    <col min="6639" max="6888" style="52" width="8.85546875" collapsed="false"/>
    <col min="6889" max="6889" customWidth="true" style="52" width="21.140625" collapsed="false"/>
    <col min="6890" max="6893" style="52" width="8.85546875" collapsed="false"/>
    <col min="6894" max="6894" customWidth="true" style="52" width="11.7109375" collapsed="false"/>
    <col min="6895" max="7144" style="52" width="8.85546875" collapsed="false"/>
    <col min="7145" max="7145" customWidth="true" style="52" width="21.140625" collapsed="false"/>
    <col min="7146" max="7149" style="52" width="8.85546875" collapsed="false"/>
    <col min="7150" max="7150" customWidth="true" style="52" width="11.7109375" collapsed="false"/>
    <col min="7151" max="7400" style="52" width="8.85546875" collapsed="false"/>
    <col min="7401" max="7401" customWidth="true" style="52" width="21.140625" collapsed="false"/>
    <col min="7402" max="7405" style="52" width="8.85546875" collapsed="false"/>
    <col min="7406" max="7406" customWidth="true" style="52" width="11.7109375" collapsed="false"/>
    <col min="7407" max="7656" style="52" width="8.85546875" collapsed="false"/>
    <col min="7657" max="7657" customWidth="true" style="52" width="21.140625" collapsed="false"/>
    <col min="7658" max="7661" style="52" width="8.85546875" collapsed="false"/>
    <col min="7662" max="7662" customWidth="true" style="52" width="11.7109375" collapsed="false"/>
    <col min="7663" max="7912" style="52" width="8.85546875" collapsed="false"/>
    <col min="7913" max="7913" customWidth="true" style="52" width="21.140625" collapsed="false"/>
    <col min="7914" max="7917" style="52" width="8.85546875" collapsed="false"/>
    <col min="7918" max="7918" customWidth="true" style="52" width="11.7109375" collapsed="false"/>
    <col min="7919" max="8168" style="52" width="8.85546875" collapsed="false"/>
    <col min="8169" max="8169" customWidth="true" style="52" width="21.140625" collapsed="false"/>
    <col min="8170" max="8173" style="52" width="8.85546875" collapsed="false"/>
    <col min="8174" max="8174" customWidth="true" style="52" width="11.7109375" collapsed="false"/>
    <col min="8175" max="8424" style="52" width="8.85546875" collapsed="false"/>
    <col min="8425" max="8425" customWidth="true" style="52" width="21.140625" collapsed="false"/>
    <col min="8426" max="8429" style="52" width="8.85546875" collapsed="false"/>
    <col min="8430" max="8430" customWidth="true" style="52" width="11.7109375" collapsed="false"/>
    <col min="8431" max="8680" style="52" width="8.85546875" collapsed="false"/>
    <col min="8681" max="8681" customWidth="true" style="52" width="21.140625" collapsed="false"/>
    <col min="8682" max="8685" style="52" width="8.85546875" collapsed="false"/>
    <col min="8686" max="8686" customWidth="true" style="52" width="11.7109375" collapsed="false"/>
    <col min="8687" max="8936" style="52" width="8.85546875" collapsed="false"/>
    <col min="8937" max="8937" customWidth="true" style="52" width="21.140625" collapsed="false"/>
    <col min="8938" max="8941" style="52" width="8.85546875" collapsed="false"/>
    <col min="8942" max="8942" customWidth="true" style="52" width="11.7109375" collapsed="false"/>
    <col min="8943" max="9192" style="52" width="8.85546875" collapsed="false"/>
    <col min="9193" max="9193" customWidth="true" style="52" width="21.140625" collapsed="false"/>
    <col min="9194" max="9197" style="52" width="8.85546875" collapsed="false"/>
    <col min="9198" max="9198" customWidth="true" style="52" width="11.7109375" collapsed="false"/>
    <col min="9199" max="9448" style="52" width="8.85546875" collapsed="false"/>
    <col min="9449" max="9449" customWidth="true" style="52" width="21.140625" collapsed="false"/>
    <col min="9450" max="9453" style="52" width="8.85546875" collapsed="false"/>
    <col min="9454" max="9454" customWidth="true" style="52" width="11.7109375" collapsed="false"/>
    <col min="9455" max="9704" style="52" width="8.85546875" collapsed="false"/>
    <col min="9705" max="9705" customWidth="true" style="52" width="21.140625" collapsed="false"/>
    <col min="9706" max="9709" style="52" width="8.85546875" collapsed="false"/>
    <col min="9710" max="9710" customWidth="true" style="52" width="11.7109375" collapsed="false"/>
    <col min="9711" max="9960" style="52" width="8.85546875" collapsed="false"/>
    <col min="9961" max="9961" customWidth="true" style="52" width="21.140625" collapsed="false"/>
    <col min="9962" max="9965" style="52" width="8.85546875" collapsed="false"/>
    <col min="9966" max="9966" customWidth="true" style="52" width="11.7109375" collapsed="false"/>
    <col min="9967" max="10216" style="52" width="8.85546875" collapsed="false"/>
    <col min="10217" max="10217" customWidth="true" style="52" width="21.140625" collapsed="false"/>
    <col min="10218" max="10221" style="52" width="8.85546875" collapsed="false"/>
    <col min="10222" max="10222" customWidth="true" style="52" width="11.7109375" collapsed="false"/>
    <col min="10223" max="10472" style="52" width="8.85546875" collapsed="false"/>
    <col min="10473" max="10473" customWidth="true" style="52" width="21.140625" collapsed="false"/>
    <col min="10474" max="10477" style="52" width="8.85546875" collapsed="false"/>
    <col min="10478" max="10478" customWidth="true" style="52" width="11.7109375" collapsed="false"/>
    <col min="10479" max="10728" style="52" width="8.85546875" collapsed="false"/>
    <col min="10729" max="10729" customWidth="true" style="52" width="21.140625" collapsed="false"/>
    <col min="10730" max="10733" style="52" width="8.85546875" collapsed="false"/>
    <col min="10734" max="10734" customWidth="true" style="52" width="11.7109375" collapsed="false"/>
    <col min="10735" max="10984" style="52" width="8.85546875" collapsed="false"/>
    <col min="10985" max="10985" customWidth="true" style="52" width="21.140625" collapsed="false"/>
    <col min="10986" max="10989" style="52" width="8.85546875" collapsed="false"/>
    <col min="10990" max="10990" customWidth="true" style="52" width="11.7109375" collapsed="false"/>
    <col min="10991" max="11240" style="52" width="8.85546875" collapsed="false"/>
    <col min="11241" max="11241" customWidth="true" style="52" width="21.140625" collapsed="false"/>
    <col min="11242" max="11245" style="52" width="8.85546875" collapsed="false"/>
    <col min="11246" max="11246" customWidth="true" style="52" width="11.7109375" collapsed="false"/>
    <col min="11247" max="11496" style="52" width="8.85546875" collapsed="false"/>
    <col min="11497" max="11497" customWidth="true" style="52" width="21.140625" collapsed="false"/>
    <col min="11498" max="11501" style="52" width="8.85546875" collapsed="false"/>
    <col min="11502" max="11502" customWidth="true" style="52" width="11.7109375" collapsed="false"/>
    <col min="11503" max="11752" style="52" width="8.85546875" collapsed="false"/>
    <col min="11753" max="11753" customWidth="true" style="52" width="21.140625" collapsed="false"/>
    <col min="11754" max="11757" style="52" width="8.85546875" collapsed="false"/>
    <col min="11758" max="11758" customWidth="true" style="52" width="11.7109375" collapsed="false"/>
    <col min="11759" max="12008" style="52" width="8.85546875" collapsed="false"/>
    <col min="12009" max="12009" customWidth="true" style="52" width="21.140625" collapsed="false"/>
    <col min="12010" max="12013" style="52" width="8.85546875" collapsed="false"/>
    <col min="12014" max="12014" customWidth="true" style="52" width="11.7109375" collapsed="false"/>
    <col min="12015" max="12264" style="52" width="8.85546875" collapsed="false"/>
    <col min="12265" max="12265" customWidth="true" style="52" width="21.140625" collapsed="false"/>
    <col min="12266" max="12269" style="52" width="8.85546875" collapsed="false"/>
    <col min="12270" max="12270" customWidth="true" style="52" width="11.7109375" collapsed="false"/>
    <col min="12271" max="12520" style="52" width="8.85546875" collapsed="false"/>
    <col min="12521" max="12521" customWidth="true" style="52" width="21.140625" collapsed="false"/>
    <col min="12522" max="12525" style="52" width="8.85546875" collapsed="false"/>
    <col min="12526" max="12526" customWidth="true" style="52" width="11.7109375" collapsed="false"/>
    <col min="12527" max="12776" style="52" width="8.85546875" collapsed="false"/>
    <col min="12777" max="12777" customWidth="true" style="52" width="21.140625" collapsed="false"/>
    <col min="12778" max="12781" style="52" width="8.85546875" collapsed="false"/>
    <col min="12782" max="12782" customWidth="true" style="52" width="11.7109375" collapsed="false"/>
    <col min="12783" max="13032" style="52" width="8.85546875" collapsed="false"/>
    <col min="13033" max="13033" customWidth="true" style="52" width="21.140625" collapsed="false"/>
    <col min="13034" max="13037" style="52" width="8.85546875" collapsed="false"/>
    <col min="13038" max="13038" customWidth="true" style="52" width="11.7109375" collapsed="false"/>
    <col min="13039" max="13288" style="52" width="8.85546875" collapsed="false"/>
    <col min="13289" max="13289" customWidth="true" style="52" width="21.140625" collapsed="false"/>
    <col min="13290" max="13293" style="52" width="8.85546875" collapsed="false"/>
    <col min="13294" max="13294" customWidth="true" style="52" width="11.7109375" collapsed="false"/>
    <col min="13295" max="13544" style="52" width="8.85546875" collapsed="false"/>
    <col min="13545" max="13545" customWidth="true" style="52" width="21.140625" collapsed="false"/>
    <col min="13546" max="13549" style="52" width="8.85546875" collapsed="false"/>
    <col min="13550" max="13550" customWidth="true" style="52" width="11.7109375" collapsed="false"/>
    <col min="13551" max="13800" style="52" width="8.85546875" collapsed="false"/>
    <col min="13801" max="13801" customWidth="true" style="52" width="21.140625" collapsed="false"/>
    <col min="13802" max="13805" style="52" width="8.85546875" collapsed="false"/>
    <col min="13806" max="13806" customWidth="true" style="52" width="11.7109375" collapsed="false"/>
    <col min="13807" max="14056" style="52" width="8.85546875" collapsed="false"/>
    <col min="14057" max="14057" customWidth="true" style="52" width="21.140625" collapsed="false"/>
    <col min="14058" max="14061" style="52" width="8.85546875" collapsed="false"/>
    <col min="14062" max="14062" customWidth="true" style="52" width="11.7109375" collapsed="false"/>
    <col min="14063" max="14312" style="52" width="8.85546875" collapsed="false"/>
    <col min="14313" max="14313" customWidth="true" style="52" width="21.140625" collapsed="false"/>
    <col min="14314" max="14317" style="52" width="8.85546875" collapsed="false"/>
    <col min="14318" max="14318" customWidth="true" style="52" width="11.7109375" collapsed="false"/>
    <col min="14319" max="14568" style="52" width="8.85546875" collapsed="false"/>
    <col min="14569" max="14569" customWidth="true" style="52" width="21.140625" collapsed="false"/>
    <col min="14570" max="14573" style="52" width="8.85546875" collapsed="false"/>
    <col min="14574" max="14574" customWidth="true" style="52" width="11.7109375" collapsed="false"/>
    <col min="14575" max="14824" style="52" width="8.85546875" collapsed="false"/>
    <col min="14825" max="14825" customWidth="true" style="52" width="21.140625" collapsed="false"/>
    <col min="14826" max="14829" style="52" width="8.85546875" collapsed="false"/>
    <col min="14830" max="14830" customWidth="true" style="52" width="11.7109375" collapsed="false"/>
    <col min="14831" max="15080" style="52" width="8.85546875" collapsed="false"/>
    <col min="15081" max="15081" customWidth="true" style="52" width="21.140625" collapsed="false"/>
    <col min="15082" max="15085" style="52" width="8.85546875" collapsed="false"/>
    <col min="15086" max="15086" customWidth="true" style="52" width="11.7109375" collapsed="false"/>
    <col min="15087" max="15336" style="52" width="8.85546875" collapsed="false"/>
    <col min="15337" max="15337" customWidth="true" style="52" width="21.140625" collapsed="false"/>
    <col min="15338" max="15341" style="52" width="8.85546875" collapsed="false"/>
    <col min="15342" max="15342" customWidth="true" style="52" width="11.7109375" collapsed="false"/>
    <col min="15343" max="15592" style="52" width="8.85546875" collapsed="false"/>
    <col min="15593" max="15593" customWidth="true" style="52" width="21.140625" collapsed="false"/>
    <col min="15594" max="15597" style="52" width="8.85546875" collapsed="false"/>
    <col min="15598" max="15598" customWidth="true" style="52" width="11.7109375" collapsed="false"/>
    <col min="15599" max="15848" style="52" width="8.85546875" collapsed="false"/>
    <col min="15849" max="15849" customWidth="true" style="52" width="21.140625" collapsed="false"/>
    <col min="15850" max="15853" style="52" width="8.85546875" collapsed="false"/>
    <col min="15854" max="15854" customWidth="true" style="52" width="11.7109375" collapsed="false"/>
    <col min="15855" max="16104" style="52" width="8.85546875" collapsed="false"/>
    <col min="16105" max="16105" customWidth="true" style="52" width="21.140625" collapsed="false"/>
    <col min="16106" max="16109" style="52" width="8.85546875" collapsed="false"/>
    <col min="16110" max="16110" customWidth="true" style="52" width="11.7109375" collapsed="false"/>
    <col min="16111" max="16384" style="52" width="8.85546875" collapsed="false"/>
  </cols>
  <sheetData>
    <row r="1" spans="1:28" x14ac:dyDescent="0.2">
      <c r="A1" s="8" t="s">
        <v>277</v>
      </c>
    </row>
    <row r="2" spans="1:28" x14ac:dyDescent="0.2">
      <c r="A2" s="274" t="s">
        <v>282</v>
      </c>
    </row>
    <row r="3" spans="1:28" x14ac:dyDescent="0.2">
      <c r="A3" s="337" t="s">
        <v>92</v>
      </c>
    </row>
    <row r="4" spans="1:28" x14ac:dyDescent="0.2">
      <c r="A4" s="10"/>
      <c r="N4" s="415" t="s">
        <v>210</v>
      </c>
      <c r="O4" s="416"/>
      <c r="P4" s="416"/>
      <c r="Q4" s="417"/>
      <c r="S4" s="415" t="s">
        <v>211</v>
      </c>
      <c r="T4" s="416"/>
      <c r="U4" s="416"/>
      <c r="V4" s="417"/>
    </row>
    <row r="5" spans="1:28" x14ac:dyDescent="0.2">
      <c r="B5" s="419">
        <v>2018</v>
      </c>
      <c r="C5" s="421"/>
      <c r="D5" s="421"/>
      <c r="E5" s="421"/>
      <c r="F5" s="419">
        <v>2019</v>
      </c>
      <c r="G5" s="421"/>
      <c r="H5" s="421"/>
      <c r="I5" s="421"/>
      <c r="J5" s="415">
        <v>2020</v>
      </c>
      <c r="K5" s="416"/>
      <c r="L5" s="417"/>
      <c r="N5" s="12">
        <v>2019</v>
      </c>
      <c r="O5" s="338">
        <v>2020</v>
      </c>
      <c r="P5" s="419" t="s">
        <v>68</v>
      </c>
      <c r="Q5" s="420"/>
      <c r="S5" s="12">
        <v>2019</v>
      </c>
      <c r="T5" s="340">
        <v>2020</v>
      </c>
      <c r="U5" s="419" t="s">
        <v>68</v>
      </c>
      <c r="V5" s="420"/>
    </row>
    <row r="6" spans="1:28" ht="25.5" customHeight="1" x14ac:dyDescent="0.2">
      <c r="B6" s="11" t="s">
        <v>317</v>
      </c>
      <c r="C6" s="11" t="s">
        <v>67</v>
      </c>
      <c r="D6" s="11" t="s">
        <v>318</v>
      </c>
      <c r="E6" s="11" t="s">
        <v>65</v>
      </c>
      <c r="F6" s="11" t="s">
        <v>317</v>
      </c>
      <c r="G6" s="11" t="s">
        <v>67</v>
      </c>
      <c r="H6" s="11" t="s">
        <v>318</v>
      </c>
      <c r="I6" s="11" t="s">
        <v>65</v>
      </c>
      <c r="J6" s="11" t="s">
        <v>317</v>
      </c>
      <c r="K6" s="11" t="s">
        <v>67</v>
      </c>
      <c r="L6" s="11" t="s">
        <v>318</v>
      </c>
      <c r="N6" s="13" t="s">
        <v>69</v>
      </c>
      <c r="O6" s="339" t="s">
        <v>69</v>
      </c>
      <c r="P6" s="11" t="s">
        <v>53</v>
      </c>
      <c r="Q6" s="11" t="s">
        <v>70</v>
      </c>
      <c r="S6" s="13" t="s">
        <v>71</v>
      </c>
      <c r="T6" s="341" t="s">
        <v>71</v>
      </c>
      <c r="U6" s="11" t="s">
        <v>53</v>
      </c>
      <c r="V6" s="11" t="s">
        <v>70</v>
      </c>
    </row>
    <row r="7" spans="1:28" s="8" customFormat="1" x14ac:dyDescent="0.2">
      <c r="A7" s="133" t="s">
        <v>62</v>
      </c>
      <c r="B7" s="134">
        <v>110</v>
      </c>
      <c r="C7" s="134">
        <v>200</v>
      </c>
      <c r="D7" s="134">
        <v>175</v>
      </c>
      <c r="E7" s="134">
        <v>155</v>
      </c>
      <c r="F7" s="134">
        <v>110</v>
      </c>
      <c r="G7" s="134">
        <v>110</v>
      </c>
      <c r="H7" s="134">
        <v>110</v>
      </c>
      <c r="I7" s="134">
        <v>170</v>
      </c>
      <c r="J7" s="134">
        <v>125</v>
      </c>
      <c r="K7" s="134">
        <v>20</v>
      </c>
      <c r="L7" s="134">
        <v>115</v>
      </c>
      <c r="N7" s="344">
        <f>G7+H7</f>
        <v>220</v>
      </c>
      <c r="O7" s="345">
        <f>K7+L7</f>
        <v>135</v>
      </c>
      <c r="P7" s="344">
        <f>O7-N7</f>
        <v>-85</v>
      </c>
      <c r="Q7" s="346">
        <f>P7/N7</f>
        <v>-0.38636363636363635</v>
      </c>
      <c r="R7" s="52"/>
      <c r="S7" s="344">
        <f>SUM(E7:H7)</f>
        <v>485</v>
      </c>
      <c r="T7" s="345">
        <f>SUM(I7:L7)</f>
        <v>430</v>
      </c>
      <c r="U7" s="344">
        <f>T7-S7</f>
        <v>-55</v>
      </c>
      <c r="V7" s="346">
        <f>U7/S7</f>
        <v>-0.1134020618556701</v>
      </c>
    </row>
    <row r="8" spans="1:28" x14ac:dyDescent="0.2">
      <c r="A8" s="131" t="s">
        <v>3</v>
      </c>
      <c r="B8" s="129">
        <v>0</v>
      </c>
      <c r="C8" s="129">
        <v>0</v>
      </c>
      <c r="D8" s="129">
        <v>0</v>
      </c>
      <c r="E8" s="129">
        <v>0</v>
      </c>
      <c r="F8" s="129">
        <v>0</v>
      </c>
      <c r="G8" s="129" t="s">
        <v>283</v>
      </c>
      <c r="H8" s="129">
        <v>0</v>
      </c>
      <c r="I8" s="129" t="s">
        <v>283</v>
      </c>
      <c r="J8" s="129">
        <v>0</v>
      </c>
      <c r="K8" s="129">
        <v>5</v>
      </c>
      <c r="L8" s="129">
        <v>10</v>
      </c>
      <c r="N8" s="8"/>
      <c r="O8" s="8"/>
      <c r="P8" s="8"/>
      <c r="Q8" s="8"/>
      <c r="R8" s="8"/>
      <c r="S8" s="8"/>
      <c r="T8" s="8"/>
      <c r="U8" s="8"/>
      <c r="V8" s="8"/>
      <c r="W8" s="8"/>
      <c r="X8" s="8"/>
      <c r="Y8" s="8"/>
      <c r="Z8" s="8"/>
      <c r="AA8" s="8"/>
      <c r="AB8" s="8"/>
    </row>
    <row r="9" spans="1:28" x14ac:dyDescent="0.2">
      <c r="A9" s="131" t="s">
        <v>4</v>
      </c>
      <c r="B9" s="129">
        <v>0</v>
      </c>
      <c r="C9" s="129">
        <v>0</v>
      </c>
      <c r="D9" s="129">
        <v>0</v>
      </c>
      <c r="E9" s="129" t="s">
        <v>283</v>
      </c>
      <c r="F9" s="129">
        <v>0</v>
      </c>
      <c r="G9" s="129">
        <v>0</v>
      </c>
      <c r="H9" s="129">
        <v>0</v>
      </c>
      <c r="I9" s="129">
        <v>0</v>
      </c>
      <c r="J9" s="129">
        <v>0</v>
      </c>
      <c r="K9" s="129">
        <v>0</v>
      </c>
      <c r="L9" s="129">
        <v>0</v>
      </c>
      <c r="N9" s="8"/>
      <c r="O9" s="8"/>
      <c r="P9" s="8"/>
      <c r="Q9" s="8"/>
      <c r="R9" s="8"/>
      <c r="S9" s="8"/>
      <c r="T9" s="8"/>
      <c r="U9" s="8"/>
      <c r="V9" s="8"/>
      <c r="W9" s="8"/>
      <c r="X9" s="8"/>
      <c r="Y9" s="8"/>
      <c r="Z9" s="8"/>
      <c r="AA9" s="8"/>
      <c r="AB9" s="8"/>
    </row>
    <row r="10" spans="1:28" x14ac:dyDescent="0.2">
      <c r="A10" s="131" t="s">
        <v>6</v>
      </c>
      <c r="B10" s="129">
        <v>0</v>
      </c>
      <c r="C10" s="129">
        <v>0</v>
      </c>
      <c r="D10" s="129" t="s">
        <v>283</v>
      </c>
      <c r="E10" s="129" t="s">
        <v>283</v>
      </c>
      <c r="F10" s="129" t="s">
        <v>283</v>
      </c>
      <c r="G10" s="129">
        <v>0</v>
      </c>
      <c r="H10" s="129">
        <v>0</v>
      </c>
      <c r="I10" s="129">
        <v>0</v>
      </c>
      <c r="J10" s="129">
        <v>0</v>
      </c>
      <c r="K10" s="129">
        <v>0</v>
      </c>
      <c r="L10" s="129">
        <v>0</v>
      </c>
      <c r="N10" s="8"/>
      <c r="O10" s="8"/>
      <c r="P10" s="8"/>
      <c r="Q10" s="8"/>
      <c r="R10" s="8"/>
      <c r="S10" s="8"/>
      <c r="T10" s="8"/>
      <c r="U10" s="8"/>
      <c r="V10" s="8"/>
      <c r="W10" s="8"/>
      <c r="X10" s="8"/>
      <c r="Y10" s="8"/>
      <c r="Z10" s="8"/>
      <c r="AA10" s="8"/>
      <c r="AB10" s="8"/>
    </row>
    <row r="11" spans="1:28" x14ac:dyDescent="0.2">
      <c r="A11" s="131" t="s">
        <v>8</v>
      </c>
      <c r="B11" s="129">
        <v>0</v>
      </c>
      <c r="C11" s="129">
        <v>0</v>
      </c>
      <c r="D11" s="129">
        <v>0</v>
      </c>
      <c r="E11" s="129">
        <v>0</v>
      </c>
      <c r="F11" s="129">
        <v>0</v>
      </c>
      <c r="G11" s="129">
        <v>0</v>
      </c>
      <c r="H11" s="129" t="s">
        <v>283</v>
      </c>
      <c r="I11" s="129" t="s">
        <v>283</v>
      </c>
      <c r="J11" s="129">
        <v>0</v>
      </c>
      <c r="K11" s="129" t="s">
        <v>283</v>
      </c>
      <c r="L11" s="129">
        <v>5</v>
      </c>
      <c r="N11" s="8"/>
      <c r="O11" s="8"/>
      <c r="P11" s="8"/>
      <c r="Q11" s="8"/>
      <c r="R11" s="8"/>
      <c r="S11" s="8"/>
      <c r="T11" s="8"/>
      <c r="U11" s="8"/>
      <c r="V11" s="8"/>
      <c r="W11" s="8"/>
      <c r="X11" s="8"/>
      <c r="Y11" s="8"/>
      <c r="Z11" s="8"/>
      <c r="AA11" s="8"/>
      <c r="AB11" s="8"/>
    </row>
    <row r="12" spans="1:28" x14ac:dyDescent="0.2">
      <c r="A12" s="131" t="s">
        <v>10</v>
      </c>
      <c r="B12" s="129">
        <v>5</v>
      </c>
      <c r="C12" s="129" t="s">
        <v>283</v>
      </c>
      <c r="D12" s="129">
        <v>0</v>
      </c>
      <c r="E12" s="129">
        <v>5</v>
      </c>
      <c r="F12" s="129">
        <v>0</v>
      </c>
      <c r="G12" s="129">
        <v>0</v>
      </c>
      <c r="H12" s="129">
        <v>0</v>
      </c>
      <c r="I12" s="129">
        <v>0</v>
      </c>
      <c r="J12" s="129">
        <v>0</v>
      </c>
      <c r="K12" s="129">
        <v>0</v>
      </c>
      <c r="L12" s="129">
        <v>0</v>
      </c>
      <c r="N12" s="8"/>
      <c r="O12" s="8"/>
      <c r="P12" s="8"/>
      <c r="Q12" s="8"/>
      <c r="R12" s="8"/>
      <c r="S12" s="8"/>
      <c r="T12" s="8"/>
      <c r="U12" s="8"/>
      <c r="V12" s="8"/>
      <c r="W12" s="8"/>
      <c r="X12" s="8"/>
      <c r="Y12" s="8"/>
      <c r="Z12" s="8"/>
      <c r="AA12" s="8"/>
      <c r="AB12" s="8"/>
    </row>
    <row r="13" spans="1:28" x14ac:dyDescent="0.2">
      <c r="A13" s="131" t="s">
        <v>13</v>
      </c>
      <c r="B13" s="129">
        <v>65</v>
      </c>
      <c r="C13" s="129">
        <v>165</v>
      </c>
      <c r="D13" s="129">
        <v>115</v>
      </c>
      <c r="E13" s="129">
        <v>105</v>
      </c>
      <c r="F13" s="129">
        <v>80</v>
      </c>
      <c r="G13" s="129">
        <v>75</v>
      </c>
      <c r="H13" s="129">
        <v>75</v>
      </c>
      <c r="I13" s="129">
        <v>125</v>
      </c>
      <c r="J13" s="129">
        <v>100</v>
      </c>
      <c r="K13" s="129">
        <v>0</v>
      </c>
      <c r="L13" s="129" t="s">
        <v>283</v>
      </c>
      <c r="N13" s="8"/>
      <c r="O13" s="8"/>
      <c r="P13" s="8"/>
      <c r="Q13" s="8"/>
      <c r="R13" s="8"/>
      <c r="S13" s="8"/>
      <c r="T13" s="8"/>
      <c r="U13" s="8"/>
      <c r="V13" s="8"/>
      <c r="W13" s="8"/>
      <c r="X13" s="8"/>
      <c r="Y13" s="8"/>
      <c r="Z13" s="8"/>
      <c r="AA13" s="8"/>
      <c r="AB13" s="8"/>
    </row>
    <row r="14" spans="1:28" x14ac:dyDescent="0.2">
      <c r="A14" s="131" t="s">
        <v>16</v>
      </c>
      <c r="B14" s="129">
        <v>0</v>
      </c>
      <c r="C14" s="129">
        <v>0</v>
      </c>
      <c r="D14" s="129">
        <v>0</v>
      </c>
      <c r="E14" s="129">
        <v>0</v>
      </c>
      <c r="F14" s="129" t="s">
        <v>283</v>
      </c>
      <c r="G14" s="129" t="s">
        <v>283</v>
      </c>
      <c r="H14" s="129">
        <v>0</v>
      </c>
      <c r="I14" s="129">
        <v>0</v>
      </c>
      <c r="J14" s="129">
        <v>0</v>
      </c>
      <c r="K14" s="129">
        <v>0</v>
      </c>
      <c r="L14" s="129">
        <v>75</v>
      </c>
      <c r="N14" s="8"/>
      <c r="O14" s="8"/>
      <c r="P14" s="8"/>
      <c r="Q14" s="8"/>
      <c r="R14" s="8"/>
      <c r="S14" s="8"/>
      <c r="T14" s="8"/>
      <c r="U14" s="8"/>
      <c r="V14" s="8"/>
      <c r="W14" s="8"/>
      <c r="X14" s="8"/>
      <c r="Y14" s="8"/>
      <c r="Z14" s="8"/>
      <c r="AA14" s="8"/>
      <c r="AB14" s="8"/>
    </row>
    <row r="15" spans="1:28" x14ac:dyDescent="0.2">
      <c r="A15" s="131" t="s">
        <v>17</v>
      </c>
      <c r="B15" s="129">
        <v>10</v>
      </c>
      <c r="C15" s="129">
        <v>5</v>
      </c>
      <c r="D15" s="129">
        <v>10</v>
      </c>
      <c r="E15" s="129">
        <v>5</v>
      </c>
      <c r="F15" s="129">
        <v>10</v>
      </c>
      <c r="G15" s="129">
        <v>10</v>
      </c>
      <c r="H15" s="129">
        <v>30</v>
      </c>
      <c r="I15" s="129">
        <v>30</v>
      </c>
      <c r="J15" s="129">
        <v>20</v>
      </c>
      <c r="K15" s="129">
        <v>10</v>
      </c>
      <c r="L15" s="129">
        <v>15</v>
      </c>
      <c r="N15" s="8"/>
      <c r="O15" s="8"/>
      <c r="P15" s="8"/>
      <c r="Q15" s="8"/>
      <c r="R15" s="8"/>
      <c r="S15" s="8"/>
      <c r="T15" s="8"/>
      <c r="U15" s="8"/>
      <c r="V15" s="8"/>
      <c r="W15" s="8"/>
      <c r="X15" s="8"/>
      <c r="Y15" s="8"/>
      <c r="Z15" s="8"/>
      <c r="AA15" s="8"/>
      <c r="AB15" s="8"/>
    </row>
    <row r="16" spans="1:28" x14ac:dyDescent="0.2">
      <c r="A16" s="131" t="s">
        <v>18</v>
      </c>
      <c r="B16" s="129">
        <v>5</v>
      </c>
      <c r="C16" s="129">
        <v>5</v>
      </c>
      <c r="D16" s="129">
        <v>5</v>
      </c>
      <c r="E16" s="129">
        <v>5</v>
      </c>
      <c r="F16" s="129">
        <v>10</v>
      </c>
      <c r="G16" s="129">
        <v>0</v>
      </c>
      <c r="H16" s="129">
        <v>0</v>
      </c>
      <c r="I16" s="129">
        <v>0</v>
      </c>
      <c r="J16" s="129">
        <v>0</v>
      </c>
      <c r="K16" s="129">
        <v>0</v>
      </c>
      <c r="L16" s="129">
        <v>0</v>
      </c>
      <c r="N16" s="8"/>
      <c r="O16" s="8"/>
      <c r="P16" s="8"/>
      <c r="Q16" s="8"/>
      <c r="R16" s="8"/>
      <c r="S16" s="8"/>
      <c r="T16" s="8"/>
      <c r="U16" s="8"/>
      <c r="V16" s="8"/>
      <c r="W16" s="8"/>
      <c r="X16" s="8"/>
      <c r="Y16" s="8"/>
      <c r="Z16" s="8"/>
      <c r="AA16" s="8"/>
      <c r="AB16" s="8"/>
    </row>
    <row r="17" spans="1:28" x14ac:dyDescent="0.2">
      <c r="A17" s="131" t="s">
        <v>19</v>
      </c>
      <c r="B17" s="129">
        <v>0</v>
      </c>
      <c r="C17" s="129">
        <v>0</v>
      </c>
      <c r="D17" s="129">
        <v>0</v>
      </c>
      <c r="E17" s="129">
        <v>0</v>
      </c>
      <c r="F17" s="129">
        <v>0</v>
      </c>
      <c r="G17" s="129" t="s">
        <v>283</v>
      </c>
      <c r="H17" s="129" t="s">
        <v>283</v>
      </c>
      <c r="I17" s="129" t="s">
        <v>283</v>
      </c>
      <c r="J17" s="129" t="s">
        <v>283</v>
      </c>
      <c r="K17" s="129">
        <v>0</v>
      </c>
      <c r="L17" s="129" t="s">
        <v>283</v>
      </c>
      <c r="N17" s="8"/>
      <c r="O17" s="8"/>
      <c r="P17" s="8"/>
      <c r="Q17" s="8"/>
      <c r="R17" s="8"/>
      <c r="S17" s="8"/>
      <c r="T17" s="8"/>
      <c r="U17" s="8"/>
      <c r="V17" s="8"/>
      <c r="W17" s="8"/>
      <c r="X17" s="8"/>
      <c r="Y17" s="8"/>
      <c r="Z17" s="8"/>
      <c r="AA17" s="8"/>
      <c r="AB17" s="8"/>
    </row>
    <row r="18" spans="1:28" x14ac:dyDescent="0.2">
      <c r="A18" s="131" t="s">
        <v>20</v>
      </c>
      <c r="B18" s="129" t="s">
        <v>283</v>
      </c>
      <c r="C18" s="129">
        <v>5</v>
      </c>
      <c r="D18" s="129">
        <v>5</v>
      </c>
      <c r="E18" s="129" t="s">
        <v>283</v>
      </c>
      <c r="F18" s="129">
        <v>0</v>
      </c>
      <c r="G18" s="129">
        <v>0</v>
      </c>
      <c r="H18" s="129">
        <v>0</v>
      </c>
      <c r="I18" s="129">
        <v>5</v>
      </c>
      <c r="J18" s="129" t="s">
        <v>283</v>
      </c>
      <c r="K18" s="129">
        <v>0</v>
      </c>
      <c r="L18" s="129">
        <v>0</v>
      </c>
      <c r="N18" s="8"/>
      <c r="O18" s="8"/>
      <c r="P18" s="8"/>
      <c r="Q18" s="8"/>
      <c r="R18" s="8"/>
      <c r="S18" s="8"/>
      <c r="T18" s="8"/>
      <c r="U18" s="8"/>
      <c r="V18" s="8"/>
      <c r="W18" s="8"/>
      <c r="X18" s="8"/>
      <c r="Y18" s="8"/>
      <c r="Z18" s="8"/>
      <c r="AA18" s="8"/>
      <c r="AB18" s="8"/>
    </row>
    <row r="19" spans="1:28" x14ac:dyDescent="0.2">
      <c r="A19" s="131" t="s">
        <v>21</v>
      </c>
      <c r="B19" s="129">
        <v>0</v>
      </c>
      <c r="C19" s="129">
        <v>0</v>
      </c>
      <c r="D19" s="129">
        <v>0</v>
      </c>
      <c r="E19" s="129">
        <v>0</v>
      </c>
      <c r="F19" s="129">
        <v>0</v>
      </c>
      <c r="G19" s="129">
        <v>0</v>
      </c>
      <c r="H19" s="129">
        <v>0</v>
      </c>
      <c r="I19" s="129">
        <v>0</v>
      </c>
      <c r="J19" s="129">
        <v>0</v>
      </c>
      <c r="K19" s="129">
        <v>0</v>
      </c>
      <c r="L19" s="129" t="s">
        <v>283</v>
      </c>
      <c r="N19" s="8"/>
      <c r="O19" s="8"/>
      <c r="P19" s="8"/>
      <c r="Q19" s="8"/>
      <c r="R19" s="8"/>
      <c r="S19" s="8"/>
      <c r="T19" s="8"/>
      <c r="U19" s="8"/>
      <c r="V19" s="8"/>
      <c r="W19" s="8"/>
      <c r="X19" s="8"/>
      <c r="Y19" s="8"/>
      <c r="Z19" s="8"/>
      <c r="AA19" s="8"/>
      <c r="AB19" s="8"/>
    </row>
    <row r="20" spans="1:28" x14ac:dyDescent="0.2">
      <c r="A20" s="131" t="s">
        <v>30</v>
      </c>
      <c r="B20" s="129">
        <v>0</v>
      </c>
      <c r="C20" s="129">
        <v>0</v>
      </c>
      <c r="D20" s="129">
        <v>0</v>
      </c>
      <c r="E20" s="129" t="s">
        <v>283</v>
      </c>
      <c r="F20" s="129">
        <v>0</v>
      </c>
      <c r="G20" s="129">
        <v>0</v>
      </c>
      <c r="H20" s="129">
        <v>0</v>
      </c>
      <c r="I20" s="129">
        <v>0</v>
      </c>
      <c r="J20" s="129">
        <v>0</v>
      </c>
      <c r="K20" s="129" t="s">
        <v>283</v>
      </c>
      <c r="L20" s="129">
        <v>0</v>
      </c>
      <c r="N20" s="8"/>
      <c r="O20" s="8"/>
      <c r="P20" s="8"/>
      <c r="Q20" s="8"/>
      <c r="R20" s="8"/>
      <c r="S20" s="8"/>
      <c r="T20" s="8"/>
      <c r="U20" s="8"/>
      <c r="V20" s="8"/>
      <c r="W20" s="8"/>
      <c r="X20" s="8"/>
      <c r="Y20" s="8"/>
      <c r="Z20" s="8"/>
      <c r="AA20" s="8"/>
      <c r="AB20" s="8"/>
    </row>
    <row r="21" spans="1:28" x14ac:dyDescent="0.2">
      <c r="A21" s="131" t="s">
        <v>31</v>
      </c>
      <c r="B21" s="129" t="s">
        <v>283</v>
      </c>
      <c r="C21" s="129" t="s">
        <v>283</v>
      </c>
      <c r="D21" s="129" t="s">
        <v>283</v>
      </c>
      <c r="E21" s="129">
        <v>5</v>
      </c>
      <c r="F21" s="129">
        <v>5</v>
      </c>
      <c r="G21" s="129">
        <v>0</v>
      </c>
      <c r="H21" s="129" t="s">
        <v>283</v>
      </c>
      <c r="I21" s="129">
        <v>0</v>
      </c>
      <c r="J21" s="129" t="s">
        <v>283</v>
      </c>
      <c r="K21" s="129">
        <v>0</v>
      </c>
      <c r="L21" s="129" t="s">
        <v>283</v>
      </c>
      <c r="N21" s="8"/>
      <c r="O21" s="8"/>
      <c r="P21" s="8"/>
      <c r="Q21" s="8"/>
      <c r="R21" s="8"/>
      <c r="S21" s="8"/>
      <c r="T21" s="8"/>
      <c r="U21" s="8"/>
      <c r="V21" s="8"/>
      <c r="W21" s="8"/>
      <c r="X21" s="8"/>
      <c r="Y21" s="8"/>
      <c r="Z21" s="8"/>
      <c r="AA21" s="8"/>
      <c r="AB21" s="8"/>
    </row>
    <row r="22" spans="1:28" x14ac:dyDescent="0.2">
      <c r="A22" s="132" t="s">
        <v>33</v>
      </c>
      <c r="B22" s="130">
        <v>20</v>
      </c>
      <c r="C22" s="130">
        <v>10</v>
      </c>
      <c r="D22" s="130">
        <v>40</v>
      </c>
      <c r="E22" s="130">
        <v>30</v>
      </c>
      <c r="F22" s="130">
        <v>5</v>
      </c>
      <c r="G22" s="130">
        <v>20</v>
      </c>
      <c r="H22" s="130">
        <v>0</v>
      </c>
      <c r="I22" s="130">
        <v>5</v>
      </c>
      <c r="J22" s="130">
        <v>0</v>
      </c>
      <c r="K22" s="130">
        <v>0</v>
      </c>
      <c r="L22" s="130">
        <v>5</v>
      </c>
      <c r="N22" s="8"/>
      <c r="O22" s="8"/>
      <c r="P22" s="8"/>
      <c r="Q22" s="8"/>
      <c r="R22" s="8"/>
      <c r="S22" s="8"/>
      <c r="T22" s="8"/>
      <c r="U22" s="8"/>
      <c r="V22" s="8"/>
      <c r="W22" s="8"/>
      <c r="X22" s="8"/>
      <c r="Y22" s="8"/>
      <c r="Z22" s="8"/>
      <c r="AA22" s="8"/>
      <c r="AB22" s="8"/>
    </row>
    <row r="23" spans="1:28" x14ac:dyDescent="0.2">
      <c r="G23" s="259"/>
      <c r="K23" s="259"/>
      <c r="L23" s="259"/>
    </row>
    <row r="24" spans="1:28" x14ac:dyDescent="0.2">
      <c r="A24" s="52" t="s">
        <v>91</v>
      </c>
    </row>
  </sheetData>
  <mergeCells count="7">
    <mergeCell ref="B5:E5"/>
    <mergeCell ref="F5:I5"/>
    <mergeCell ref="J5:L5"/>
    <mergeCell ref="N4:Q4"/>
    <mergeCell ref="S4:V4"/>
    <mergeCell ref="P5:Q5"/>
    <mergeCell ref="U5:V5"/>
  </mergeCells>
  <hyperlinks>
    <hyperlink ref="A2" location="Contents!A1" display="Back to contents"/>
  </hyperlinks>
  <pageMargins left="0.7" right="0.7" top="0.75" bottom="0.75" header="0.3" footer="0.3"/>
  <pageSetup paperSize="9" orientation="portrait" horizontalDpi="90" verticalDpi="9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V21"/>
  <sheetViews>
    <sheetView showGridLines="0" workbookViewId="0">
      <selection activeCell="A21" sqref="A21"/>
    </sheetView>
  </sheetViews>
  <sheetFormatPr defaultRowHeight="12.75" x14ac:dyDescent="0.2"/>
  <cols>
    <col min="1" max="1" bestFit="true" customWidth="true" style="52" width="38.42578125" collapsed="false"/>
    <col min="2" max="2" bestFit="true" customWidth="true" style="52" width="11.5703125" collapsed="false"/>
    <col min="3" max="3" bestFit="true" customWidth="true" style="52" width="10.28515625" collapsed="false"/>
    <col min="4" max="4" bestFit="true" customWidth="true" style="52" width="10.5703125" collapsed="false"/>
    <col min="5" max="5" bestFit="true" customWidth="true" style="52" width="8.0" collapsed="false"/>
    <col min="6" max="6" bestFit="true" customWidth="true" style="52" width="11.5703125" collapsed="false"/>
    <col min="7" max="7" bestFit="true" customWidth="true" style="52" width="10.28515625" collapsed="false"/>
    <col min="8" max="8" bestFit="true" customWidth="true" style="52" width="10.5703125" collapsed="false"/>
    <col min="9" max="9" bestFit="true" customWidth="true" style="52" width="8.0" collapsed="false"/>
    <col min="10" max="10" bestFit="true" customWidth="true" style="52" width="11.5703125" collapsed="false"/>
    <col min="11" max="11" bestFit="true" customWidth="true" style="52" width="10.28515625" collapsed="false"/>
    <col min="12" max="12" bestFit="true" customWidth="true" style="52" width="10.5703125" collapsed="false"/>
    <col min="13" max="13" customWidth="true" style="52" width="3.140625" collapsed="false"/>
    <col min="14" max="15" customWidth="true" style="52" width="10.5703125" collapsed="false"/>
    <col min="16" max="17" style="52" width="9.140625" collapsed="false"/>
    <col min="18" max="18" customWidth="true" style="52" width="2.85546875" collapsed="false"/>
    <col min="19" max="20" customWidth="true" style="52" width="10.5703125" collapsed="false"/>
    <col min="21" max="21" style="52" width="9.140625" collapsed="false"/>
    <col min="22" max="22" customWidth="true" style="52" width="9.140625" collapsed="false"/>
    <col min="23" max="16384" style="52" width="9.140625" collapsed="false"/>
  </cols>
  <sheetData>
    <row r="1" spans="1:22" x14ac:dyDescent="0.2">
      <c r="A1" s="136" t="s">
        <v>332</v>
      </c>
    </row>
    <row r="2" spans="1:22" x14ac:dyDescent="0.2">
      <c r="A2" s="274" t="s">
        <v>282</v>
      </c>
    </row>
    <row r="3" spans="1:22" x14ac:dyDescent="0.2">
      <c r="N3" s="415" t="s">
        <v>210</v>
      </c>
      <c r="O3" s="416"/>
      <c r="P3" s="416"/>
      <c r="Q3" s="417"/>
      <c r="S3" s="415" t="s">
        <v>211</v>
      </c>
      <c r="T3" s="416"/>
      <c r="U3" s="416"/>
      <c r="V3" s="417"/>
    </row>
    <row r="4" spans="1:22" x14ac:dyDescent="0.2">
      <c r="A4" s="118"/>
      <c r="B4" s="419">
        <v>2018</v>
      </c>
      <c r="C4" s="421"/>
      <c r="D4" s="421"/>
      <c r="E4" s="421"/>
      <c r="F4" s="419">
        <v>2019</v>
      </c>
      <c r="G4" s="421"/>
      <c r="H4" s="421"/>
      <c r="I4" s="421"/>
      <c r="J4" s="415">
        <v>2020</v>
      </c>
      <c r="K4" s="416"/>
      <c r="L4" s="417"/>
      <c r="N4" s="12">
        <v>2019</v>
      </c>
      <c r="O4" s="164">
        <v>2020</v>
      </c>
      <c r="P4" s="419" t="s">
        <v>68</v>
      </c>
      <c r="Q4" s="420"/>
      <c r="S4" s="12">
        <v>2019</v>
      </c>
      <c r="T4" s="164">
        <v>2020</v>
      </c>
      <c r="U4" s="418" t="s">
        <v>68</v>
      </c>
      <c r="V4" s="418"/>
    </row>
    <row r="5" spans="1:22" ht="25.5" x14ac:dyDescent="0.2">
      <c r="A5" s="118"/>
      <c r="B5" s="11" t="s">
        <v>317</v>
      </c>
      <c r="C5" s="11" t="s">
        <v>67</v>
      </c>
      <c r="D5" s="11" t="s">
        <v>318</v>
      </c>
      <c r="E5" s="11" t="s">
        <v>65</v>
      </c>
      <c r="F5" s="11" t="s">
        <v>317</v>
      </c>
      <c r="G5" s="11" t="s">
        <v>67</v>
      </c>
      <c r="H5" s="11" t="s">
        <v>318</v>
      </c>
      <c r="I5" s="11" t="s">
        <v>65</v>
      </c>
      <c r="J5" s="11" t="s">
        <v>317</v>
      </c>
      <c r="K5" s="11" t="s">
        <v>67</v>
      </c>
      <c r="L5" s="11" t="s">
        <v>318</v>
      </c>
      <c r="N5" s="13" t="s">
        <v>69</v>
      </c>
      <c r="O5" s="14" t="s">
        <v>69</v>
      </c>
      <c r="P5" s="11" t="s">
        <v>53</v>
      </c>
      <c r="Q5" s="11" t="s">
        <v>70</v>
      </c>
      <c r="S5" s="14" t="s">
        <v>71</v>
      </c>
      <c r="T5" s="14" t="s">
        <v>71</v>
      </c>
      <c r="U5" s="14" t="s">
        <v>53</v>
      </c>
      <c r="V5" s="14" t="s">
        <v>70</v>
      </c>
    </row>
    <row r="6" spans="1:22" s="8" customFormat="1" x14ac:dyDescent="0.2">
      <c r="A6" s="177" t="s">
        <v>79</v>
      </c>
      <c r="B6" s="216">
        <v>6685</v>
      </c>
      <c r="C6" s="216">
        <v>7210</v>
      </c>
      <c r="D6" s="216">
        <v>7245</v>
      </c>
      <c r="E6" s="216">
        <v>7440</v>
      </c>
      <c r="F6" s="216">
        <v>6920</v>
      </c>
      <c r="G6" s="216">
        <v>7225</v>
      </c>
      <c r="H6" s="216">
        <v>7040</v>
      </c>
      <c r="I6" s="216">
        <v>7290</v>
      </c>
      <c r="J6" s="216">
        <v>6995</v>
      </c>
      <c r="K6" s="216">
        <v>3800</v>
      </c>
      <c r="L6" s="216">
        <v>6120</v>
      </c>
      <c r="N6" s="242">
        <f>G6+H6</f>
        <v>14265</v>
      </c>
      <c r="O6" s="181">
        <f>K6+L6</f>
        <v>9920</v>
      </c>
      <c r="P6" s="243">
        <f>O6-N6</f>
        <v>-4345</v>
      </c>
      <c r="Q6" s="202">
        <f>P6/N6</f>
        <v>-0.30459165790396076</v>
      </c>
      <c r="S6" s="242">
        <f>SUM(E6:H6)</f>
        <v>28625</v>
      </c>
      <c r="T6" s="181">
        <f>SUM(I6:L6)</f>
        <v>24205</v>
      </c>
      <c r="U6" s="243">
        <f>T6-S6</f>
        <v>-4420</v>
      </c>
      <c r="V6" s="202">
        <f>U6/S6</f>
        <v>-0.15441048034934499</v>
      </c>
    </row>
    <row r="7" spans="1:22" x14ac:dyDescent="0.2">
      <c r="A7" s="98" t="s">
        <v>117</v>
      </c>
      <c r="B7" s="105">
        <v>6225</v>
      </c>
      <c r="C7" s="105">
        <v>6780</v>
      </c>
      <c r="D7" s="105">
        <v>6810</v>
      </c>
      <c r="E7" s="105">
        <v>7050</v>
      </c>
      <c r="F7" s="105">
        <v>6535</v>
      </c>
      <c r="G7" s="105">
        <v>6835</v>
      </c>
      <c r="H7" s="105">
        <v>6675</v>
      </c>
      <c r="I7" s="105">
        <v>6945</v>
      </c>
      <c r="J7" s="105">
        <v>6660</v>
      </c>
      <c r="K7" s="105">
        <v>3570</v>
      </c>
      <c r="L7" s="105">
        <v>5830</v>
      </c>
      <c r="N7" s="244">
        <f>G7+H7</f>
        <v>13510</v>
      </c>
      <c r="O7" s="184">
        <f>K7+L7</f>
        <v>9400</v>
      </c>
      <c r="P7" s="241">
        <f>O7-N7</f>
        <v>-4110</v>
      </c>
      <c r="Q7" s="149">
        <f>P7/N7</f>
        <v>-0.30421909696521093</v>
      </c>
      <c r="S7" s="244">
        <f>SUM(E7:H7)</f>
        <v>27095</v>
      </c>
      <c r="T7" s="184">
        <f>SUM(I7:L7)</f>
        <v>23005</v>
      </c>
      <c r="U7" s="241">
        <f t="shared" ref="U7" si="0">T7-S7</f>
        <v>-4090</v>
      </c>
      <c r="V7" s="149">
        <f t="shared" ref="V7" si="1">U7/S7</f>
        <v>-0.15095035984498986</v>
      </c>
    </row>
    <row r="8" spans="1:22" x14ac:dyDescent="0.2">
      <c r="A8" s="98" t="s">
        <v>129</v>
      </c>
      <c r="B8" s="105">
        <v>460</v>
      </c>
      <c r="C8" s="105">
        <v>425</v>
      </c>
      <c r="D8" s="105">
        <v>435</v>
      </c>
      <c r="E8" s="105">
        <v>390</v>
      </c>
      <c r="F8" s="105">
        <v>385</v>
      </c>
      <c r="G8" s="105">
        <v>390</v>
      </c>
      <c r="H8" s="105">
        <v>365</v>
      </c>
      <c r="I8" s="105">
        <v>345</v>
      </c>
      <c r="J8" s="105">
        <v>330</v>
      </c>
      <c r="K8" s="105">
        <v>230</v>
      </c>
      <c r="L8" s="105">
        <v>290</v>
      </c>
      <c r="N8" s="244">
        <f>G8+H8</f>
        <v>755</v>
      </c>
      <c r="O8" s="184">
        <f>K8+L8</f>
        <v>520</v>
      </c>
      <c r="P8" s="241">
        <f>O8-N8</f>
        <v>-235</v>
      </c>
      <c r="Q8" s="149">
        <f>P8/N8</f>
        <v>-0.31125827814569534</v>
      </c>
      <c r="S8" s="244">
        <f t="shared" ref="S8" si="2">SUM(E8:H8)</f>
        <v>1530</v>
      </c>
      <c r="T8" s="184">
        <f t="shared" ref="T8" si="3">SUM(I8:L8)</f>
        <v>1195</v>
      </c>
      <c r="U8" s="241">
        <f>T8-S8</f>
        <v>-335</v>
      </c>
      <c r="V8" s="149">
        <f t="shared" ref="V8" si="4">U8/S8</f>
        <v>-0.21895424836601307</v>
      </c>
    </row>
    <row r="9" spans="1:22" x14ac:dyDescent="0.2">
      <c r="A9" s="66" t="s">
        <v>130</v>
      </c>
      <c r="B9" s="309">
        <f>B7/B6</f>
        <v>0.931189229618549</v>
      </c>
      <c r="C9" s="309">
        <f t="shared" ref="C9:O9" si="5">C7/C6</f>
        <v>0.94036061026352291</v>
      </c>
      <c r="D9" s="309">
        <f t="shared" si="5"/>
        <v>0.93995859213250521</v>
      </c>
      <c r="E9" s="309">
        <f t="shared" si="5"/>
        <v>0.94758064516129037</v>
      </c>
      <c r="F9" s="309">
        <f t="shared" si="5"/>
        <v>0.94436416184971095</v>
      </c>
      <c r="G9" s="309">
        <f t="shared" si="5"/>
        <v>0.94602076124567469</v>
      </c>
      <c r="H9" s="309">
        <f t="shared" si="5"/>
        <v>0.94815340909090906</v>
      </c>
      <c r="I9" s="309">
        <f t="shared" si="5"/>
        <v>0.95267489711934161</v>
      </c>
      <c r="J9" s="309">
        <f t="shared" si="5"/>
        <v>0.95210864903502501</v>
      </c>
      <c r="K9" s="309">
        <f t="shared" si="5"/>
        <v>0.93947368421052635</v>
      </c>
      <c r="L9" s="309">
        <f t="shared" si="5"/>
        <v>0.95261437908496727</v>
      </c>
      <c r="N9" s="310">
        <f>N7/N6</f>
        <v>0.94707325622152116</v>
      </c>
      <c r="O9" s="151">
        <f t="shared" si="5"/>
        <v>0.94758064516129037</v>
      </c>
      <c r="P9" s="245"/>
      <c r="Q9" s="151"/>
      <c r="S9" s="310">
        <f t="shared" ref="S9:T9" si="6">S7/S6</f>
        <v>0.94655021834061137</v>
      </c>
      <c r="T9" s="151">
        <f t="shared" si="6"/>
        <v>0.95042346622598639</v>
      </c>
      <c r="U9" s="245"/>
      <c r="V9" s="151"/>
    </row>
    <row r="11" spans="1:22" x14ac:dyDescent="0.2">
      <c r="A11" s="136" t="s">
        <v>333</v>
      </c>
    </row>
    <row r="12" spans="1:22" x14ac:dyDescent="0.2">
      <c r="N12" s="415" t="s">
        <v>210</v>
      </c>
      <c r="O12" s="416"/>
      <c r="P12" s="416"/>
      <c r="Q12" s="417"/>
      <c r="S12" s="415" t="s">
        <v>211</v>
      </c>
      <c r="T12" s="416"/>
      <c r="U12" s="416"/>
      <c r="V12" s="417"/>
    </row>
    <row r="13" spans="1:22" x14ac:dyDescent="0.2">
      <c r="B13" s="419">
        <v>2018</v>
      </c>
      <c r="C13" s="421"/>
      <c r="D13" s="421"/>
      <c r="E13" s="421"/>
      <c r="F13" s="419">
        <v>2019</v>
      </c>
      <c r="G13" s="421"/>
      <c r="H13" s="421"/>
      <c r="I13" s="421"/>
      <c r="J13" s="415">
        <v>2020</v>
      </c>
      <c r="K13" s="416"/>
      <c r="L13" s="417"/>
      <c r="N13" s="12">
        <v>2019</v>
      </c>
      <c r="O13" s="164">
        <v>2020</v>
      </c>
      <c r="P13" s="419" t="s">
        <v>68</v>
      </c>
      <c r="Q13" s="420"/>
      <c r="S13" s="12">
        <v>2019</v>
      </c>
      <c r="T13" s="164">
        <v>2020</v>
      </c>
      <c r="U13" s="418" t="s">
        <v>68</v>
      </c>
      <c r="V13" s="418"/>
    </row>
    <row r="14" spans="1:22" ht="25.5" x14ac:dyDescent="0.2">
      <c r="B14" s="11" t="s">
        <v>317</v>
      </c>
      <c r="C14" s="11" t="s">
        <v>67</v>
      </c>
      <c r="D14" s="11" t="s">
        <v>318</v>
      </c>
      <c r="E14" s="11" t="s">
        <v>65</v>
      </c>
      <c r="F14" s="11" t="s">
        <v>317</v>
      </c>
      <c r="G14" s="11" t="s">
        <v>67</v>
      </c>
      <c r="H14" s="11" t="s">
        <v>318</v>
      </c>
      <c r="I14" s="11" t="s">
        <v>65</v>
      </c>
      <c r="J14" s="11" t="s">
        <v>317</v>
      </c>
      <c r="K14" s="11" t="s">
        <v>67</v>
      </c>
      <c r="L14" s="11" t="s">
        <v>318</v>
      </c>
      <c r="N14" s="13" t="s">
        <v>69</v>
      </c>
      <c r="O14" s="14" t="s">
        <v>69</v>
      </c>
      <c r="P14" s="11" t="s">
        <v>53</v>
      </c>
      <c r="Q14" s="11" t="s">
        <v>70</v>
      </c>
      <c r="S14" s="14" t="s">
        <v>71</v>
      </c>
      <c r="T14" s="14" t="s">
        <v>71</v>
      </c>
      <c r="U14" s="14" t="s">
        <v>53</v>
      </c>
      <c r="V14" s="14" t="s">
        <v>70</v>
      </c>
    </row>
    <row r="15" spans="1:22" s="8" customFormat="1" x14ac:dyDescent="0.2">
      <c r="A15" s="177" t="s">
        <v>79</v>
      </c>
      <c r="B15" s="216">
        <v>405</v>
      </c>
      <c r="C15" s="216">
        <v>390</v>
      </c>
      <c r="D15" s="216">
        <v>410</v>
      </c>
      <c r="E15" s="216">
        <v>365</v>
      </c>
      <c r="F15" s="216">
        <v>365</v>
      </c>
      <c r="G15" s="216">
        <v>360</v>
      </c>
      <c r="H15" s="216">
        <v>330</v>
      </c>
      <c r="I15" s="216">
        <v>280</v>
      </c>
      <c r="J15" s="216">
        <v>250</v>
      </c>
      <c r="K15" s="216">
        <v>125</v>
      </c>
      <c r="L15" s="216">
        <v>160</v>
      </c>
      <c r="N15" s="242">
        <f>G15+H15</f>
        <v>690</v>
      </c>
      <c r="O15" s="181">
        <f>K15+L15</f>
        <v>285</v>
      </c>
      <c r="P15" s="243">
        <f>O15-N15</f>
        <v>-405</v>
      </c>
      <c r="Q15" s="202">
        <f>P15/N15</f>
        <v>-0.58695652173913049</v>
      </c>
      <c r="S15" s="242">
        <f>SUM(E15:H15)</f>
        <v>1420</v>
      </c>
      <c r="T15" s="181">
        <f>SUM(I15:L15)</f>
        <v>815</v>
      </c>
      <c r="U15" s="243">
        <f>T15-S15</f>
        <v>-605</v>
      </c>
      <c r="V15" s="202">
        <f>U15/S15</f>
        <v>-0.426056338028169</v>
      </c>
    </row>
    <row r="16" spans="1:22" x14ac:dyDescent="0.2">
      <c r="A16" s="98" t="s">
        <v>117</v>
      </c>
      <c r="B16" s="105">
        <v>375</v>
      </c>
      <c r="C16" s="105">
        <v>365</v>
      </c>
      <c r="D16" s="105">
        <v>375</v>
      </c>
      <c r="E16" s="105">
        <v>340</v>
      </c>
      <c r="F16" s="105">
        <v>340</v>
      </c>
      <c r="G16" s="105">
        <v>340</v>
      </c>
      <c r="H16" s="105">
        <v>315</v>
      </c>
      <c r="I16" s="105">
        <v>260</v>
      </c>
      <c r="J16" s="105">
        <v>230</v>
      </c>
      <c r="K16" s="105">
        <v>120</v>
      </c>
      <c r="L16" s="105">
        <v>150</v>
      </c>
      <c r="N16" s="244">
        <f>G16+H16</f>
        <v>655</v>
      </c>
      <c r="O16" s="184">
        <f>K16+L16</f>
        <v>270</v>
      </c>
      <c r="P16" s="241">
        <f>O16-N16</f>
        <v>-385</v>
      </c>
      <c r="Q16" s="149">
        <f>P16/N16</f>
        <v>-0.58778625954198471</v>
      </c>
      <c r="S16" s="244">
        <f t="shared" ref="S16:S17" si="7">SUM(E16:H16)</f>
        <v>1335</v>
      </c>
      <c r="T16" s="184">
        <f>SUM(I16:L16)</f>
        <v>760</v>
      </c>
      <c r="U16" s="241">
        <f t="shared" ref="U16" si="8">T16-S16</f>
        <v>-575</v>
      </c>
      <c r="V16" s="149">
        <f t="shared" ref="V16" si="9">U16/S16</f>
        <v>-0.43071161048689138</v>
      </c>
    </row>
    <row r="17" spans="1:22" x14ac:dyDescent="0.2">
      <c r="A17" s="98" t="s">
        <v>129</v>
      </c>
      <c r="B17" s="105">
        <v>30</v>
      </c>
      <c r="C17" s="105">
        <v>25</v>
      </c>
      <c r="D17" s="105">
        <v>35</v>
      </c>
      <c r="E17" s="105">
        <v>25</v>
      </c>
      <c r="F17" s="105">
        <v>25</v>
      </c>
      <c r="G17" s="105">
        <v>20</v>
      </c>
      <c r="H17" s="105">
        <v>15</v>
      </c>
      <c r="I17" s="105">
        <v>25</v>
      </c>
      <c r="J17" s="105">
        <v>25</v>
      </c>
      <c r="K17" s="105">
        <v>10</v>
      </c>
      <c r="L17" s="105">
        <v>10</v>
      </c>
      <c r="N17" s="244">
        <f>G17+H17</f>
        <v>35</v>
      </c>
      <c r="O17" s="184">
        <f>K17+L17</f>
        <v>20</v>
      </c>
      <c r="P17" s="241">
        <f>O17-N17</f>
        <v>-15</v>
      </c>
      <c r="Q17" s="149">
        <f>P17/N17</f>
        <v>-0.42857142857142855</v>
      </c>
      <c r="S17" s="244">
        <f t="shared" si="7"/>
        <v>85</v>
      </c>
      <c r="T17" s="184">
        <f t="shared" ref="T17" si="10">SUM(I17:L17)</f>
        <v>70</v>
      </c>
      <c r="U17" s="241">
        <f>T17-S17</f>
        <v>-15</v>
      </c>
      <c r="V17" s="149">
        <f>U17/S17</f>
        <v>-0.17647058823529413</v>
      </c>
    </row>
    <row r="18" spans="1:22" x14ac:dyDescent="0.2">
      <c r="A18" s="66" t="s">
        <v>130</v>
      </c>
      <c r="B18" s="309">
        <f>B16/B15</f>
        <v>0.92592592592592593</v>
      </c>
      <c r="C18" s="309">
        <f t="shared" ref="C18:L18" si="11">C16/C15</f>
        <v>0.9358974358974359</v>
      </c>
      <c r="D18" s="309">
        <f t="shared" si="11"/>
        <v>0.91463414634146345</v>
      </c>
      <c r="E18" s="309">
        <f t="shared" si="11"/>
        <v>0.93150684931506844</v>
      </c>
      <c r="F18" s="309">
        <f t="shared" si="11"/>
        <v>0.93150684931506844</v>
      </c>
      <c r="G18" s="309">
        <f t="shared" si="11"/>
        <v>0.94444444444444442</v>
      </c>
      <c r="H18" s="309">
        <f t="shared" si="11"/>
        <v>0.95454545454545459</v>
      </c>
      <c r="I18" s="309">
        <f t="shared" si="11"/>
        <v>0.9285714285714286</v>
      </c>
      <c r="J18" s="309">
        <f t="shared" si="11"/>
        <v>0.92</v>
      </c>
      <c r="K18" s="309">
        <f t="shared" si="11"/>
        <v>0.96</v>
      </c>
      <c r="L18" s="309">
        <f t="shared" si="11"/>
        <v>0.9375</v>
      </c>
      <c r="N18" s="310">
        <f>N16/N15</f>
        <v>0.94927536231884058</v>
      </c>
      <c r="O18" s="151">
        <f t="shared" ref="O18" si="12">O16/O15</f>
        <v>0.94736842105263153</v>
      </c>
      <c r="P18" s="245"/>
      <c r="Q18" s="151"/>
      <c r="S18" s="310">
        <f t="shared" ref="S18" si="13">S16/S15</f>
        <v>0.9401408450704225</v>
      </c>
      <c r="T18" s="151">
        <f>T16/T15</f>
        <v>0.93251533742331283</v>
      </c>
      <c r="U18" s="245"/>
      <c r="V18" s="151"/>
    </row>
    <row r="20" spans="1:22" x14ac:dyDescent="0.2">
      <c r="A20" s="58" t="s">
        <v>90</v>
      </c>
    </row>
    <row r="21" spans="1:22" x14ac:dyDescent="0.2">
      <c r="A21" s="406" t="s">
        <v>353</v>
      </c>
    </row>
  </sheetData>
  <mergeCells count="14">
    <mergeCell ref="B4:E4"/>
    <mergeCell ref="F4:I4"/>
    <mergeCell ref="J4:L4"/>
    <mergeCell ref="N3:Q3"/>
    <mergeCell ref="S3:V3"/>
    <mergeCell ref="P4:Q4"/>
    <mergeCell ref="U4:V4"/>
    <mergeCell ref="S12:V12"/>
    <mergeCell ref="U13:V13"/>
    <mergeCell ref="B13:E13"/>
    <mergeCell ref="F13:I13"/>
    <mergeCell ref="J13:L13"/>
    <mergeCell ref="N12:Q12"/>
    <mergeCell ref="P13:Q13"/>
  </mergeCells>
  <hyperlinks>
    <hyperlink ref="A2" location="Contents!A1" display="Back to contents"/>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V44"/>
  <sheetViews>
    <sheetView showGridLines="0" topLeftCell="A25" workbookViewId="0">
      <pane xSplit="1" topLeftCell="B1" activePane="topRight" state="frozen"/>
      <selection activeCell="A11" sqref="A11"/>
      <selection pane="topRight" activeCell="P25" sqref="P25"/>
    </sheetView>
  </sheetViews>
  <sheetFormatPr defaultRowHeight="12.75" x14ac:dyDescent="0.2"/>
  <cols>
    <col min="1" max="1" customWidth="true" style="52" width="42.7109375" collapsed="false"/>
    <col min="2" max="12" customWidth="true" style="52" width="10.7109375" collapsed="false"/>
    <col min="13" max="13" customWidth="true" style="52" width="4.140625" collapsed="false"/>
    <col min="14" max="15" customWidth="true" style="52" width="10.5703125" collapsed="false"/>
    <col min="16" max="17" style="52" width="9.140625" collapsed="false"/>
    <col min="18" max="18" customWidth="true" style="52" width="3.7109375" collapsed="false"/>
    <col min="19" max="20" customWidth="true" style="52" width="10.5703125" collapsed="false"/>
    <col min="21" max="16384" style="52" width="9.140625" collapsed="false"/>
  </cols>
  <sheetData>
    <row r="1" spans="1:22" ht="16.899999999999999" customHeight="1" x14ac:dyDescent="0.2">
      <c r="A1" s="136" t="s">
        <v>334</v>
      </c>
      <c r="B1" s="179"/>
      <c r="C1" s="179"/>
      <c r="D1" s="179"/>
      <c r="E1" s="179"/>
      <c r="F1" s="179"/>
      <c r="G1" s="179"/>
      <c r="H1" s="179"/>
      <c r="I1" s="179"/>
      <c r="J1" s="179"/>
      <c r="K1" s="179"/>
      <c r="L1" s="179"/>
    </row>
    <row r="2" spans="1:22" x14ac:dyDescent="0.2">
      <c r="A2" s="274" t="s">
        <v>282</v>
      </c>
      <c r="N2" s="415" t="s">
        <v>210</v>
      </c>
      <c r="O2" s="416"/>
      <c r="P2" s="416"/>
      <c r="Q2" s="417"/>
      <c r="S2" s="415" t="s">
        <v>211</v>
      </c>
      <c r="T2" s="416"/>
      <c r="U2" s="416"/>
      <c r="V2" s="417"/>
    </row>
    <row r="3" spans="1:22" x14ac:dyDescent="0.2">
      <c r="B3" s="419">
        <v>2018</v>
      </c>
      <c r="C3" s="421"/>
      <c r="D3" s="421"/>
      <c r="E3" s="421"/>
      <c r="F3" s="419">
        <v>2019</v>
      </c>
      <c r="G3" s="421"/>
      <c r="H3" s="421"/>
      <c r="I3" s="421"/>
      <c r="J3" s="415">
        <v>2020</v>
      </c>
      <c r="K3" s="416"/>
      <c r="L3" s="417"/>
      <c r="N3" s="12">
        <v>2019</v>
      </c>
      <c r="O3" s="164">
        <v>2020</v>
      </c>
      <c r="P3" s="419" t="s">
        <v>68</v>
      </c>
      <c r="Q3" s="420"/>
      <c r="S3" s="12">
        <v>2019</v>
      </c>
      <c r="T3" s="164">
        <v>2020</v>
      </c>
      <c r="U3" s="418" t="s">
        <v>68</v>
      </c>
      <c r="V3" s="418"/>
    </row>
    <row r="4" spans="1:22" ht="25.5" x14ac:dyDescent="0.2">
      <c r="B4" s="11" t="s">
        <v>317</v>
      </c>
      <c r="C4" s="11" t="s">
        <v>67</v>
      </c>
      <c r="D4" s="11" t="s">
        <v>318</v>
      </c>
      <c r="E4" s="11" t="s">
        <v>65</v>
      </c>
      <c r="F4" s="11" t="s">
        <v>317</v>
      </c>
      <c r="G4" s="11" t="s">
        <v>67</v>
      </c>
      <c r="H4" s="11" t="s">
        <v>318</v>
      </c>
      <c r="I4" s="11" t="s">
        <v>65</v>
      </c>
      <c r="J4" s="11" t="s">
        <v>317</v>
      </c>
      <c r="K4" s="11" t="s">
        <v>67</v>
      </c>
      <c r="L4" s="11" t="s">
        <v>318</v>
      </c>
      <c r="N4" s="13" t="s">
        <v>69</v>
      </c>
      <c r="O4" s="14" t="s">
        <v>69</v>
      </c>
      <c r="P4" s="11" t="s">
        <v>53</v>
      </c>
      <c r="Q4" s="11" t="s">
        <v>70</v>
      </c>
      <c r="S4" s="14" t="s">
        <v>71</v>
      </c>
      <c r="T4" s="14" t="s">
        <v>71</v>
      </c>
      <c r="U4" s="14" t="s">
        <v>53</v>
      </c>
      <c r="V4" s="14" t="s">
        <v>70</v>
      </c>
    </row>
    <row r="5" spans="1:22" s="8" customFormat="1" x14ac:dyDescent="0.2">
      <c r="A5" s="88" t="s">
        <v>214</v>
      </c>
      <c r="B5" s="216">
        <v>6225</v>
      </c>
      <c r="C5" s="216">
        <v>6780</v>
      </c>
      <c r="D5" s="216">
        <v>6810</v>
      </c>
      <c r="E5" s="216">
        <v>7050</v>
      </c>
      <c r="F5" s="216">
        <v>6535</v>
      </c>
      <c r="G5" s="216">
        <v>6835</v>
      </c>
      <c r="H5" s="216">
        <v>6675</v>
      </c>
      <c r="I5" s="216">
        <v>6945</v>
      </c>
      <c r="J5" s="216">
        <v>6660</v>
      </c>
      <c r="K5" s="216">
        <v>3570</v>
      </c>
      <c r="L5" s="216">
        <v>5830</v>
      </c>
      <c r="N5" s="216">
        <f>G5+H5</f>
        <v>13510</v>
      </c>
      <c r="O5" s="216">
        <f>K5+L5</f>
        <v>9400</v>
      </c>
      <c r="P5" s="394">
        <f>O5-N5</f>
        <v>-4110</v>
      </c>
      <c r="Q5" s="102">
        <f>P5/N5</f>
        <v>-0.30421909696521093</v>
      </c>
      <c r="R5" s="217"/>
      <c r="S5" s="216">
        <f>E5+F5+G5+H5</f>
        <v>27095</v>
      </c>
      <c r="T5" s="216">
        <f>I5+J5+K5+L5</f>
        <v>23005</v>
      </c>
      <c r="U5" s="394">
        <f>T5-S5</f>
        <v>-4090</v>
      </c>
      <c r="V5" s="102">
        <f>U5/S5</f>
        <v>-0.15095035984498986</v>
      </c>
    </row>
    <row r="6" spans="1:22" x14ac:dyDescent="0.2">
      <c r="A6" s="182" t="s">
        <v>111</v>
      </c>
      <c r="B6" s="105">
        <v>2775</v>
      </c>
      <c r="C6" s="105">
        <v>2940</v>
      </c>
      <c r="D6" s="105">
        <v>2990</v>
      </c>
      <c r="E6" s="105">
        <v>3085</v>
      </c>
      <c r="F6" s="105">
        <v>2885</v>
      </c>
      <c r="G6" s="105">
        <v>3005</v>
      </c>
      <c r="H6" s="105">
        <v>2840</v>
      </c>
      <c r="I6" s="105">
        <v>3065</v>
      </c>
      <c r="J6" s="105">
        <v>2960</v>
      </c>
      <c r="K6" s="105">
        <v>1500</v>
      </c>
      <c r="L6" s="105">
        <v>2370</v>
      </c>
      <c r="N6" s="105">
        <f>G6+H6</f>
        <v>5845</v>
      </c>
      <c r="O6" s="105">
        <f>K6+L6</f>
        <v>3870</v>
      </c>
      <c r="P6" s="395">
        <f t="shared" ref="P6:P13" si="0">O6-N6</f>
        <v>-1975</v>
      </c>
      <c r="Q6" s="106">
        <f t="shared" ref="Q6:Q14" si="1">P6/N6</f>
        <v>-0.33789563729683492</v>
      </c>
      <c r="R6" s="218"/>
      <c r="S6" s="105">
        <f>E6+F6+G6+H6</f>
        <v>11815</v>
      </c>
      <c r="T6" s="105">
        <f>I6+J6+K6+L6</f>
        <v>9895</v>
      </c>
      <c r="U6" s="395">
        <f t="shared" ref="U6:U14" si="2">T6-S6</f>
        <v>-1920</v>
      </c>
      <c r="V6" s="106">
        <f t="shared" ref="V6:V14" si="3">U6/S6</f>
        <v>-0.16250528988573848</v>
      </c>
    </row>
    <row r="7" spans="1:22" x14ac:dyDescent="0.2">
      <c r="A7" s="182" t="s">
        <v>115</v>
      </c>
      <c r="B7" s="105">
        <v>1545</v>
      </c>
      <c r="C7" s="105">
        <v>1815</v>
      </c>
      <c r="D7" s="105">
        <v>1825</v>
      </c>
      <c r="E7" s="105">
        <v>1905</v>
      </c>
      <c r="F7" s="105">
        <v>1710</v>
      </c>
      <c r="G7" s="105">
        <v>1910</v>
      </c>
      <c r="H7" s="105">
        <v>1900</v>
      </c>
      <c r="I7" s="105">
        <v>1985</v>
      </c>
      <c r="J7" s="105">
        <v>1885</v>
      </c>
      <c r="K7" s="105">
        <v>660</v>
      </c>
      <c r="L7" s="105">
        <v>1690</v>
      </c>
      <c r="N7" s="105">
        <f>G7+H7</f>
        <v>3810</v>
      </c>
      <c r="O7" s="105">
        <f>K7+L7</f>
        <v>2350</v>
      </c>
      <c r="P7" s="395">
        <f t="shared" si="0"/>
        <v>-1460</v>
      </c>
      <c r="Q7" s="106">
        <f t="shared" si="1"/>
        <v>-0.38320209973753283</v>
      </c>
      <c r="R7" s="218"/>
      <c r="S7" s="105">
        <f>E7+F7+G7+H7</f>
        <v>7425</v>
      </c>
      <c r="T7" s="105">
        <f>I7+J7+K7+L7</f>
        <v>6220</v>
      </c>
      <c r="U7" s="395">
        <f t="shared" si="2"/>
        <v>-1205</v>
      </c>
      <c r="V7" s="106">
        <f t="shared" si="3"/>
        <v>-0.16228956228956229</v>
      </c>
    </row>
    <row r="8" spans="1:22" x14ac:dyDescent="0.2">
      <c r="A8" s="182" t="s">
        <v>63</v>
      </c>
      <c r="B8" s="105">
        <v>320</v>
      </c>
      <c r="C8" s="105">
        <v>360</v>
      </c>
      <c r="D8" s="105">
        <v>365</v>
      </c>
      <c r="E8" s="105">
        <v>345</v>
      </c>
      <c r="F8" s="105">
        <v>300</v>
      </c>
      <c r="G8" s="105">
        <v>365</v>
      </c>
      <c r="H8" s="105">
        <v>340</v>
      </c>
      <c r="I8" s="105">
        <v>375</v>
      </c>
      <c r="J8" s="105">
        <v>330</v>
      </c>
      <c r="K8" s="105">
        <v>265</v>
      </c>
      <c r="L8" s="105">
        <v>350</v>
      </c>
      <c r="N8" s="105">
        <f>G8+H8</f>
        <v>705</v>
      </c>
      <c r="O8" s="105">
        <f>K8+L8</f>
        <v>615</v>
      </c>
      <c r="P8" s="395">
        <f t="shared" si="0"/>
        <v>-90</v>
      </c>
      <c r="Q8" s="106">
        <f t="shared" si="1"/>
        <v>-0.1276595744680851</v>
      </c>
      <c r="R8" s="218"/>
      <c r="S8" s="105">
        <f>E8+F8+G8+H8</f>
        <v>1350</v>
      </c>
      <c r="T8" s="105">
        <f>I8+J8+K8+L8</f>
        <v>1320</v>
      </c>
      <c r="U8" s="395">
        <f t="shared" si="2"/>
        <v>-30</v>
      </c>
      <c r="V8" s="106">
        <f t="shared" si="3"/>
        <v>-2.2222222222222223E-2</v>
      </c>
    </row>
    <row r="9" spans="1:22" x14ac:dyDescent="0.2">
      <c r="A9" s="182" t="s">
        <v>112</v>
      </c>
      <c r="B9" s="105">
        <v>65</v>
      </c>
      <c r="C9" s="105">
        <v>60</v>
      </c>
      <c r="D9" s="105">
        <v>60</v>
      </c>
      <c r="E9" s="105">
        <v>60</v>
      </c>
      <c r="F9" s="105">
        <v>50</v>
      </c>
      <c r="G9" s="105">
        <v>50</v>
      </c>
      <c r="H9" s="105">
        <v>45</v>
      </c>
      <c r="I9" s="105">
        <v>40</v>
      </c>
      <c r="J9" s="105">
        <v>45</v>
      </c>
      <c r="K9" s="105">
        <v>45</v>
      </c>
      <c r="L9" s="105">
        <v>35</v>
      </c>
      <c r="N9" s="105">
        <f t="shared" ref="N9:N13" si="4">G9+H9</f>
        <v>95</v>
      </c>
      <c r="O9" s="105">
        <f t="shared" ref="O9:O13" si="5">K9+L9</f>
        <v>80</v>
      </c>
      <c r="P9" s="395">
        <f t="shared" si="0"/>
        <v>-15</v>
      </c>
      <c r="Q9" s="106">
        <f t="shared" si="1"/>
        <v>-0.15789473684210525</v>
      </c>
      <c r="R9" s="71"/>
      <c r="S9" s="105">
        <f t="shared" ref="S9:S13" si="6">E9+F9+G9+H9</f>
        <v>205</v>
      </c>
      <c r="T9" s="105">
        <f t="shared" ref="T9:T13" si="7">I9+J9+K9+L9</f>
        <v>165</v>
      </c>
      <c r="U9" s="395">
        <f t="shared" si="2"/>
        <v>-40</v>
      </c>
      <c r="V9" s="106">
        <f t="shared" si="3"/>
        <v>-0.1951219512195122</v>
      </c>
    </row>
    <row r="10" spans="1:22" x14ac:dyDescent="0.2">
      <c r="A10" s="182" t="s">
        <v>113</v>
      </c>
      <c r="B10" s="105">
        <v>290</v>
      </c>
      <c r="C10" s="105">
        <v>275</v>
      </c>
      <c r="D10" s="105">
        <v>325</v>
      </c>
      <c r="E10" s="105">
        <v>345</v>
      </c>
      <c r="F10" s="105">
        <v>325</v>
      </c>
      <c r="G10" s="105">
        <v>335</v>
      </c>
      <c r="H10" s="105">
        <v>335</v>
      </c>
      <c r="I10" s="105">
        <v>285</v>
      </c>
      <c r="J10" s="105">
        <v>300</v>
      </c>
      <c r="K10" s="105">
        <v>270</v>
      </c>
      <c r="L10" s="105">
        <v>360</v>
      </c>
      <c r="N10" s="105">
        <f t="shared" si="4"/>
        <v>670</v>
      </c>
      <c r="O10" s="105">
        <f t="shared" si="5"/>
        <v>630</v>
      </c>
      <c r="P10" s="395">
        <f t="shared" si="0"/>
        <v>-40</v>
      </c>
      <c r="Q10" s="106">
        <f t="shared" si="1"/>
        <v>-5.9701492537313432E-2</v>
      </c>
      <c r="R10" s="218"/>
      <c r="S10" s="105">
        <f t="shared" si="6"/>
        <v>1340</v>
      </c>
      <c r="T10" s="105">
        <f t="shared" si="7"/>
        <v>1215</v>
      </c>
      <c r="U10" s="395">
        <f t="shared" si="2"/>
        <v>-125</v>
      </c>
      <c r="V10" s="106">
        <f t="shared" si="3"/>
        <v>-9.3283582089552244E-2</v>
      </c>
    </row>
    <row r="11" spans="1:22" x14ac:dyDescent="0.2">
      <c r="A11" s="182" t="s">
        <v>114</v>
      </c>
      <c r="B11" s="105">
        <v>285</v>
      </c>
      <c r="C11" s="105">
        <v>305</v>
      </c>
      <c r="D11" s="105">
        <v>275</v>
      </c>
      <c r="E11" s="105">
        <v>290</v>
      </c>
      <c r="F11" s="105">
        <v>310</v>
      </c>
      <c r="G11" s="105">
        <v>285</v>
      </c>
      <c r="H11" s="105">
        <v>310</v>
      </c>
      <c r="I11" s="105">
        <v>310</v>
      </c>
      <c r="J11" s="105">
        <v>280</v>
      </c>
      <c r="K11" s="105">
        <v>220</v>
      </c>
      <c r="L11" s="105">
        <v>280</v>
      </c>
      <c r="N11" s="105">
        <f t="shared" si="4"/>
        <v>595</v>
      </c>
      <c r="O11" s="105">
        <f t="shared" si="5"/>
        <v>500</v>
      </c>
      <c r="P11" s="395">
        <f t="shared" si="0"/>
        <v>-95</v>
      </c>
      <c r="Q11" s="106">
        <f t="shared" si="1"/>
        <v>-0.15966386554621848</v>
      </c>
      <c r="R11" s="218"/>
      <c r="S11" s="105">
        <f t="shared" si="6"/>
        <v>1195</v>
      </c>
      <c r="T11" s="105">
        <f t="shared" si="7"/>
        <v>1090</v>
      </c>
      <c r="U11" s="395">
        <f t="shared" si="2"/>
        <v>-105</v>
      </c>
      <c r="V11" s="106">
        <f t="shared" si="3"/>
        <v>-8.7866108786610872E-2</v>
      </c>
    </row>
    <row r="12" spans="1:22" x14ac:dyDescent="0.2">
      <c r="A12" s="182" t="s">
        <v>110</v>
      </c>
      <c r="B12" s="105">
        <v>465</v>
      </c>
      <c r="C12" s="105">
        <v>505</v>
      </c>
      <c r="D12" s="105">
        <v>500</v>
      </c>
      <c r="E12" s="105">
        <v>480</v>
      </c>
      <c r="F12" s="105">
        <v>500</v>
      </c>
      <c r="G12" s="105">
        <v>445</v>
      </c>
      <c r="H12" s="105">
        <v>490</v>
      </c>
      <c r="I12" s="105">
        <v>490</v>
      </c>
      <c r="J12" s="105">
        <v>485</v>
      </c>
      <c r="K12" s="105">
        <v>340</v>
      </c>
      <c r="L12" s="105">
        <v>495</v>
      </c>
      <c r="N12" s="105">
        <f>G12+H12</f>
        <v>935</v>
      </c>
      <c r="O12" s="105">
        <f>K12+L12</f>
        <v>835</v>
      </c>
      <c r="P12" s="395">
        <f t="shared" si="0"/>
        <v>-100</v>
      </c>
      <c r="Q12" s="106">
        <f t="shared" si="1"/>
        <v>-0.10695187165775401</v>
      </c>
      <c r="R12" s="218"/>
      <c r="S12" s="105">
        <f>E12+F12+G12+H12</f>
        <v>1915</v>
      </c>
      <c r="T12" s="105">
        <f>I12+J12+K12+L12</f>
        <v>1810</v>
      </c>
      <c r="U12" s="395">
        <f t="shared" si="2"/>
        <v>-105</v>
      </c>
      <c r="V12" s="106">
        <f t="shared" si="3"/>
        <v>-5.4830287206266322E-2</v>
      </c>
    </row>
    <row r="13" spans="1:22" x14ac:dyDescent="0.2">
      <c r="A13" s="182" t="s">
        <v>131</v>
      </c>
      <c r="B13" s="105">
        <v>480</v>
      </c>
      <c r="C13" s="105">
        <v>520</v>
      </c>
      <c r="D13" s="105">
        <v>470</v>
      </c>
      <c r="E13" s="105">
        <v>535</v>
      </c>
      <c r="F13" s="105">
        <v>460</v>
      </c>
      <c r="G13" s="105">
        <v>435</v>
      </c>
      <c r="H13" s="105">
        <v>410</v>
      </c>
      <c r="I13" s="105">
        <v>385</v>
      </c>
      <c r="J13" s="105">
        <v>375</v>
      </c>
      <c r="K13" s="105">
        <v>270</v>
      </c>
      <c r="L13" s="105">
        <v>255</v>
      </c>
      <c r="N13" s="105">
        <f t="shared" si="4"/>
        <v>845</v>
      </c>
      <c r="O13" s="105">
        <f t="shared" si="5"/>
        <v>525</v>
      </c>
      <c r="P13" s="395">
        <f t="shared" si="0"/>
        <v>-320</v>
      </c>
      <c r="Q13" s="106">
        <f>P13/N13</f>
        <v>-0.378698224852071</v>
      </c>
      <c r="R13" s="218"/>
      <c r="S13" s="105">
        <f t="shared" si="6"/>
        <v>1840</v>
      </c>
      <c r="T13" s="105">
        <f t="shared" si="7"/>
        <v>1285</v>
      </c>
      <c r="U13" s="395">
        <f t="shared" si="2"/>
        <v>-555</v>
      </c>
      <c r="V13" s="106">
        <f t="shared" si="3"/>
        <v>-0.3016304347826087</v>
      </c>
    </row>
    <row r="14" spans="1:22" x14ac:dyDescent="0.2">
      <c r="A14" s="260" t="s">
        <v>212</v>
      </c>
      <c r="B14" s="261">
        <f>SUM(B6:B8)</f>
        <v>4640</v>
      </c>
      <c r="C14" s="261">
        <f t="shared" ref="C14" si="8">SUM(C6:C8)</f>
        <v>5115</v>
      </c>
      <c r="D14" s="261">
        <f>SUM(D6:D8)</f>
        <v>5180</v>
      </c>
      <c r="E14" s="261">
        <f t="shared" ref="E14:O14" si="9">SUM(E6:E8)</f>
        <v>5335</v>
      </c>
      <c r="F14" s="261">
        <f t="shared" si="9"/>
        <v>4895</v>
      </c>
      <c r="G14" s="261">
        <f t="shared" si="9"/>
        <v>5280</v>
      </c>
      <c r="H14" s="261">
        <f t="shared" si="9"/>
        <v>5080</v>
      </c>
      <c r="I14" s="261">
        <f t="shared" si="9"/>
        <v>5425</v>
      </c>
      <c r="J14" s="261">
        <f t="shared" si="9"/>
        <v>5175</v>
      </c>
      <c r="K14" s="261">
        <f t="shared" si="9"/>
        <v>2425</v>
      </c>
      <c r="L14" s="261">
        <f t="shared" si="9"/>
        <v>4410</v>
      </c>
      <c r="N14" s="261">
        <f>SUM(N6:N8)</f>
        <v>10360</v>
      </c>
      <c r="O14" s="261">
        <f t="shared" si="9"/>
        <v>6835</v>
      </c>
      <c r="P14" s="396">
        <f>O14-N14</f>
        <v>-3525</v>
      </c>
      <c r="Q14" s="262">
        <f t="shared" si="1"/>
        <v>-0.34025096525096526</v>
      </c>
      <c r="S14" s="261">
        <f t="shared" ref="S14:T14" si="10">SUM(S6:S8)</f>
        <v>20590</v>
      </c>
      <c r="T14" s="261">
        <f t="shared" si="10"/>
        <v>17435</v>
      </c>
      <c r="U14" s="396">
        <f t="shared" si="2"/>
        <v>-3155</v>
      </c>
      <c r="V14" s="262">
        <f t="shared" si="3"/>
        <v>-0.15322972316658573</v>
      </c>
    </row>
    <row r="15" spans="1:22" x14ac:dyDescent="0.2">
      <c r="A15" s="278"/>
      <c r="B15" s="356"/>
      <c r="C15" s="356"/>
      <c r="D15" s="356"/>
      <c r="E15" s="356"/>
      <c r="F15" s="356"/>
      <c r="G15" s="356"/>
      <c r="H15" s="356"/>
      <c r="I15" s="356"/>
      <c r="J15" s="356"/>
      <c r="K15" s="356"/>
      <c r="L15" s="356"/>
      <c r="N15" s="356"/>
      <c r="O15" s="356"/>
      <c r="P15" s="357"/>
      <c r="Q15" s="349"/>
      <c r="S15" s="356"/>
      <c r="T15" s="356"/>
      <c r="U15" s="357"/>
      <c r="V15" s="349"/>
    </row>
    <row r="16" spans="1:22" x14ac:dyDescent="0.2">
      <c r="A16" s="58" t="s">
        <v>90</v>
      </c>
    </row>
    <row r="17" spans="1:20" x14ac:dyDescent="0.2">
      <c r="A17" s="153"/>
    </row>
    <row r="18" spans="1:20" ht="16.899999999999999" customHeight="1" x14ac:dyDescent="0.2">
      <c r="A18" s="136" t="s">
        <v>335</v>
      </c>
      <c r="B18" s="179"/>
      <c r="C18" s="179"/>
      <c r="D18" s="179"/>
      <c r="E18" s="179"/>
      <c r="F18" s="179"/>
      <c r="G18" s="179"/>
      <c r="H18" s="179"/>
      <c r="I18" s="179"/>
      <c r="J18" s="179"/>
      <c r="K18" s="179"/>
      <c r="L18" s="179"/>
    </row>
    <row r="19" spans="1:20" x14ac:dyDescent="0.2">
      <c r="N19" s="415" t="s">
        <v>210</v>
      </c>
      <c r="O19" s="417"/>
      <c r="S19" s="415" t="s">
        <v>211</v>
      </c>
      <c r="T19" s="417"/>
    </row>
    <row r="20" spans="1:20" x14ac:dyDescent="0.2">
      <c r="B20" s="419">
        <v>2018</v>
      </c>
      <c r="C20" s="421"/>
      <c r="D20" s="421"/>
      <c r="E20" s="421"/>
      <c r="F20" s="419">
        <v>2019</v>
      </c>
      <c r="G20" s="421"/>
      <c r="H20" s="421"/>
      <c r="I20" s="421"/>
      <c r="J20" s="415">
        <v>2020</v>
      </c>
      <c r="K20" s="416"/>
      <c r="L20" s="417"/>
      <c r="N20" s="12">
        <v>2019</v>
      </c>
      <c r="O20" s="164">
        <v>2020</v>
      </c>
      <c r="S20" s="12">
        <v>2019</v>
      </c>
      <c r="T20" s="164">
        <v>2020</v>
      </c>
    </row>
    <row r="21" spans="1:20" ht="25.5" x14ac:dyDescent="0.2">
      <c r="B21" s="11" t="s">
        <v>317</v>
      </c>
      <c r="C21" s="11" t="s">
        <v>67</v>
      </c>
      <c r="D21" s="11" t="s">
        <v>318</v>
      </c>
      <c r="E21" s="11" t="s">
        <v>65</v>
      </c>
      <c r="F21" s="11" t="s">
        <v>317</v>
      </c>
      <c r="G21" s="11" t="s">
        <v>67</v>
      </c>
      <c r="H21" s="11" t="s">
        <v>318</v>
      </c>
      <c r="I21" s="11" t="s">
        <v>65</v>
      </c>
      <c r="J21" s="11" t="s">
        <v>317</v>
      </c>
      <c r="K21" s="11" t="s">
        <v>67</v>
      </c>
      <c r="L21" s="11" t="s">
        <v>318</v>
      </c>
      <c r="N21" s="13" t="s">
        <v>69</v>
      </c>
      <c r="O21" s="14" t="s">
        <v>69</v>
      </c>
      <c r="S21" s="14" t="s">
        <v>71</v>
      </c>
      <c r="T21" s="14" t="s">
        <v>71</v>
      </c>
    </row>
    <row r="22" spans="1:20" x14ac:dyDescent="0.2">
      <c r="A22" s="88" t="s">
        <v>213</v>
      </c>
      <c r="B22" s="102">
        <f>(B$5-B$13)/(B$5-B$13)</f>
        <v>1</v>
      </c>
      <c r="C22" s="102">
        <f t="shared" ref="C22:O22" si="11">(C$5-C$13)/(C$5-C$13)</f>
        <v>1</v>
      </c>
      <c r="D22" s="102">
        <f t="shared" si="11"/>
        <v>1</v>
      </c>
      <c r="E22" s="102">
        <f t="shared" si="11"/>
        <v>1</v>
      </c>
      <c r="F22" s="102">
        <f t="shared" si="11"/>
        <v>1</v>
      </c>
      <c r="G22" s="102">
        <f t="shared" si="11"/>
        <v>1</v>
      </c>
      <c r="H22" s="102">
        <f t="shared" si="11"/>
        <v>1</v>
      </c>
      <c r="I22" s="102">
        <f t="shared" si="11"/>
        <v>1</v>
      </c>
      <c r="J22" s="102">
        <f t="shared" si="11"/>
        <v>1</v>
      </c>
      <c r="K22" s="102">
        <f t="shared" si="11"/>
        <v>1</v>
      </c>
      <c r="L22" s="102">
        <f t="shared" si="11"/>
        <v>1</v>
      </c>
      <c r="M22" s="8"/>
      <c r="N22" s="102">
        <f t="shared" si="11"/>
        <v>1</v>
      </c>
      <c r="O22" s="102">
        <f t="shared" si="11"/>
        <v>1</v>
      </c>
      <c r="S22" s="102">
        <f t="shared" ref="S22:T22" si="12">(S$5-S$13)/(S$5-S$13)</f>
        <v>1</v>
      </c>
      <c r="T22" s="102">
        <f t="shared" si="12"/>
        <v>1</v>
      </c>
    </row>
    <row r="23" spans="1:20" x14ac:dyDescent="0.2">
      <c r="A23" s="182" t="s">
        <v>111</v>
      </c>
      <c r="B23" s="106">
        <f>B6/(B$5-B$13)</f>
        <v>0.48302872062663188</v>
      </c>
      <c r="C23" s="106">
        <f t="shared" ref="C23:L23" si="13">C6/(C$5-C$13)</f>
        <v>0.46964856230031948</v>
      </c>
      <c r="D23" s="106">
        <f t="shared" si="13"/>
        <v>0.47160883280757099</v>
      </c>
      <c r="E23" s="106">
        <f t="shared" si="13"/>
        <v>0.47352264006139677</v>
      </c>
      <c r="F23" s="106">
        <f t="shared" si="13"/>
        <v>0.47489711934156381</v>
      </c>
      <c r="G23" s="106">
        <f t="shared" si="13"/>
        <v>0.46953125000000001</v>
      </c>
      <c r="H23" s="106">
        <f t="shared" si="13"/>
        <v>0.45331205107741418</v>
      </c>
      <c r="I23" s="106">
        <f t="shared" si="13"/>
        <v>0.46722560975609756</v>
      </c>
      <c r="J23" s="106">
        <f t="shared" si="13"/>
        <v>0.4709626093874304</v>
      </c>
      <c r="K23" s="106">
        <f t="shared" si="13"/>
        <v>0.45454545454545453</v>
      </c>
      <c r="L23" s="106">
        <f t="shared" si="13"/>
        <v>0.42511210762331836</v>
      </c>
      <c r="N23" s="106">
        <f t="shared" ref="N23:O23" si="14">N6/(N$5-N$13)</f>
        <v>0.46150809317015395</v>
      </c>
      <c r="O23" s="106">
        <f t="shared" si="14"/>
        <v>0.43605633802816901</v>
      </c>
      <c r="S23" s="106">
        <f t="shared" ref="S23:T23" si="15">S6/(S$5-S$13)</f>
        <v>0.46782815284102158</v>
      </c>
      <c r="T23" s="106">
        <f t="shared" si="15"/>
        <v>0.4555709023941068</v>
      </c>
    </row>
    <row r="24" spans="1:20" x14ac:dyDescent="0.2">
      <c r="A24" s="182" t="s">
        <v>115</v>
      </c>
      <c r="B24" s="106">
        <f t="shared" ref="B24" si="16">B7/(B$5-B$13)</f>
        <v>0.2689295039164491</v>
      </c>
      <c r="C24" s="106">
        <f t="shared" ref="C24:L24" si="17">C7/(C$5-C$13)</f>
        <v>0.28993610223642174</v>
      </c>
      <c r="D24" s="106">
        <f t="shared" si="17"/>
        <v>0.28785488958990535</v>
      </c>
      <c r="E24" s="106">
        <f t="shared" si="17"/>
        <v>0.29240214888718341</v>
      </c>
      <c r="F24" s="106">
        <f t="shared" si="17"/>
        <v>0.2814814814814815</v>
      </c>
      <c r="G24" s="106">
        <f t="shared" si="17"/>
        <v>0.29843750000000002</v>
      </c>
      <c r="H24" s="106">
        <f t="shared" si="17"/>
        <v>0.30327214684756582</v>
      </c>
      <c r="I24" s="106">
        <f t="shared" si="17"/>
        <v>0.30259146341463417</v>
      </c>
      <c r="J24" s="106">
        <f t="shared" si="17"/>
        <v>0.29992044550517105</v>
      </c>
      <c r="K24" s="106">
        <f t="shared" si="17"/>
        <v>0.2</v>
      </c>
      <c r="L24" s="106">
        <f t="shared" si="17"/>
        <v>0.30313901345291477</v>
      </c>
      <c r="N24" s="106">
        <f t="shared" ref="N24:O24" si="18">N7/(N$5-N$13)</f>
        <v>0.30082905645479668</v>
      </c>
      <c r="O24" s="106">
        <f t="shared" si="18"/>
        <v>0.26478873239436618</v>
      </c>
      <c r="S24" s="106">
        <f t="shared" ref="S24:T24" si="19">S7/(S$5-S$13)</f>
        <v>0.29400118788358742</v>
      </c>
      <c r="T24" s="106">
        <f t="shared" si="19"/>
        <v>0.28637200736648249</v>
      </c>
    </row>
    <row r="25" spans="1:20" x14ac:dyDescent="0.2">
      <c r="A25" s="182" t="s">
        <v>63</v>
      </c>
      <c r="B25" s="106">
        <f t="shared" ref="B25" si="20">B8/(B$5-B$13)</f>
        <v>5.5700609225413401E-2</v>
      </c>
      <c r="C25" s="106">
        <f t="shared" ref="C25:L25" si="21">C8/(C$5-C$13)</f>
        <v>5.7507987220447282E-2</v>
      </c>
      <c r="D25" s="106">
        <f t="shared" si="21"/>
        <v>5.7570977917981075E-2</v>
      </c>
      <c r="E25" s="106">
        <f t="shared" si="21"/>
        <v>5.2954719877206444E-2</v>
      </c>
      <c r="F25" s="106">
        <f t="shared" si="21"/>
        <v>4.9382716049382713E-2</v>
      </c>
      <c r="G25" s="106">
        <f t="shared" si="21"/>
        <v>5.7031249999999999E-2</v>
      </c>
      <c r="H25" s="106">
        <f t="shared" si="21"/>
        <v>5.4269752593774943E-2</v>
      </c>
      <c r="I25" s="106">
        <f t="shared" si="21"/>
        <v>5.7164634146341466E-2</v>
      </c>
      <c r="J25" s="106">
        <f t="shared" si="21"/>
        <v>5.2505966587112173E-2</v>
      </c>
      <c r="K25" s="106">
        <f t="shared" si="21"/>
        <v>8.0303030303030307E-2</v>
      </c>
      <c r="L25" s="106">
        <f t="shared" si="21"/>
        <v>6.2780269058295965E-2</v>
      </c>
      <c r="N25" s="106">
        <f t="shared" ref="N25:O25" si="22">N8/(N$5-N$13)</f>
        <v>5.5665219107777338E-2</v>
      </c>
      <c r="O25" s="106">
        <f t="shared" si="22"/>
        <v>6.9295774647887318E-2</v>
      </c>
      <c r="S25" s="106">
        <f t="shared" ref="S25:T25" si="23">S8/(S$5-S$13)</f>
        <v>5.345476143337953E-2</v>
      </c>
      <c r="T25" s="106">
        <f t="shared" si="23"/>
        <v>6.0773480662983423E-2</v>
      </c>
    </row>
    <row r="26" spans="1:20" x14ac:dyDescent="0.2">
      <c r="A26" s="182" t="s">
        <v>112</v>
      </c>
      <c r="B26" s="106">
        <f t="shared" ref="B26" si="24">B9/(B$5-B$13)</f>
        <v>1.1314186248912098E-2</v>
      </c>
      <c r="C26" s="106">
        <f t="shared" ref="C26:L26" si="25">C9/(C$5-C$13)</f>
        <v>9.5846645367412137E-3</v>
      </c>
      <c r="D26" s="106">
        <f t="shared" si="25"/>
        <v>9.4637223974763408E-3</v>
      </c>
      <c r="E26" s="106">
        <f t="shared" si="25"/>
        <v>9.2095165003837302E-3</v>
      </c>
      <c r="F26" s="106">
        <f t="shared" si="25"/>
        <v>8.23045267489712E-3</v>
      </c>
      <c r="G26" s="106">
        <f t="shared" si="25"/>
        <v>7.8125E-3</v>
      </c>
      <c r="H26" s="106">
        <f t="shared" si="25"/>
        <v>7.1827613727055064E-3</v>
      </c>
      <c r="I26" s="106">
        <f t="shared" si="25"/>
        <v>6.0975609756097563E-3</v>
      </c>
      <c r="J26" s="106">
        <f t="shared" si="25"/>
        <v>7.1599045346062056E-3</v>
      </c>
      <c r="K26" s="106">
        <f t="shared" si="25"/>
        <v>1.3636363636363636E-2</v>
      </c>
      <c r="L26" s="106">
        <f t="shared" si="25"/>
        <v>6.2780269058295961E-3</v>
      </c>
      <c r="N26" s="106">
        <f t="shared" ref="N26:O26" si="26">N9/(N$5-N$13)</f>
        <v>7.5009869719699961E-3</v>
      </c>
      <c r="O26" s="106">
        <f t="shared" si="26"/>
        <v>9.014084507042254E-3</v>
      </c>
      <c r="S26" s="106">
        <f t="shared" ref="S26:T26" si="27">S9/(S$5-S$13)</f>
        <v>8.1172045139576328E-3</v>
      </c>
      <c r="T26" s="106">
        <f t="shared" si="27"/>
        <v>7.5966850828729279E-3</v>
      </c>
    </row>
    <row r="27" spans="1:20" x14ac:dyDescent="0.2">
      <c r="A27" s="182" t="s">
        <v>113</v>
      </c>
      <c r="B27" s="106">
        <f t="shared" ref="B27" si="28">B10/(B$5-B$13)</f>
        <v>5.0478677110530897E-2</v>
      </c>
      <c r="C27" s="106">
        <f t="shared" ref="C27:L27" si="29">C10/(C$5-C$13)</f>
        <v>4.3929712460063899E-2</v>
      </c>
      <c r="D27" s="106">
        <f t="shared" si="29"/>
        <v>5.1261829652996846E-2</v>
      </c>
      <c r="E27" s="106">
        <f t="shared" si="29"/>
        <v>5.2954719877206444E-2</v>
      </c>
      <c r="F27" s="106">
        <f t="shared" si="29"/>
        <v>5.3497942386831275E-2</v>
      </c>
      <c r="G27" s="106">
        <f t="shared" si="29"/>
        <v>5.2343750000000001E-2</v>
      </c>
      <c r="H27" s="106">
        <f t="shared" si="29"/>
        <v>5.3471667996807665E-2</v>
      </c>
      <c r="I27" s="106">
        <f t="shared" si="29"/>
        <v>4.3445121951219509E-2</v>
      </c>
      <c r="J27" s="106">
        <f t="shared" si="29"/>
        <v>4.77326968973747E-2</v>
      </c>
      <c r="K27" s="106">
        <f t="shared" si="29"/>
        <v>8.1818181818181818E-2</v>
      </c>
      <c r="L27" s="106">
        <f t="shared" si="29"/>
        <v>6.4573991031390138E-2</v>
      </c>
      <c r="N27" s="106">
        <f t="shared" ref="N27:O27" si="30">N10/(N$5-N$13)</f>
        <v>5.2901697591788394E-2</v>
      </c>
      <c r="O27" s="106">
        <f t="shared" si="30"/>
        <v>7.0985915492957741E-2</v>
      </c>
      <c r="S27" s="106">
        <f t="shared" ref="S27:T27" si="31">S10/(S$5-S$13)</f>
        <v>5.3058800237576718E-2</v>
      </c>
      <c r="T27" s="106">
        <f t="shared" si="31"/>
        <v>5.5939226519337019E-2</v>
      </c>
    </row>
    <row r="28" spans="1:20" x14ac:dyDescent="0.2">
      <c r="A28" s="182" t="s">
        <v>114</v>
      </c>
      <c r="B28" s="106">
        <f t="shared" ref="B28" si="32">B11/(B$5-B$13)</f>
        <v>4.960835509138381E-2</v>
      </c>
      <c r="C28" s="106">
        <f t="shared" ref="C28:L28" si="33">C11/(C$5-C$13)</f>
        <v>4.8722044728434506E-2</v>
      </c>
      <c r="D28" s="106">
        <f t="shared" si="33"/>
        <v>4.3375394321766562E-2</v>
      </c>
      <c r="E28" s="106">
        <f t="shared" si="33"/>
        <v>4.4512663085188024E-2</v>
      </c>
      <c r="F28" s="106">
        <f t="shared" si="33"/>
        <v>5.1028806584362138E-2</v>
      </c>
      <c r="G28" s="106">
        <f t="shared" si="33"/>
        <v>4.4531250000000001E-2</v>
      </c>
      <c r="H28" s="106">
        <f t="shared" si="33"/>
        <v>4.9481245011971271E-2</v>
      </c>
      <c r="I28" s="106">
        <f t="shared" si="33"/>
        <v>4.725609756097561E-2</v>
      </c>
      <c r="J28" s="106">
        <f t="shared" si="33"/>
        <v>4.455051710421639E-2</v>
      </c>
      <c r="K28" s="106">
        <f t="shared" si="33"/>
        <v>6.6666666666666666E-2</v>
      </c>
      <c r="L28" s="106">
        <f t="shared" si="33"/>
        <v>5.0224215246636769E-2</v>
      </c>
      <c r="N28" s="106">
        <f t="shared" ref="N28:O28" si="34">N11/(N$5-N$13)</f>
        <v>4.6979865771812082E-2</v>
      </c>
      <c r="O28" s="106">
        <f t="shared" si="34"/>
        <v>5.6338028169014086E-2</v>
      </c>
      <c r="S28" s="106">
        <f t="shared" ref="S28:T28" si="35">S11/(S$5-S$13)</f>
        <v>4.7317362898435952E-2</v>
      </c>
      <c r="T28" s="106">
        <f t="shared" si="35"/>
        <v>5.0184162062615098E-2</v>
      </c>
    </row>
    <row r="29" spans="1:20" x14ac:dyDescent="0.2">
      <c r="A29" s="182" t="s">
        <v>110</v>
      </c>
      <c r="B29" s="106">
        <f t="shared" ref="B29" si="36">B12/(B$5-B$13)</f>
        <v>8.0939947780678853E-2</v>
      </c>
      <c r="C29" s="106">
        <f t="shared" ref="C29:L29" si="37">C12/(C$5-C$13)</f>
        <v>8.0670926517571878E-2</v>
      </c>
      <c r="D29" s="106">
        <f t="shared" si="37"/>
        <v>7.8864353312302835E-2</v>
      </c>
      <c r="E29" s="106">
        <f t="shared" si="37"/>
        <v>7.3676132003069841E-2</v>
      </c>
      <c r="F29" s="106">
        <f t="shared" si="37"/>
        <v>8.2304526748971193E-2</v>
      </c>
      <c r="G29" s="106">
        <f t="shared" si="37"/>
        <v>6.9531250000000003E-2</v>
      </c>
      <c r="H29" s="106">
        <f t="shared" si="37"/>
        <v>7.8212290502793297E-2</v>
      </c>
      <c r="I29" s="106">
        <f t="shared" si="37"/>
        <v>7.4695121951219509E-2</v>
      </c>
      <c r="J29" s="106">
        <f t="shared" si="37"/>
        <v>7.7167859984089107E-2</v>
      </c>
      <c r="K29" s="106">
        <f t="shared" si="37"/>
        <v>0.10303030303030303</v>
      </c>
      <c r="L29" s="106">
        <f t="shared" si="37"/>
        <v>8.8789237668161436E-2</v>
      </c>
      <c r="N29" s="106">
        <f t="shared" ref="N29:O29" si="38">N12/(N$5-N$13)</f>
        <v>7.3825503355704702E-2</v>
      </c>
      <c r="O29" s="106">
        <f t="shared" si="38"/>
        <v>9.4084507042253518E-2</v>
      </c>
      <c r="S29" s="106">
        <f t="shared" ref="S29:T29" si="39">S12/(S$5-S$13)</f>
        <v>7.5826568996238367E-2</v>
      </c>
      <c r="T29" s="106">
        <f t="shared" si="39"/>
        <v>8.3333333333333329E-2</v>
      </c>
    </row>
    <row r="30" spans="1:20" x14ac:dyDescent="0.2">
      <c r="A30" s="263" t="s">
        <v>116</v>
      </c>
      <c r="B30" s="264">
        <f t="shared" ref="B30" si="40">B14/(B$5-B$13)</f>
        <v>0.80765883376849434</v>
      </c>
      <c r="C30" s="264">
        <f t="shared" ref="C30:L30" si="41">C14/(C$5-C$13)</f>
        <v>0.81709265175718848</v>
      </c>
      <c r="D30" s="264">
        <f t="shared" si="41"/>
        <v>0.81703470031545744</v>
      </c>
      <c r="E30" s="264">
        <f t="shared" si="41"/>
        <v>0.81887950882578664</v>
      </c>
      <c r="F30" s="264">
        <f t="shared" si="41"/>
        <v>0.80576131687242802</v>
      </c>
      <c r="G30" s="264">
        <f t="shared" si="41"/>
        <v>0.82499999999999996</v>
      </c>
      <c r="H30" s="264">
        <f t="shared" si="41"/>
        <v>0.81085395051875497</v>
      </c>
      <c r="I30" s="264">
        <f t="shared" si="41"/>
        <v>0.82698170731707321</v>
      </c>
      <c r="J30" s="264">
        <f t="shared" si="41"/>
        <v>0.8233890214797136</v>
      </c>
      <c r="K30" s="264">
        <f t="shared" si="41"/>
        <v>0.73484848484848486</v>
      </c>
      <c r="L30" s="264">
        <f t="shared" si="41"/>
        <v>0.79103139013452917</v>
      </c>
      <c r="N30" s="264">
        <f t="shared" ref="N30:O30" si="42">N14/(N$5-N$13)</f>
        <v>0.81800236873272802</v>
      </c>
      <c r="O30" s="264">
        <f t="shared" si="42"/>
        <v>0.77014084507042257</v>
      </c>
      <c r="S30" s="264">
        <f t="shared" ref="S30:T30" si="43">S14/(S$5-S$13)</f>
        <v>0.81528410215798852</v>
      </c>
      <c r="T30" s="264">
        <f t="shared" si="43"/>
        <v>0.80271639042357279</v>
      </c>
    </row>
    <row r="31" spans="1:20" x14ac:dyDescent="0.2">
      <c r="A31" s="58"/>
    </row>
    <row r="32" spans="1:20" x14ac:dyDescent="0.2">
      <c r="A32" s="136" t="s">
        <v>278</v>
      </c>
    </row>
    <row r="33" spans="1:20" x14ac:dyDescent="0.2">
      <c r="N33" s="415" t="s">
        <v>210</v>
      </c>
      <c r="O33" s="417"/>
      <c r="S33" s="415" t="s">
        <v>211</v>
      </c>
      <c r="T33" s="417"/>
    </row>
    <row r="34" spans="1:20" x14ac:dyDescent="0.2">
      <c r="B34" s="419">
        <v>2018</v>
      </c>
      <c r="C34" s="421"/>
      <c r="D34" s="421"/>
      <c r="E34" s="421"/>
      <c r="F34" s="419">
        <v>2019</v>
      </c>
      <c r="G34" s="421"/>
      <c r="H34" s="421"/>
      <c r="I34" s="421"/>
      <c r="J34" s="415">
        <v>2020</v>
      </c>
      <c r="K34" s="416"/>
      <c r="L34" s="417"/>
      <c r="N34" s="12">
        <v>2019</v>
      </c>
      <c r="O34" s="164">
        <v>2020</v>
      </c>
      <c r="S34" s="12">
        <v>2019</v>
      </c>
      <c r="T34" s="164">
        <v>2020</v>
      </c>
    </row>
    <row r="35" spans="1:20" ht="25.5" x14ac:dyDescent="0.2">
      <c r="B35" s="11" t="s">
        <v>317</v>
      </c>
      <c r="C35" s="11" t="s">
        <v>67</v>
      </c>
      <c r="D35" s="11" t="s">
        <v>318</v>
      </c>
      <c r="E35" s="11" t="s">
        <v>65</v>
      </c>
      <c r="F35" s="11" t="s">
        <v>317</v>
      </c>
      <c r="G35" s="11" t="s">
        <v>67</v>
      </c>
      <c r="H35" s="11" t="s">
        <v>318</v>
      </c>
      <c r="I35" s="11" t="s">
        <v>65</v>
      </c>
      <c r="J35" s="11" t="s">
        <v>317</v>
      </c>
      <c r="K35" s="11" t="s">
        <v>67</v>
      </c>
      <c r="L35" s="11" t="s">
        <v>318</v>
      </c>
      <c r="N35" s="13" t="s">
        <v>69</v>
      </c>
      <c r="O35" s="14" t="s">
        <v>69</v>
      </c>
      <c r="S35" s="14" t="s">
        <v>71</v>
      </c>
      <c r="T35" s="14" t="s">
        <v>71</v>
      </c>
    </row>
    <row r="36" spans="1:20" x14ac:dyDescent="0.2">
      <c r="A36" s="88" t="s">
        <v>214</v>
      </c>
      <c r="B36" s="102">
        <f>B5/B$5</f>
        <v>1</v>
      </c>
      <c r="C36" s="102">
        <f t="shared" ref="C36:L36" si="44">C5/C$5</f>
        <v>1</v>
      </c>
      <c r="D36" s="102">
        <f t="shared" si="44"/>
        <v>1</v>
      </c>
      <c r="E36" s="102">
        <f t="shared" si="44"/>
        <v>1</v>
      </c>
      <c r="F36" s="102">
        <f t="shared" si="44"/>
        <v>1</v>
      </c>
      <c r="G36" s="102">
        <f t="shared" si="44"/>
        <v>1</v>
      </c>
      <c r="H36" s="102">
        <f t="shared" si="44"/>
        <v>1</v>
      </c>
      <c r="I36" s="102">
        <f t="shared" si="44"/>
        <v>1</v>
      </c>
      <c r="J36" s="102">
        <f t="shared" si="44"/>
        <v>1</v>
      </c>
      <c r="K36" s="102">
        <f t="shared" si="44"/>
        <v>1</v>
      </c>
      <c r="L36" s="102">
        <f t="shared" si="44"/>
        <v>1</v>
      </c>
      <c r="N36" s="102">
        <f t="shared" ref="N36:O36" si="45">N5/N$5</f>
        <v>1</v>
      </c>
      <c r="O36" s="102">
        <f t="shared" si="45"/>
        <v>1</v>
      </c>
      <c r="S36" s="102">
        <f t="shared" ref="S36:T36" si="46">S5/S$5</f>
        <v>1</v>
      </c>
      <c r="T36" s="102">
        <f t="shared" si="46"/>
        <v>1</v>
      </c>
    </row>
    <row r="37" spans="1:20" x14ac:dyDescent="0.2">
      <c r="A37" s="182" t="s">
        <v>111</v>
      </c>
      <c r="B37" s="106">
        <f>B6/B$5</f>
        <v>0.44578313253012047</v>
      </c>
      <c r="C37" s="106">
        <f t="shared" ref="C37:L37" si="47">C6/C$5</f>
        <v>0.4336283185840708</v>
      </c>
      <c r="D37" s="106">
        <f t="shared" si="47"/>
        <v>0.43906020558002939</v>
      </c>
      <c r="E37" s="106">
        <f t="shared" si="47"/>
        <v>0.43758865248226952</v>
      </c>
      <c r="F37" s="106">
        <f t="shared" si="47"/>
        <v>0.44146901300688601</v>
      </c>
      <c r="G37" s="106">
        <f t="shared" si="47"/>
        <v>0.43964886613021215</v>
      </c>
      <c r="H37" s="106">
        <f t="shared" si="47"/>
        <v>0.42546816479400751</v>
      </c>
      <c r="I37" s="106">
        <f t="shared" si="47"/>
        <v>0.44132469402447805</v>
      </c>
      <c r="J37" s="106">
        <f t="shared" si="47"/>
        <v>0.44444444444444442</v>
      </c>
      <c r="K37" s="106">
        <f t="shared" si="47"/>
        <v>0.42016806722689076</v>
      </c>
      <c r="L37" s="106">
        <f t="shared" si="47"/>
        <v>0.40651801029159518</v>
      </c>
      <c r="N37" s="106">
        <f t="shared" ref="N37:O37" si="48">N6/N$5</f>
        <v>0.43264248704663211</v>
      </c>
      <c r="O37" s="106">
        <f t="shared" si="48"/>
        <v>0.41170212765957448</v>
      </c>
      <c r="S37" s="106">
        <f t="shared" ref="S37:T37" si="49">S6/S$5</f>
        <v>0.436058313341945</v>
      </c>
      <c r="T37" s="106">
        <f t="shared" si="49"/>
        <v>0.43012388611171487</v>
      </c>
    </row>
    <row r="38" spans="1:20" x14ac:dyDescent="0.2">
      <c r="A38" s="182" t="s">
        <v>115</v>
      </c>
      <c r="B38" s="106">
        <f t="shared" ref="B38:L38" si="50">B7/B$5</f>
        <v>0.24819277108433735</v>
      </c>
      <c r="C38" s="106">
        <f t="shared" si="50"/>
        <v>0.26769911504424782</v>
      </c>
      <c r="D38" s="106">
        <f t="shared" si="50"/>
        <v>0.26798825256975034</v>
      </c>
      <c r="E38" s="106">
        <f t="shared" si="50"/>
        <v>0.27021276595744681</v>
      </c>
      <c r="F38" s="106">
        <f t="shared" si="50"/>
        <v>0.2616679418515685</v>
      </c>
      <c r="G38" s="106">
        <f t="shared" si="50"/>
        <v>0.27944403803950257</v>
      </c>
      <c r="H38" s="106">
        <f t="shared" si="50"/>
        <v>0.28464419475655428</v>
      </c>
      <c r="I38" s="106">
        <f t="shared" si="50"/>
        <v>0.28581713462922964</v>
      </c>
      <c r="J38" s="106">
        <f t="shared" si="50"/>
        <v>0.28303303303303301</v>
      </c>
      <c r="K38" s="106">
        <f t="shared" si="50"/>
        <v>0.18487394957983194</v>
      </c>
      <c r="L38" s="106">
        <f t="shared" si="50"/>
        <v>0.28987993138936535</v>
      </c>
      <c r="N38" s="106">
        <f t="shared" ref="N38:O38" si="51">N7/N$5</f>
        <v>0.28201332346410068</v>
      </c>
      <c r="O38" s="106">
        <f t="shared" si="51"/>
        <v>0.25</v>
      </c>
      <c r="S38" s="106">
        <f t="shared" ref="S38:T38" si="52">S7/S$5</f>
        <v>0.2740357999630928</v>
      </c>
      <c r="T38" s="106">
        <f t="shared" si="52"/>
        <v>0.27037600521625732</v>
      </c>
    </row>
    <row r="39" spans="1:20" x14ac:dyDescent="0.2">
      <c r="A39" s="182" t="s">
        <v>63</v>
      </c>
      <c r="B39" s="106">
        <f t="shared" ref="B39:L39" si="53">B8/B$5</f>
        <v>5.1405622489959842E-2</v>
      </c>
      <c r="C39" s="106">
        <f t="shared" si="53"/>
        <v>5.3097345132743362E-2</v>
      </c>
      <c r="D39" s="106">
        <f t="shared" si="53"/>
        <v>5.3597650513950074E-2</v>
      </c>
      <c r="E39" s="106">
        <f t="shared" si="53"/>
        <v>4.8936170212765959E-2</v>
      </c>
      <c r="F39" s="106">
        <f t="shared" si="53"/>
        <v>4.5906656465187455E-2</v>
      </c>
      <c r="G39" s="106">
        <f t="shared" si="53"/>
        <v>5.3401609363569864E-2</v>
      </c>
      <c r="H39" s="106">
        <f t="shared" si="53"/>
        <v>5.0936329588014979E-2</v>
      </c>
      <c r="I39" s="106">
        <f t="shared" si="53"/>
        <v>5.3995680345572353E-2</v>
      </c>
      <c r="J39" s="106">
        <f t="shared" si="53"/>
        <v>4.954954954954955E-2</v>
      </c>
      <c r="K39" s="106">
        <f t="shared" si="53"/>
        <v>7.42296918767507E-2</v>
      </c>
      <c r="L39" s="106">
        <f t="shared" si="53"/>
        <v>6.0034305317324184E-2</v>
      </c>
      <c r="N39" s="106">
        <f t="shared" ref="N39:O39" si="54">N8/N$5</f>
        <v>5.2183567727609181E-2</v>
      </c>
      <c r="O39" s="106">
        <f t="shared" si="54"/>
        <v>6.5425531914893614E-2</v>
      </c>
      <c r="S39" s="106">
        <f t="shared" ref="S39:T39" si="55">S8/S$5</f>
        <v>4.9824690902380515E-2</v>
      </c>
      <c r="T39" s="106">
        <f t="shared" si="55"/>
        <v>5.7378830688980656E-2</v>
      </c>
    </row>
    <row r="40" spans="1:20" x14ac:dyDescent="0.2">
      <c r="A40" s="182" t="s">
        <v>112</v>
      </c>
      <c r="B40" s="106">
        <f t="shared" ref="B40:L40" si="56">B9/B$5</f>
        <v>1.0441767068273093E-2</v>
      </c>
      <c r="C40" s="106">
        <f t="shared" si="56"/>
        <v>8.8495575221238937E-3</v>
      </c>
      <c r="D40" s="106">
        <f t="shared" si="56"/>
        <v>8.8105726872246704E-3</v>
      </c>
      <c r="E40" s="106">
        <f t="shared" si="56"/>
        <v>8.5106382978723406E-3</v>
      </c>
      <c r="F40" s="106">
        <f t="shared" si="56"/>
        <v>7.6511094108645756E-3</v>
      </c>
      <c r="G40" s="106">
        <f t="shared" si="56"/>
        <v>7.3152889539136795E-3</v>
      </c>
      <c r="H40" s="106">
        <f t="shared" si="56"/>
        <v>6.7415730337078653E-3</v>
      </c>
      <c r="I40" s="106">
        <f t="shared" si="56"/>
        <v>5.7595392368610509E-3</v>
      </c>
      <c r="J40" s="106">
        <f t="shared" si="56"/>
        <v>6.7567567567567571E-3</v>
      </c>
      <c r="K40" s="106">
        <f t="shared" si="56"/>
        <v>1.2605042016806723E-2</v>
      </c>
      <c r="L40" s="106">
        <f t="shared" si="56"/>
        <v>6.0034305317324182E-3</v>
      </c>
      <c r="N40" s="106">
        <f t="shared" ref="N40:O40" si="57">N9/N$5</f>
        <v>7.0318282753515917E-3</v>
      </c>
      <c r="O40" s="106">
        <f t="shared" si="57"/>
        <v>8.5106382978723406E-3</v>
      </c>
      <c r="S40" s="106">
        <f t="shared" ref="S40:T40" si="58">S9/S$5</f>
        <v>7.5659715814725961E-3</v>
      </c>
      <c r="T40" s="106">
        <f t="shared" si="58"/>
        <v>7.172353836122582E-3</v>
      </c>
    </row>
    <row r="41" spans="1:20" x14ac:dyDescent="0.2">
      <c r="A41" s="182" t="s">
        <v>113</v>
      </c>
      <c r="B41" s="106">
        <f t="shared" ref="B41:L41" si="59">B10/B$5</f>
        <v>4.6586345381526104E-2</v>
      </c>
      <c r="C41" s="106">
        <f t="shared" si="59"/>
        <v>4.0560471976401183E-2</v>
      </c>
      <c r="D41" s="106">
        <f t="shared" si="59"/>
        <v>4.772393538913363E-2</v>
      </c>
      <c r="E41" s="106">
        <f t="shared" si="59"/>
        <v>4.8936170212765959E-2</v>
      </c>
      <c r="F41" s="106">
        <f t="shared" si="59"/>
        <v>4.9732211170619739E-2</v>
      </c>
      <c r="G41" s="106">
        <f t="shared" si="59"/>
        <v>4.9012435991221653E-2</v>
      </c>
      <c r="H41" s="106">
        <f t="shared" si="59"/>
        <v>5.0187265917602995E-2</v>
      </c>
      <c r="I41" s="106">
        <f t="shared" si="59"/>
        <v>4.1036717062634988E-2</v>
      </c>
      <c r="J41" s="106">
        <f t="shared" si="59"/>
        <v>4.5045045045045043E-2</v>
      </c>
      <c r="K41" s="106">
        <f t="shared" si="59"/>
        <v>7.5630252100840331E-2</v>
      </c>
      <c r="L41" s="106">
        <f t="shared" si="59"/>
        <v>6.1749571183533448E-2</v>
      </c>
      <c r="N41" s="106">
        <f t="shared" ref="N41:O41" si="60">N10/N$5</f>
        <v>4.9592894152479645E-2</v>
      </c>
      <c r="O41" s="106">
        <f t="shared" si="60"/>
        <v>6.702127659574468E-2</v>
      </c>
      <c r="S41" s="106">
        <f t="shared" ref="S41:T41" si="61">S10/S$5</f>
        <v>4.9455619117918438E-2</v>
      </c>
      <c r="T41" s="106">
        <f t="shared" si="61"/>
        <v>5.2814605520539015E-2</v>
      </c>
    </row>
    <row r="42" spans="1:20" x14ac:dyDescent="0.2">
      <c r="A42" s="182" t="s">
        <v>114</v>
      </c>
      <c r="B42" s="106">
        <f t="shared" ref="B42:L42" si="62">B11/B$5</f>
        <v>4.5783132530120479E-2</v>
      </c>
      <c r="C42" s="106">
        <f t="shared" si="62"/>
        <v>4.498525073746313E-2</v>
      </c>
      <c r="D42" s="106">
        <f t="shared" si="62"/>
        <v>4.0381791483113071E-2</v>
      </c>
      <c r="E42" s="106">
        <f t="shared" si="62"/>
        <v>4.1134751773049642E-2</v>
      </c>
      <c r="F42" s="106">
        <f t="shared" si="62"/>
        <v>4.7436878347360364E-2</v>
      </c>
      <c r="G42" s="106">
        <f t="shared" si="62"/>
        <v>4.1697147037307973E-2</v>
      </c>
      <c r="H42" s="106">
        <f t="shared" si="62"/>
        <v>4.6441947565543068E-2</v>
      </c>
      <c r="I42" s="106">
        <f t="shared" si="62"/>
        <v>4.4636429085673147E-2</v>
      </c>
      <c r="J42" s="106">
        <f t="shared" si="62"/>
        <v>4.2042042042042045E-2</v>
      </c>
      <c r="K42" s="106">
        <f t="shared" si="62"/>
        <v>6.1624649859943981E-2</v>
      </c>
      <c r="L42" s="106">
        <f t="shared" si="62"/>
        <v>4.8027444253859346E-2</v>
      </c>
      <c r="N42" s="106">
        <f t="shared" ref="N42:O42" si="63">N11/N$5</f>
        <v>4.4041450777202069E-2</v>
      </c>
      <c r="O42" s="106">
        <f t="shared" si="63"/>
        <v>5.3191489361702128E-2</v>
      </c>
      <c r="S42" s="106">
        <f t="shared" ref="S42:T42" si="64">S11/S$5</f>
        <v>4.4104078243218305E-2</v>
      </c>
      <c r="T42" s="106">
        <f t="shared" si="64"/>
        <v>4.7381004129537059E-2</v>
      </c>
    </row>
    <row r="43" spans="1:20" x14ac:dyDescent="0.2">
      <c r="A43" s="182" t="s">
        <v>110</v>
      </c>
      <c r="B43" s="106">
        <f t="shared" ref="B43:L43" si="65">B12/B$5</f>
        <v>7.4698795180722893E-2</v>
      </c>
      <c r="C43" s="106">
        <f t="shared" si="65"/>
        <v>7.4483775811209435E-2</v>
      </c>
      <c r="D43" s="106">
        <f t="shared" si="65"/>
        <v>7.3421439060205582E-2</v>
      </c>
      <c r="E43" s="106">
        <f t="shared" si="65"/>
        <v>6.8085106382978725E-2</v>
      </c>
      <c r="F43" s="106">
        <f t="shared" si="65"/>
        <v>7.6511094108645747E-2</v>
      </c>
      <c r="G43" s="106">
        <f t="shared" si="65"/>
        <v>6.5106071689831749E-2</v>
      </c>
      <c r="H43" s="106">
        <f t="shared" si="65"/>
        <v>7.3408239700374536E-2</v>
      </c>
      <c r="I43" s="106">
        <f t="shared" si="65"/>
        <v>7.055435565154787E-2</v>
      </c>
      <c r="J43" s="106">
        <f t="shared" si="65"/>
        <v>7.2822822822822819E-2</v>
      </c>
      <c r="K43" s="106">
        <f t="shared" si="65"/>
        <v>9.5238095238095233E-2</v>
      </c>
      <c r="L43" s="106">
        <f t="shared" si="65"/>
        <v>8.4905660377358486E-2</v>
      </c>
      <c r="N43" s="106">
        <f t="shared" ref="N43:O43" si="66">N12/N$5</f>
        <v>6.92079940784604E-2</v>
      </c>
      <c r="O43" s="106">
        <f t="shared" si="66"/>
        <v>8.8829787234042556E-2</v>
      </c>
      <c r="S43" s="106">
        <f t="shared" ref="S43:T43" si="67">S12/S$5</f>
        <v>7.0677246724487913E-2</v>
      </c>
      <c r="T43" s="106">
        <f t="shared" si="67"/>
        <v>7.8678548141708327E-2</v>
      </c>
    </row>
    <row r="44" spans="1:20" x14ac:dyDescent="0.2">
      <c r="A44" s="185" t="s">
        <v>131</v>
      </c>
      <c r="B44" s="93">
        <f t="shared" ref="B44:L44" si="68">B13/B$5</f>
        <v>7.7108433734939766E-2</v>
      </c>
      <c r="C44" s="93">
        <f t="shared" si="68"/>
        <v>7.6696165191740412E-2</v>
      </c>
      <c r="D44" s="93">
        <f t="shared" si="68"/>
        <v>6.901615271659324E-2</v>
      </c>
      <c r="E44" s="93">
        <f t="shared" si="68"/>
        <v>7.5886524822695034E-2</v>
      </c>
      <c r="F44" s="93">
        <f t="shared" si="68"/>
        <v>7.0390206579954095E-2</v>
      </c>
      <c r="G44" s="93">
        <f t="shared" si="68"/>
        <v>6.3643013899049014E-2</v>
      </c>
      <c r="H44" s="93">
        <f t="shared" si="68"/>
        <v>6.142322097378277E-2</v>
      </c>
      <c r="I44" s="93">
        <f t="shared" si="68"/>
        <v>5.5435565154787619E-2</v>
      </c>
      <c r="J44" s="93">
        <f t="shared" si="68"/>
        <v>5.6306306306306307E-2</v>
      </c>
      <c r="K44" s="93">
        <f t="shared" si="68"/>
        <v>7.5630252100840331E-2</v>
      </c>
      <c r="L44" s="93">
        <f t="shared" si="68"/>
        <v>4.3739279588336191E-2</v>
      </c>
      <c r="N44" s="93">
        <f t="shared" ref="N44:O44" si="69">N13/N$5</f>
        <v>6.2546262028127311E-2</v>
      </c>
      <c r="O44" s="93">
        <f t="shared" si="69"/>
        <v>5.5851063829787231E-2</v>
      </c>
      <c r="S44" s="93">
        <f t="shared" ref="S44:T44" si="70">S13/S$5</f>
        <v>6.7909208341022334E-2</v>
      </c>
      <c r="T44" s="93">
        <f t="shared" si="70"/>
        <v>5.5857422299500109E-2</v>
      </c>
    </row>
  </sheetData>
  <mergeCells count="17">
    <mergeCell ref="B34:E34"/>
    <mergeCell ref="F34:I34"/>
    <mergeCell ref="J34:L34"/>
    <mergeCell ref="N33:O33"/>
    <mergeCell ref="S33:T33"/>
    <mergeCell ref="B20:E20"/>
    <mergeCell ref="F20:I20"/>
    <mergeCell ref="J20:L20"/>
    <mergeCell ref="B3:E3"/>
    <mergeCell ref="F3:I3"/>
    <mergeCell ref="J3:L3"/>
    <mergeCell ref="N2:Q2"/>
    <mergeCell ref="S2:V2"/>
    <mergeCell ref="P3:Q3"/>
    <mergeCell ref="U3:V3"/>
    <mergeCell ref="N19:O19"/>
    <mergeCell ref="S19:T19"/>
  </mergeCells>
  <hyperlinks>
    <hyperlink ref="A2" location="Contents!A1" display="Back to contents"/>
  </hyperlinks>
  <pageMargins left="0.7" right="0.7" top="0.75" bottom="0.75" header="0.3" footer="0.3"/>
  <pageSetup paperSize="9" orientation="portrait"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V44"/>
  <sheetViews>
    <sheetView showGridLines="0" workbookViewId="0">
      <selection activeCell="Q26" sqref="Q26"/>
    </sheetView>
  </sheetViews>
  <sheetFormatPr defaultRowHeight="12.75" x14ac:dyDescent="0.2"/>
  <cols>
    <col min="1" max="1" customWidth="true" style="52" width="42.7109375" collapsed="false"/>
    <col min="2" max="12" customWidth="true" style="52" width="10.7109375" collapsed="false"/>
    <col min="13" max="13" customWidth="true" style="52" width="4.7109375" collapsed="false"/>
    <col min="14" max="15" customWidth="true" style="52" width="10.5703125" collapsed="false"/>
    <col min="16" max="16" style="52" width="9.140625" collapsed="false"/>
    <col min="17" max="17" customWidth="true" style="52" width="9.140625" collapsed="false"/>
    <col min="18" max="18" customWidth="true" style="52" width="3.7109375" collapsed="false"/>
    <col min="19" max="20" customWidth="true" style="52" width="10.5703125" collapsed="false"/>
    <col min="21" max="16384" style="52" width="9.140625" collapsed="false"/>
  </cols>
  <sheetData>
    <row r="1" spans="1:22" ht="16.899999999999999" customHeight="1" x14ac:dyDescent="0.2">
      <c r="A1" s="136" t="s">
        <v>336</v>
      </c>
      <c r="B1" s="179"/>
      <c r="C1" s="179"/>
      <c r="D1" s="179"/>
      <c r="E1" s="179"/>
      <c r="F1" s="179"/>
      <c r="G1" s="179"/>
      <c r="H1" s="179"/>
      <c r="I1" s="179"/>
      <c r="J1" s="179"/>
      <c r="K1" s="179"/>
      <c r="L1" s="179"/>
    </row>
    <row r="2" spans="1:22" x14ac:dyDescent="0.2">
      <c r="A2" s="274" t="s">
        <v>282</v>
      </c>
      <c r="N2" s="415" t="s">
        <v>210</v>
      </c>
      <c r="O2" s="416"/>
      <c r="P2" s="416"/>
      <c r="Q2" s="417"/>
      <c r="S2" s="415" t="s">
        <v>211</v>
      </c>
      <c r="T2" s="416"/>
      <c r="U2" s="416"/>
      <c r="V2" s="417"/>
    </row>
    <row r="3" spans="1:22" x14ac:dyDescent="0.2">
      <c r="B3" s="419">
        <v>2018</v>
      </c>
      <c r="C3" s="421"/>
      <c r="D3" s="421"/>
      <c r="E3" s="421"/>
      <c r="F3" s="419">
        <v>2019</v>
      </c>
      <c r="G3" s="421"/>
      <c r="H3" s="421"/>
      <c r="I3" s="421"/>
      <c r="J3" s="415">
        <v>2020</v>
      </c>
      <c r="K3" s="416"/>
      <c r="L3" s="417"/>
      <c r="N3" s="12">
        <v>2019</v>
      </c>
      <c r="O3" s="164">
        <v>2020</v>
      </c>
      <c r="P3" s="419" t="s">
        <v>68</v>
      </c>
      <c r="Q3" s="420"/>
      <c r="S3" s="12">
        <v>2019</v>
      </c>
      <c r="T3" s="164">
        <v>2020</v>
      </c>
      <c r="U3" s="418" t="s">
        <v>68</v>
      </c>
      <c r="V3" s="418"/>
    </row>
    <row r="4" spans="1:22" ht="25.5" x14ac:dyDescent="0.2">
      <c r="B4" s="11" t="s">
        <v>317</v>
      </c>
      <c r="C4" s="11" t="s">
        <v>67</v>
      </c>
      <c r="D4" s="11" t="s">
        <v>318</v>
      </c>
      <c r="E4" s="11" t="s">
        <v>65</v>
      </c>
      <c r="F4" s="11" t="s">
        <v>317</v>
      </c>
      <c r="G4" s="11" t="s">
        <v>67</v>
      </c>
      <c r="H4" s="11" t="s">
        <v>318</v>
      </c>
      <c r="I4" s="11" t="s">
        <v>65</v>
      </c>
      <c r="J4" s="11" t="s">
        <v>317</v>
      </c>
      <c r="K4" s="11" t="s">
        <v>67</v>
      </c>
      <c r="L4" s="11" t="s">
        <v>318</v>
      </c>
      <c r="N4" s="13" t="s">
        <v>69</v>
      </c>
      <c r="O4" s="14" t="s">
        <v>69</v>
      </c>
      <c r="P4" s="11" t="s">
        <v>53</v>
      </c>
      <c r="Q4" s="11" t="s">
        <v>70</v>
      </c>
      <c r="S4" s="14" t="s">
        <v>71</v>
      </c>
      <c r="T4" s="14" t="s">
        <v>71</v>
      </c>
      <c r="U4" s="14" t="s">
        <v>53</v>
      </c>
      <c r="V4" s="14" t="s">
        <v>70</v>
      </c>
    </row>
    <row r="5" spans="1:22" x14ac:dyDescent="0.2">
      <c r="A5" s="180" t="s">
        <v>78</v>
      </c>
      <c r="B5" s="216">
        <v>375</v>
      </c>
      <c r="C5" s="216">
        <v>365</v>
      </c>
      <c r="D5" s="216">
        <v>375</v>
      </c>
      <c r="E5" s="216">
        <v>340</v>
      </c>
      <c r="F5" s="216">
        <v>340</v>
      </c>
      <c r="G5" s="216">
        <v>340</v>
      </c>
      <c r="H5" s="216">
        <v>315</v>
      </c>
      <c r="I5" s="216">
        <v>260</v>
      </c>
      <c r="J5" s="216">
        <v>230</v>
      </c>
      <c r="K5" s="216">
        <v>120</v>
      </c>
      <c r="L5" s="216">
        <v>150</v>
      </c>
      <c r="M5" s="8"/>
      <c r="N5" s="216">
        <f>G5+H5</f>
        <v>655</v>
      </c>
      <c r="O5" s="216">
        <f>K5+L5</f>
        <v>270</v>
      </c>
      <c r="P5" s="394">
        <f>O5-N5</f>
        <v>-385</v>
      </c>
      <c r="Q5" s="102">
        <f>P5/N5</f>
        <v>-0.58778625954198471</v>
      </c>
      <c r="R5" s="217"/>
      <c r="S5" s="216">
        <f>E5+F5+G5+H5</f>
        <v>1335</v>
      </c>
      <c r="T5" s="216">
        <f>I5+J5+K5+L5</f>
        <v>760</v>
      </c>
      <c r="U5" s="394">
        <f>T5-S5</f>
        <v>-575</v>
      </c>
      <c r="V5" s="102">
        <f>U5/S5</f>
        <v>-0.43071161048689138</v>
      </c>
    </row>
    <row r="6" spans="1:22" x14ac:dyDescent="0.2">
      <c r="A6" s="182" t="s">
        <v>111</v>
      </c>
      <c r="B6" s="105">
        <v>55</v>
      </c>
      <c r="C6" s="105">
        <v>65</v>
      </c>
      <c r="D6" s="105">
        <v>40</v>
      </c>
      <c r="E6" s="105">
        <v>60</v>
      </c>
      <c r="F6" s="105">
        <v>35</v>
      </c>
      <c r="G6" s="105">
        <v>55</v>
      </c>
      <c r="H6" s="105">
        <v>50</v>
      </c>
      <c r="I6" s="105">
        <v>45</v>
      </c>
      <c r="J6" s="105">
        <v>30</v>
      </c>
      <c r="K6" s="105">
        <v>25</v>
      </c>
      <c r="L6" s="105">
        <v>20</v>
      </c>
      <c r="N6" s="105">
        <f>G6+H6</f>
        <v>105</v>
      </c>
      <c r="O6" s="105">
        <f>K6+L6</f>
        <v>45</v>
      </c>
      <c r="P6" s="395">
        <f t="shared" ref="P6:P14" si="0">O6-N6</f>
        <v>-60</v>
      </c>
      <c r="Q6" s="106">
        <f t="shared" ref="Q6:Q14" si="1">P6/N6</f>
        <v>-0.5714285714285714</v>
      </c>
      <c r="R6" s="218"/>
      <c r="S6" s="105">
        <f>E6+F6+G6+H6</f>
        <v>200</v>
      </c>
      <c r="T6" s="105">
        <f>I6+J6+K6+L6</f>
        <v>120</v>
      </c>
      <c r="U6" s="395">
        <f t="shared" ref="U6:U14" si="2">T6-S6</f>
        <v>-80</v>
      </c>
      <c r="V6" s="106">
        <f t="shared" ref="V6:V14" si="3">U6/S6</f>
        <v>-0.4</v>
      </c>
    </row>
    <row r="7" spans="1:22" x14ac:dyDescent="0.2">
      <c r="A7" s="182" t="s">
        <v>115</v>
      </c>
      <c r="B7" s="105">
        <v>15</v>
      </c>
      <c r="C7" s="105">
        <v>15</v>
      </c>
      <c r="D7" s="105">
        <v>10</v>
      </c>
      <c r="E7" s="105">
        <v>15</v>
      </c>
      <c r="F7" s="105">
        <v>25</v>
      </c>
      <c r="G7" s="105">
        <v>15</v>
      </c>
      <c r="H7" s="105">
        <v>20</v>
      </c>
      <c r="I7" s="105">
        <v>20</v>
      </c>
      <c r="J7" s="105">
        <v>15</v>
      </c>
      <c r="K7" s="105">
        <v>5</v>
      </c>
      <c r="L7" s="105">
        <v>5</v>
      </c>
      <c r="N7" s="105">
        <f>G7+H7</f>
        <v>35</v>
      </c>
      <c r="O7" s="105">
        <f>K7+L7</f>
        <v>10</v>
      </c>
      <c r="P7" s="395">
        <f t="shared" si="0"/>
        <v>-25</v>
      </c>
      <c r="Q7" s="106">
        <f t="shared" si="1"/>
        <v>-0.7142857142857143</v>
      </c>
      <c r="R7" s="218"/>
      <c r="S7" s="105">
        <f>E7+F7+G7+H7</f>
        <v>75</v>
      </c>
      <c r="T7" s="105">
        <f>I7+J7+K7+L7</f>
        <v>45</v>
      </c>
      <c r="U7" s="395">
        <f t="shared" si="2"/>
        <v>-30</v>
      </c>
      <c r="V7" s="106">
        <f t="shared" si="3"/>
        <v>-0.4</v>
      </c>
    </row>
    <row r="8" spans="1:22" x14ac:dyDescent="0.2">
      <c r="A8" s="182" t="s">
        <v>63</v>
      </c>
      <c r="B8" s="105">
        <v>35</v>
      </c>
      <c r="C8" s="105">
        <v>25</v>
      </c>
      <c r="D8" s="105">
        <v>25</v>
      </c>
      <c r="E8" s="105">
        <v>35</v>
      </c>
      <c r="F8" s="105">
        <v>40</v>
      </c>
      <c r="G8" s="105">
        <v>45</v>
      </c>
      <c r="H8" s="105">
        <v>30</v>
      </c>
      <c r="I8" s="105">
        <v>25</v>
      </c>
      <c r="J8" s="105">
        <v>20</v>
      </c>
      <c r="K8" s="105">
        <v>10</v>
      </c>
      <c r="L8" s="105">
        <v>15</v>
      </c>
      <c r="N8" s="105">
        <f>G8+H8</f>
        <v>75</v>
      </c>
      <c r="O8" s="105">
        <f>K8+L8</f>
        <v>25</v>
      </c>
      <c r="P8" s="395">
        <f>O8-N8</f>
        <v>-50</v>
      </c>
      <c r="Q8" s="106">
        <f t="shared" si="1"/>
        <v>-0.66666666666666663</v>
      </c>
      <c r="R8" s="218"/>
      <c r="S8" s="105">
        <f>E8+F8+G8+H8</f>
        <v>150</v>
      </c>
      <c r="T8" s="105">
        <f>I8+J8+K8+L8</f>
        <v>70</v>
      </c>
      <c r="U8" s="395">
        <f t="shared" si="2"/>
        <v>-80</v>
      </c>
      <c r="V8" s="106">
        <f t="shared" si="3"/>
        <v>-0.53333333333333333</v>
      </c>
    </row>
    <row r="9" spans="1:22" x14ac:dyDescent="0.2">
      <c r="A9" s="182" t="s">
        <v>112</v>
      </c>
      <c r="B9" s="105">
        <v>5</v>
      </c>
      <c r="C9" s="105">
        <v>5</v>
      </c>
      <c r="D9" s="105">
        <v>5</v>
      </c>
      <c r="E9" s="105">
        <v>5</v>
      </c>
      <c r="F9" s="105">
        <v>0</v>
      </c>
      <c r="G9" s="105">
        <v>5</v>
      </c>
      <c r="H9" s="105">
        <v>0</v>
      </c>
      <c r="I9" s="105">
        <v>0</v>
      </c>
      <c r="J9" s="105">
        <v>5</v>
      </c>
      <c r="K9" s="105">
        <v>0</v>
      </c>
      <c r="L9" s="105">
        <v>0</v>
      </c>
      <c r="N9" s="105">
        <f t="shared" ref="N9:N13" si="4">G9+H9</f>
        <v>5</v>
      </c>
      <c r="O9" s="105">
        <f t="shared" ref="O9:O13" si="5">K9+L9</f>
        <v>0</v>
      </c>
      <c r="P9" s="395">
        <f t="shared" si="0"/>
        <v>-5</v>
      </c>
      <c r="Q9" s="106">
        <f t="shared" si="1"/>
        <v>-1</v>
      </c>
      <c r="R9" s="71"/>
      <c r="S9" s="105">
        <f t="shared" ref="S9:S13" si="6">E9+F9+G9+H9</f>
        <v>10</v>
      </c>
      <c r="T9" s="105">
        <f t="shared" ref="T9:T13" si="7">I9+J9+K9+L9</f>
        <v>5</v>
      </c>
      <c r="U9" s="395">
        <f t="shared" si="2"/>
        <v>-5</v>
      </c>
      <c r="V9" s="106">
        <f t="shared" si="3"/>
        <v>-0.5</v>
      </c>
    </row>
    <row r="10" spans="1:22" x14ac:dyDescent="0.2">
      <c r="A10" s="182" t="s">
        <v>113</v>
      </c>
      <c r="B10" s="105">
        <v>35</v>
      </c>
      <c r="C10" s="105">
        <v>30</v>
      </c>
      <c r="D10" s="105">
        <v>35</v>
      </c>
      <c r="E10" s="105">
        <v>30</v>
      </c>
      <c r="F10" s="105">
        <v>25</v>
      </c>
      <c r="G10" s="105">
        <v>30</v>
      </c>
      <c r="H10" s="105">
        <v>25</v>
      </c>
      <c r="I10" s="105">
        <v>30</v>
      </c>
      <c r="J10" s="105">
        <v>25</v>
      </c>
      <c r="K10" s="105">
        <v>10</v>
      </c>
      <c r="L10" s="105">
        <v>15</v>
      </c>
      <c r="N10" s="105">
        <f t="shared" si="4"/>
        <v>55</v>
      </c>
      <c r="O10" s="105">
        <f t="shared" si="5"/>
        <v>25</v>
      </c>
      <c r="P10" s="395">
        <f t="shared" si="0"/>
        <v>-30</v>
      </c>
      <c r="Q10" s="106">
        <f>P10/N10</f>
        <v>-0.54545454545454541</v>
      </c>
      <c r="R10" s="218"/>
      <c r="S10" s="105">
        <f t="shared" si="6"/>
        <v>110</v>
      </c>
      <c r="T10" s="105">
        <f t="shared" si="7"/>
        <v>80</v>
      </c>
      <c r="U10" s="395">
        <f>T10-S10</f>
        <v>-30</v>
      </c>
      <c r="V10" s="106">
        <f t="shared" si="3"/>
        <v>-0.27272727272727271</v>
      </c>
    </row>
    <row r="11" spans="1:22" x14ac:dyDescent="0.2">
      <c r="A11" s="182" t="s">
        <v>114</v>
      </c>
      <c r="B11" s="105">
        <v>60</v>
      </c>
      <c r="C11" s="105">
        <v>50</v>
      </c>
      <c r="D11" s="105">
        <v>70</v>
      </c>
      <c r="E11" s="105">
        <v>45</v>
      </c>
      <c r="F11" s="105">
        <v>65</v>
      </c>
      <c r="G11" s="105">
        <v>50</v>
      </c>
      <c r="H11" s="105">
        <v>55</v>
      </c>
      <c r="I11" s="105">
        <v>50</v>
      </c>
      <c r="J11" s="105">
        <v>40</v>
      </c>
      <c r="K11" s="105">
        <v>25</v>
      </c>
      <c r="L11" s="105">
        <v>30</v>
      </c>
      <c r="N11" s="105">
        <f t="shared" si="4"/>
        <v>105</v>
      </c>
      <c r="O11" s="105">
        <f t="shared" si="5"/>
        <v>55</v>
      </c>
      <c r="P11" s="395">
        <f t="shared" si="0"/>
        <v>-50</v>
      </c>
      <c r="Q11" s="106">
        <f t="shared" si="1"/>
        <v>-0.47619047619047616</v>
      </c>
      <c r="R11" s="218"/>
      <c r="S11" s="105">
        <f t="shared" si="6"/>
        <v>215</v>
      </c>
      <c r="T11" s="105">
        <f t="shared" si="7"/>
        <v>145</v>
      </c>
      <c r="U11" s="395">
        <f t="shared" si="2"/>
        <v>-70</v>
      </c>
      <c r="V11" s="106">
        <f t="shared" si="3"/>
        <v>-0.32558139534883723</v>
      </c>
    </row>
    <row r="12" spans="1:22" x14ac:dyDescent="0.2">
      <c r="A12" s="182" t="s">
        <v>110</v>
      </c>
      <c r="B12" s="105">
        <v>65</v>
      </c>
      <c r="C12" s="105">
        <v>55</v>
      </c>
      <c r="D12" s="105">
        <v>75</v>
      </c>
      <c r="E12" s="105">
        <v>60</v>
      </c>
      <c r="F12" s="105">
        <v>55</v>
      </c>
      <c r="G12" s="105">
        <v>40</v>
      </c>
      <c r="H12" s="105">
        <v>45</v>
      </c>
      <c r="I12" s="105">
        <v>20</v>
      </c>
      <c r="J12" s="105">
        <v>35</v>
      </c>
      <c r="K12" s="105">
        <v>20</v>
      </c>
      <c r="L12" s="105">
        <v>25</v>
      </c>
      <c r="N12" s="105">
        <f>G12+H12</f>
        <v>85</v>
      </c>
      <c r="O12" s="105">
        <f>K12+L12</f>
        <v>45</v>
      </c>
      <c r="P12" s="395">
        <f t="shared" si="0"/>
        <v>-40</v>
      </c>
      <c r="Q12" s="106">
        <f t="shared" si="1"/>
        <v>-0.47058823529411764</v>
      </c>
      <c r="R12" s="218"/>
      <c r="S12" s="105">
        <f>E12+F12+G12+H12</f>
        <v>200</v>
      </c>
      <c r="T12" s="105">
        <f>I12+J12+K12+L12</f>
        <v>100</v>
      </c>
      <c r="U12" s="395">
        <f t="shared" si="2"/>
        <v>-100</v>
      </c>
      <c r="V12" s="106">
        <f>U12/S12</f>
        <v>-0.5</v>
      </c>
    </row>
    <row r="13" spans="1:22" x14ac:dyDescent="0.2">
      <c r="A13" s="182" t="s">
        <v>131</v>
      </c>
      <c r="B13" s="105">
        <v>110</v>
      </c>
      <c r="C13" s="105">
        <v>115</v>
      </c>
      <c r="D13" s="105">
        <v>115</v>
      </c>
      <c r="E13" s="105">
        <v>90</v>
      </c>
      <c r="F13" s="105">
        <v>95</v>
      </c>
      <c r="G13" s="105">
        <v>105</v>
      </c>
      <c r="H13" s="105">
        <v>95</v>
      </c>
      <c r="I13" s="105">
        <v>60</v>
      </c>
      <c r="J13" s="105">
        <v>60</v>
      </c>
      <c r="K13" s="105">
        <v>25</v>
      </c>
      <c r="L13" s="105">
        <v>30</v>
      </c>
      <c r="N13" s="105">
        <f t="shared" si="4"/>
        <v>200</v>
      </c>
      <c r="O13" s="105">
        <f t="shared" si="5"/>
        <v>55</v>
      </c>
      <c r="P13" s="395">
        <f t="shared" si="0"/>
        <v>-145</v>
      </c>
      <c r="Q13" s="106">
        <f t="shared" si="1"/>
        <v>-0.72499999999999998</v>
      </c>
      <c r="R13" s="218"/>
      <c r="S13" s="105">
        <f t="shared" si="6"/>
        <v>385</v>
      </c>
      <c r="T13" s="105">
        <f t="shared" si="7"/>
        <v>175</v>
      </c>
      <c r="U13" s="395">
        <f t="shared" si="2"/>
        <v>-210</v>
      </c>
      <c r="V13" s="106">
        <f t="shared" si="3"/>
        <v>-0.54545454545454541</v>
      </c>
    </row>
    <row r="14" spans="1:22" x14ac:dyDescent="0.2">
      <c r="A14" s="260" t="s">
        <v>212</v>
      </c>
      <c r="B14" s="261">
        <f t="shared" ref="B14:C14" si="8">SUM(B6:B8)</f>
        <v>105</v>
      </c>
      <c r="C14" s="261">
        <f t="shared" si="8"/>
        <v>105</v>
      </c>
      <c r="D14" s="261">
        <f>SUM(D6:D8)</f>
        <v>75</v>
      </c>
      <c r="E14" s="261">
        <f t="shared" ref="E14:L14" si="9">SUM(E6:E8)</f>
        <v>110</v>
      </c>
      <c r="F14" s="261">
        <f t="shared" si="9"/>
        <v>100</v>
      </c>
      <c r="G14" s="261">
        <f t="shared" si="9"/>
        <v>115</v>
      </c>
      <c r="H14" s="261">
        <f t="shared" si="9"/>
        <v>100</v>
      </c>
      <c r="I14" s="261">
        <f t="shared" si="9"/>
        <v>90</v>
      </c>
      <c r="J14" s="261">
        <f t="shared" si="9"/>
        <v>65</v>
      </c>
      <c r="K14" s="261">
        <f t="shared" si="9"/>
        <v>40</v>
      </c>
      <c r="L14" s="261">
        <f t="shared" si="9"/>
        <v>40</v>
      </c>
      <c r="N14" s="261">
        <f t="shared" ref="N14:O14" si="10">SUM(N6:N8)</f>
        <v>215</v>
      </c>
      <c r="O14" s="261">
        <f t="shared" si="10"/>
        <v>80</v>
      </c>
      <c r="P14" s="396">
        <f t="shared" si="0"/>
        <v>-135</v>
      </c>
      <c r="Q14" s="262">
        <f t="shared" si="1"/>
        <v>-0.62790697674418605</v>
      </c>
      <c r="S14" s="261">
        <f>SUM(S6:S8)</f>
        <v>425</v>
      </c>
      <c r="T14" s="261">
        <f t="shared" ref="T14" si="11">SUM(T6:T8)</f>
        <v>235</v>
      </c>
      <c r="U14" s="396">
        <f t="shared" si="2"/>
        <v>-190</v>
      </c>
      <c r="V14" s="262">
        <f t="shared" si="3"/>
        <v>-0.44705882352941179</v>
      </c>
    </row>
    <row r="16" spans="1:22" x14ac:dyDescent="0.2">
      <c r="A16" s="58" t="s">
        <v>90</v>
      </c>
    </row>
    <row r="17" spans="1:20" x14ac:dyDescent="0.2">
      <c r="A17" s="153"/>
    </row>
    <row r="18" spans="1:20" x14ac:dyDescent="0.2">
      <c r="A18" s="136" t="s">
        <v>337</v>
      </c>
    </row>
    <row r="19" spans="1:20" x14ac:dyDescent="0.2">
      <c r="A19" s="136"/>
      <c r="N19" s="415" t="s">
        <v>210</v>
      </c>
      <c r="O19" s="417"/>
      <c r="S19" s="415" t="s">
        <v>211</v>
      </c>
      <c r="T19" s="417"/>
    </row>
    <row r="20" spans="1:20" x14ac:dyDescent="0.2">
      <c r="B20" s="419">
        <v>2018</v>
      </c>
      <c r="C20" s="421"/>
      <c r="D20" s="421"/>
      <c r="E20" s="421"/>
      <c r="F20" s="419">
        <v>2019</v>
      </c>
      <c r="G20" s="421"/>
      <c r="H20" s="421"/>
      <c r="I20" s="421"/>
      <c r="J20" s="415">
        <v>2020</v>
      </c>
      <c r="K20" s="416"/>
      <c r="L20" s="417"/>
      <c r="N20" s="12">
        <v>2019</v>
      </c>
      <c r="O20" s="164">
        <v>2020</v>
      </c>
      <c r="S20" s="12">
        <v>2019</v>
      </c>
      <c r="T20" s="164">
        <v>2020</v>
      </c>
    </row>
    <row r="21" spans="1:20" ht="25.5" x14ac:dyDescent="0.2">
      <c r="B21" s="11" t="s">
        <v>317</v>
      </c>
      <c r="C21" s="11" t="s">
        <v>67</v>
      </c>
      <c r="D21" s="11" t="s">
        <v>318</v>
      </c>
      <c r="E21" s="11" t="s">
        <v>65</v>
      </c>
      <c r="F21" s="11" t="s">
        <v>317</v>
      </c>
      <c r="G21" s="11" t="s">
        <v>67</v>
      </c>
      <c r="H21" s="11" t="s">
        <v>318</v>
      </c>
      <c r="I21" s="11" t="s">
        <v>65</v>
      </c>
      <c r="J21" s="11" t="s">
        <v>317</v>
      </c>
      <c r="K21" s="11" t="s">
        <v>67</v>
      </c>
      <c r="L21" s="11" t="s">
        <v>318</v>
      </c>
      <c r="N21" s="13" t="s">
        <v>69</v>
      </c>
      <c r="O21" s="14" t="s">
        <v>69</v>
      </c>
      <c r="S21" s="14" t="s">
        <v>71</v>
      </c>
      <c r="T21" s="14" t="s">
        <v>71</v>
      </c>
    </row>
    <row r="22" spans="1:20" x14ac:dyDescent="0.2">
      <c r="A22" s="88" t="s">
        <v>213</v>
      </c>
      <c r="B22" s="102">
        <f>(B$5-B$13)/(B$5-B$13)</f>
        <v>1</v>
      </c>
      <c r="C22" s="102">
        <f t="shared" ref="C22:L22" si="12">(C$5-C$13)/(C$5-C$13)</f>
        <v>1</v>
      </c>
      <c r="D22" s="102">
        <f t="shared" si="12"/>
        <v>1</v>
      </c>
      <c r="E22" s="102">
        <f t="shared" si="12"/>
        <v>1</v>
      </c>
      <c r="F22" s="102">
        <f t="shared" si="12"/>
        <v>1</v>
      </c>
      <c r="G22" s="102">
        <f t="shared" si="12"/>
        <v>1</v>
      </c>
      <c r="H22" s="102">
        <f t="shared" si="12"/>
        <v>1</v>
      </c>
      <c r="I22" s="102">
        <f t="shared" si="12"/>
        <v>1</v>
      </c>
      <c r="J22" s="102">
        <f t="shared" si="12"/>
        <v>1</v>
      </c>
      <c r="K22" s="102">
        <f t="shared" si="12"/>
        <v>1</v>
      </c>
      <c r="L22" s="102">
        <f t="shared" si="12"/>
        <v>1</v>
      </c>
      <c r="N22" s="102">
        <f t="shared" ref="N22:O22" si="13">(N$5-N$13)/(N$5-N$13)</f>
        <v>1</v>
      </c>
      <c r="O22" s="102">
        <f t="shared" si="13"/>
        <v>1</v>
      </c>
      <c r="S22" s="102">
        <f t="shared" ref="S22:T22" si="14">(S$5-S$13)/(S$5-S$13)</f>
        <v>1</v>
      </c>
      <c r="T22" s="102">
        <f t="shared" si="14"/>
        <v>1</v>
      </c>
    </row>
    <row r="23" spans="1:20" x14ac:dyDescent="0.2">
      <c r="A23" s="182" t="s">
        <v>111</v>
      </c>
      <c r="B23" s="106">
        <f t="shared" ref="B23:L29" si="15">B6/(B$5-B$13)</f>
        <v>0.20754716981132076</v>
      </c>
      <c r="C23" s="106">
        <f t="shared" si="15"/>
        <v>0.26</v>
      </c>
      <c r="D23" s="106">
        <f t="shared" si="15"/>
        <v>0.15384615384615385</v>
      </c>
      <c r="E23" s="106">
        <f t="shared" si="15"/>
        <v>0.24</v>
      </c>
      <c r="F23" s="106">
        <f t="shared" si="15"/>
        <v>0.14285714285714285</v>
      </c>
      <c r="G23" s="106">
        <f t="shared" si="15"/>
        <v>0.23404255319148937</v>
      </c>
      <c r="H23" s="106">
        <f t="shared" si="15"/>
        <v>0.22727272727272727</v>
      </c>
      <c r="I23" s="106">
        <f t="shared" si="15"/>
        <v>0.22500000000000001</v>
      </c>
      <c r="J23" s="106">
        <f t="shared" si="15"/>
        <v>0.17647058823529413</v>
      </c>
      <c r="K23" s="106">
        <f t="shared" si="15"/>
        <v>0.26315789473684209</v>
      </c>
      <c r="L23" s="106">
        <f t="shared" si="15"/>
        <v>0.16666666666666666</v>
      </c>
      <c r="N23" s="106">
        <f t="shared" ref="N23:O29" si="16">N6/(N$5-N$13)</f>
        <v>0.23076923076923078</v>
      </c>
      <c r="O23" s="106">
        <f t="shared" si="16"/>
        <v>0.20930232558139536</v>
      </c>
      <c r="S23" s="106">
        <f t="shared" ref="S23:T29" si="17">S6/(S$5-S$13)</f>
        <v>0.21052631578947367</v>
      </c>
      <c r="T23" s="106">
        <f t="shared" si="17"/>
        <v>0.20512820512820512</v>
      </c>
    </row>
    <row r="24" spans="1:20" x14ac:dyDescent="0.2">
      <c r="A24" s="182" t="s">
        <v>115</v>
      </c>
      <c r="B24" s="106">
        <f t="shared" si="15"/>
        <v>5.6603773584905662E-2</v>
      </c>
      <c r="C24" s="106">
        <f t="shared" si="15"/>
        <v>0.06</v>
      </c>
      <c r="D24" s="106">
        <f t="shared" si="15"/>
        <v>3.8461538461538464E-2</v>
      </c>
      <c r="E24" s="106">
        <f t="shared" si="15"/>
        <v>0.06</v>
      </c>
      <c r="F24" s="106">
        <f t="shared" si="15"/>
        <v>0.10204081632653061</v>
      </c>
      <c r="G24" s="106">
        <f t="shared" si="15"/>
        <v>6.3829787234042548E-2</v>
      </c>
      <c r="H24" s="106">
        <f t="shared" si="15"/>
        <v>9.0909090909090912E-2</v>
      </c>
      <c r="I24" s="106">
        <f t="shared" si="15"/>
        <v>0.1</v>
      </c>
      <c r="J24" s="106">
        <f t="shared" si="15"/>
        <v>8.8235294117647065E-2</v>
      </c>
      <c r="K24" s="106">
        <f t="shared" si="15"/>
        <v>5.2631578947368418E-2</v>
      </c>
      <c r="L24" s="106">
        <f t="shared" si="15"/>
        <v>4.1666666666666664E-2</v>
      </c>
      <c r="N24" s="106">
        <f t="shared" si="16"/>
        <v>7.6923076923076927E-2</v>
      </c>
      <c r="O24" s="106">
        <f t="shared" si="16"/>
        <v>4.6511627906976744E-2</v>
      </c>
      <c r="S24" s="106">
        <f t="shared" si="17"/>
        <v>7.8947368421052627E-2</v>
      </c>
      <c r="T24" s="106">
        <f t="shared" si="17"/>
        <v>7.6923076923076927E-2</v>
      </c>
    </row>
    <row r="25" spans="1:20" x14ac:dyDescent="0.2">
      <c r="A25" s="182" t="s">
        <v>63</v>
      </c>
      <c r="B25" s="106">
        <f t="shared" si="15"/>
        <v>0.13207547169811321</v>
      </c>
      <c r="C25" s="106">
        <f t="shared" si="15"/>
        <v>0.1</v>
      </c>
      <c r="D25" s="106">
        <f t="shared" si="15"/>
        <v>9.6153846153846159E-2</v>
      </c>
      <c r="E25" s="106">
        <f t="shared" si="15"/>
        <v>0.14000000000000001</v>
      </c>
      <c r="F25" s="106">
        <f t="shared" si="15"/>
        <v>0.16326530612244897</v>
      </c>
      <c r="G25" s="106">
        <f t="shared" si="15"/>
        <v>0.19148936170212766</v>
      </c>
      <c r="H25" s="106">
        <f t="shared" si="15"/>
        <v>0.13636363636363635</v>
      </c>
      <c r="I25" s="106">
        <f t="shared" si="15"/>
        <v>0.125</v>
      </c>
      <c r="J25" s="106">
        <f t="shared" si="15"/>
        <v>0.11764705882352941</v>
      </c>
      <c r="K25" s="106">
        <f t="shared" si="15"/>
        <v>0.10526315789473684</v>
      </c>
      <c r="L25" s="106">
        <f t="shared" si="15"/>
        <v>0.125</v>
      </c>
      <c r="N25" s="106">
        <f t="shared" si="16"/>
        <v>0.16483516483516483</v>
      </c>
      <c r="O25" s="106">
        <f t="shared" si="16"/>
        <v>0.11627906976744186</v>
      </c>
      <c r="S25" s="106">
        <f t="shared" si="17"/>
        <v>0.15789473684210525</v>
      </c>
      <c r="T25" s="106">
        <f t="shared" si="17"/>
        <v>0.11965811965811966</v>
      </c>
    </row>
    <row r="26" spans="1:20" x14ac:dyDescent="0.2">
      <c r="A26" s="182" t="s">
        <v>112</v>
      </c>
      <c r="B26" s="106">
        <f t="shared" si="15"/>
        <v>1.8867924528301886E-2</v>
      </c>
      <c r="C26" s="106">
        <f t="shared" si="15"/>
        <v>0.02</v>
      </c>
      <c r="D26" s="106">
        <f t="shared" si="15"/>
        <v>1.9230769230769232E-2</v>
      </c>
      <c r="E26" s="106">
        <f t="shared" si="15"/>
        <v>0.02</v>
      </c>
      <c r="F26" s="106">
        <f t="shared" si="15"/>
        <v>0</v>
      </c>
      <c r="G26" s="106">
        <f t="shared" si="15"/>
        <v>2.1276595744680851E-2</v>
      </c>
      <c r="H26" s="106">
        <f t="shared" si="15"/>
        <v>0</v>
      </c>
      <c r="I26" s="106">
        <f t="shared" si="15"/>
        <v>0</v>
      </c>
      <c r="J26" s="106">
        <f t="shared" si="15"/>
        <v>2.9411764705882353E-2</v>
      </c>
      <c r="K26" s="106">
        <f t="shared" si="15"/>
        <v>0</v>
      </c>
      <c r="L26" s="106">
        <f t="shared" si="15"/>
        <v>0</v>
      </c>
      <c r="N26" s="106">
        <f t="shared" si="16"/>
        <v>1.098901098901099E-2</v>
      </c>
      <c r="O26" s="106">
        <f t="shared" si="16"/>
        <v>0</v>
      </c>
      <c r="S26" s="106">
        <f t="shared" si="17"/>
        <v>1.0526315789473684E-2</v>
      </c>
      <c r="T26" s="106">
        <f t="shared" si="17"/>
        <v>8.5470085470085479E-3</v>
      </c>
    </row>
    <row r="27" spans="1:20" x14ac:dyDescent="0.2">
      <c r="A27" s="182" t="s">
        <v>113</v>
      </c>
      <c r="B27" s="106">
        <f t="shared" si="15"/>
        <v>0.13207547169811321</v>
      </c>
      <c r="C27" s="106">
        <f t="shared" si="15"/>
        <v>0.12</v>
      </c>
      <c r="D27" s="106">
        <f t="shared" si="15"/>
        <v>0.13461538461538461</v>
      </c>
      <c r="E27" s="106">
        <f t="shared" si="15"/>
        <v>0.12</v>
      </c>
      <c r="F27" s="106">
        <f t="shared" si="15"/>
        <v>0.10204081632653061</v>
      </c>
      <c r="G27" s="106">
        <f t="shared" si="15"/>
        <v>0.1276595744680851</v>
      </c>
      <c r="H27" s="106">
        <f t="shared" si="15"/>
        <v>0.11363636363636363</v>
      </c>
      <c r="I27" s="106">
        <f t="shared" si="15"/>
        <v>0.15</v>
      </c>
      <c r="J27" s="106">
        <f t="shared" si="15"/>
        <v>0.14705882352941177</v>
      </c>
      <c r="K27" s="106">
        <f t="shared" si="15"/>
        <v>0.10526315789473684</v>
      </c>
      <c r="L27" s="106">
        <f t="shared" si="15"/>
        <v>0.125</v>
      </c>
      <c r="N27" s="106">
        <f t="shared" si="16"/>
        <v>0.12087912087912088</v>
      </c>
      <c r="O27" s="106">
        <f t="shared" si="16"/>
        <v>0.11627906976744186</v>
      </c>
      <c r="S27" s="106">
        <f t="shared" si="17"/>
        <v>0.11578947368421053</v>
      </c>
      <c r="T27" s="106">
        <f t="shared" si="17"/>
        <v>0.13675213675213677</v>
      </c>
    </row>
    <row r="28" spans="1:20" x14ac:dyDescent="0.2">
      <c r="A28" s="182" t="s">
        <v>114</v>
      </c>
      <c r="B28" s="106">
        <f t="shared" si="15"/>
        <v>0.22641509433962265</v>
      </c>
      <c r="C28" s="106">
        <f t="shared" si="15"/>
        <v>0.2</v>
      </c>
      <c r="D28" s="106">
        <f t="shared" si="15"/>
        <v>0.26923076923076922</v>
      </c>
      <c r="E28" s="106">
        <f t="shared" si="15"/>
        <v>0.18</v>
      </c>
      <c r="F28" s="106">
        <f t="shared" si="15"/>
        <v>0.26530612244897961</v>
      </c>
      <c r="G28" s="106">
        <f t="shared" si="15"/>
        <v>0.21276595744680851</v>
      </c>
      <c r="H28" s="106">
        <f t="shared" si="15"/>
        <v>0.25</v>
      </c>
      <c r="I28" s="106">
        <f t="shared" si="15"/>
        <v>0.25</v>
      </c>
      <c r="J28" s="106">
        <f t="shared" si="15"/>
        <v>0.23529411764705882</v>
      </c>
      <c r="K28" s="106">
        <f t="shared" si="15"/>
        <v>0.26315789473684209</v>
      </c>
      <c r="L28" s="106">
        <f t="shared" si="15"/>
        <v>0.25</v>
      </c>
      <c r="N28" s="106">
        <f t="shared" si="16"/>
        <v>0.23076923076923078</v>
      </c>
      <c r="O28" s="106">
        <f t="shared" si="16"/>
        <v>0.2558139534883721</v>
      </c>
      <c r="S28" s="106">
        <f t="shared" si="17"/>
        <v>0.22631578947368422</v>
      </c>
      <c r="T28" s="106">
        <f t="shared" si="17"/>
        <v>0.24786324786324787</v>
      </c>
    </row>
    <row r="29" spans="1:20" x14ac:dyDescent="0.2">
      <c r="A29" s="182" t="s">
        <v>110</v>
      </c>
      <c r="B29" s="106">
        <f t="shared" si="15"/>
        <v>0.24528301886792453</v>
      </c>
      <c r="C29" s="106">
        <f t="shared" si="15"/>
        <v>0.22</v>
      </c>
      <c r="D29" s="106">
        <f t="shared" si="15"/>
        <v>0.28846153846153844</v>
      </c>
      <c r="E29" s="106">
        <f t="shared" si="15"/>
        <v>0.24</v>
      </c>
      <c r="F29" s="106">
        <f t="shared" si="15"/>
        <v>0.22448979591836735</v>
      </c>
      <c r="G29" s="106">
        <f t="shared" si="15"/>
        <v>0.1702127659574468</v>
      </c>
      <c r="H29" s="106">
        <f t="shared" si="15"/>
        <v>0.20454545454545456</v>
      </c>
      <c r="I29" s="106">
        <f t="shared" si="15"/>
        <v>0.1</v>
      </c>
      <c r="J29" s="106">
        <f t="shared" si="15"/>
        <v>0.20588235294117646</v>
      </c>
      <c r="K29" s="106">
        <f t="shared" si="15"/>
        <v>0.21052631578947367</v>
      </c>
      <c r="L29" s="106">
        <f t="shared" si="15"/>
        <v>0.20833333333333334</v>
      </c>
      <c r="N29" s="106">
        <f t="shared" si="16"/>
        <v>0.18681318681318682</v>
      </c>
      <c r="O29" s="106">
        <f t="shared" si="16"/>
        <v>0.20930232558139536</v>
      </c>
      <c r="S29" s="106">
        <f t="shared" si="17"/>
        <v>0.21052631578947367</v>
      </c>
      <c r="T29" s="106">
        <f t="shared" si="17"/>
        <v>0.17094017094017094</v>
      </c>
    </row>
    <row r="30" spans="1:20" x14ac:dyDescent="0.2">
      <c r="A30" s="263" t="s">
        <v>116</v>
      </c>
      <c r="B30" s="264">
        <f t="shared" ref="B30:L30" si="18">B14/(B$5-B$13)</f>
        <v>0.39622641509433965</v>
      </c>
      <c r="C30" s="264">
        <f t="shared" si="18"/>
        <v>0.42</v>
      </c>
      <c r="D30" s="264">
        <f t="shared" si="18"/>
        <v>0.28846153846153844</v>
      </c>
      <c r="E30" s="264">
        <f t="shared" si="18"/>
        <v>0.44</v>
      </c>
      <c r="F30" s="264">
        <f t="shared" si="18"/>
        <v>0.40816326530612246</v>
      </c>
      <c r="G30" s="264">
        <f t="shared" si="18"/>
        <v>0.48936170212765956</v>
      </c>
      <c r="H30" s="264">
        <f t="shared" si="18"/>
        <v>0.45454545454545453</v>
      </c>
      <c r="I30" s="264">
        <f t="shared" si="18"/>
        <v>0.45</v>
      </c>
      <c r="J30" s="264">
        <f t="shared" si="18"/>
        <v>0.38235294117647056</v>
      </c>
      <c r="K30" s="264">
        <f t="shared" si="18"/>
        <v>0.42105263157894735</v>
      </c>
      <c r="L30" s="264">
        <f t="shared" si="18"/>
        <v>0.33333333333333331</v>
      </c>
      <c r="N30" s="264">
        <f>N14/(N$5-N$13)</f>
        <v>0.47252747252747251</v>
      </c>
      <c r="O30" s="264">
        <f>O14/(O$5-O$13)</f>
        <v>0.37209302325581395</v>
      </c>
      <c r="S30" s="264">
        <f>S14/(S$5-S$13)</f>
        <v>0.44736842105263158</v>
      </c>
      <c r="T30" s="264">
        <f>T14/(T$5-T$13)</f>
        <v>0.40170940170940173</v>
      </c>
    </row>
    <row r="32" spans="1:20" x14ac:dyDescent="0.2">
      <c r="A32" s="136" t="s">
        <v>279</v>
      </c>
    </row>
    <row r="33" spans="1:20" x14ac:dyDescent="0.2">
      <c r="N33" s="415" t="s">
        <v>210</v>
      </c>
      <c r="O33" s="417"/>
      <c r="S33" s="415" t="s">
        <v>211</v>
      </c>
      <c r="T33" s="417"/>
    </row>
    <row r="34" spans="1:20" x14ac:dyDescent="0.2">
      <c r="B34" s="419">
        <v>2018</v>
      </c>
      <c r="C34" s="421"/>
      <c r="D34" s="421"/>
      <c r="E34" s="421"/>
      <c r="F34" s="419">
        <v>2019</v>
      </c>
      <c r="G34" s="421"/>
      <c r="H34" s="421"/>
      <c r="I34" s="421"/>
      <c r="J34" s="415">
        <v>2020</v>
      </c>
      <c r="K34" s="416"/>
      <c r="L34" s="417"/>
      <c r="N34" s="12">
        <v>2019</v>
      </c>
      <c r="O34" s="164">
        <v>2020</v>
      </c>
      <c r="S34" s="12">
        <v>2019</v>
      </c>
      <c r="T34" s="164">
        <v>2020</v>
      </c>
    </row>
    <row r="35" spans="1:20" ht="25.5" x14ac:dyDescent="0.2">
      <c r="B35" s="11" t="s">
        <v>317</v>
      </c>
      <c r="C35" s="11" t="s">
        <v>67</v>
      </c>
      <c r="D35" s="11" t="s">
        <v>318</v>
      </c>
      <c r="E35" s="11" t="s">
        <v>65</v>
      </c>
      <c r="F35" s="11" t="s">
        <v>317</v>
      </c>
      <c r="G35" s="11" t="s">
        <v>67</v>
      </c>
      <c r="H35" s="11" t="s">
        <v>318</v>
      </c>
      <c r="I35" s="11" t="s">
        <v>65</v>
      </c>
      <c r="J35" s="11" t="s">
        <v>317</v>
      </c>
      <c r="K35" s="11" t="s">
        <v>67</v>
      </c>
      <c r="L35" s="11" t="s">
        <v>318</v>
      </c>
      <c r="N35" s="13" t="s">
        <v>69</v>
      </c>
      <c r="O35" s="14" t="s">
        <v>69</v>
      </c>
      <c r="S35" s="14" t="s">
        <v>71</v>
      </c>
      <c r="T35" s="14" t="s">
        <v>71</v>
      </c>
    </row>
    <row r="36" spans="1:20" x14ac:dyDescent="0.2">
      <c r="A36" s="88" t="s">
        <v>214</v>
      </c>
      <c r="B36" s="102">
        <f>B5/B$5</f>
        <v>1</v>
      </c>
      <c r="C36" s="102">
        <f t="shared" ref="C36:L36" si="19">C5/C$5</f>
        <v>1</v>
      </c>
      <c r="D36" s="102">
        <f t="shared" si="19"/>
        <v>1</v>
      </c>
      <c r="E36" s="102">
        <f t="shared" si="19"/>
        <v>1</v>
      </c>
      <c r="F36" s="102">
        <f t="shared" si="19"/>
        <v>1</v>
      </c>
      <c r="G36" s="102">
        <f t="shared" si="19"/>
        <v>1</v>
      </c>
      <c r="H36" s="102">
        <f t="shared" si="19"/>
        <v>1</v>
      </c>
      <c r="I36" s="102">
        <f t="shared" si="19"/>
        <v>1</v>
      </c>
      <c r="J36" s="102">
        <f t="shared" si="19"/>
        <v>1</v>
      </c>
      <c r="K36" s="102">
        <f t="shared" si="19"/>
        <v>1</v>
      </c>
      <c r="L36" s="102">
        <f t="shared" si="19"/>
        <v>1</v>
      </c>
      <c r="N36" s="102">
        <f t="shared" ref="N36:O44" si="20">N5/N$5</f>
        <v>1</v>
      </c>
      <c r="O36" s="102">
        <f t="shared" si="20"/>
        <v>1</v>
      </c>
      <c r="S36" s="102">
        <f t="shared" ref="S36:T44" si="21">S5/S$5</f>
        <v>1</v>
      </c>
      <c r="T36" s="102">
        <f t="shared" si="21"/>
        <v>1</v>
      </c>
    </row>
    <row r="37" spans="1:20" x14ac:dyDescent="0.2">
      <c r="A37" s="182" t="s">
        <v>111</v>
      </c>
      <c r="B37" s="106">
        <f t="shared" ref="B37:L44" si="22">B6/B$5</f>
        <v>0.14666666666666667</v>
      </c>
      <c r="C37" s="106">
        <f t="shared" si="22"/>
        <v>0.17808219178082191</v>
      </c>
      <c r="D37" s="106">
        <f t="shared" si="22"/>
        <v>0.10666666666666667</v>
      </c>
      <c r="E37" s="106">
        <f t="shared" si="22"/>
        <v>0.17647058823529413</v>
      </c>
      <c r="F37" s="106">
        <f t="shared" si="22"/>
        <v>0.10294117647058823</v>
      </c>
      <c r="G37" s="106">
        <f t="shared" si="22"/>
        <v>0.16176470588235295</v>
      </c>
      <c r="H37" s="106">
        <f t="shared" si="22"/>
        <v>0.15873015873015872</v>
      </c>
      <c r="I37" s="106">
        <f t="shared" si="22"/>
        <v>0.17307692307692307</v>
      </c>
      <c r="J37" s="106">
        <f t="shared" si="22"/>
        <v>0.13043478260869565</v>
      </c>
      <c r="K37" s="106">
        <f t="shared" si="22"/>
        <v>0.20833333333333334</v>
      </c>
      <c r="L37" s="106">
        <f t="shared" si="22"/>
        <v>0.13333333333333333</v>
      </c>
      <c r="N37" s="106">
        <f>N6/N$5</f>
        <v>0.16030534351145037</v>
      </c>
      <c r="O37" s="106">
        <f t="shared" si="20"/>
        <v>0.16666666666666666</v>
      </c>
      <c r="S37" s="106">
        <f t="shared" si="21"/>
        <v>0.14981273408239701</v>
      </c>
      <c r="T37" s="106">
        <f t="shared" si="21"/>
        <v>0.15789473684210525</v>
      </c>
    </row>
    <row r="38" spans="1:20" x14ac:dyDescent="0.2">
      <c r="A38" s="182" t="s">
        <v>115</v>
      </c>
      <c r="B38" s="106">
        <f t="shared" si="22"/>
        <v>0.04</v>
      </c>
      <c r="C38" s="106">
        <f t="shared" si="22"/>
        <v>4.1095890410958902E-2</v>
      </c>
      <c r="D38" s="106">
        <f t="shared" si="22"/>
        <v>2.6666666666666668E-2</v>
      </c>
      <c r="E38" s="106">
        <f t="shared" si="22"/>
        <v>4.4117647058823532E-2</v>
      </c>
      <c r="F38" s="106">
        <f t="shared" si="22"/>
        <v>7.3529411764705885E-2</v>
      </c>
      <c r="G38" s="106">
        <f t="shared" si="22"/>
        <v>4.4117647058823532E-2</v>
      </c>
      <c r="H38" s="106">
        <f t="shared" si="22"/>
        <v>6.3492063492063489E-2</v>
      </c>
      <c r="I38" s="106">
        <f t="shared" si="22"/>
        <v>7.6923076923076927E-2</v>
      </c>
      <c r="J38" s="106">
        <f t="shared" si="22"/>
        <v>6.5217391304347824E-2</v>
      </c>
      <c r="K38" s="106">
        <f t="shared" si="22"/>
        <v>4.1666666666666664E-2</v>
      </c>
      <c r="L38" s="106">
        <f t="shared" si="22"/>
        <v>3.3333333333333333E-2</v>
      </c>
      <c r="N38" s="106">
        <f t="shared" si="20"/>
        <v>5.3435114503816793E-2</v>
      </c>
      <c r="O38" s="106">
        <f t="shared" si="20"/>
        <v>3.7037037037037035E-2</v>
      </c>
      <c r="S38" s="106">
        <f t="shared" si="21"/>
        <v>5.6179775280898875E-2</v>
      </c>
      <c r="T38" s="106">
        <f t="shared" si="21"/>
        <v>5.921052631578947E-2</v>
      </c>
    </row>
    <row r="39" spans="1:20" x14ac:dyDescent="0.2">
      <c r="A39" s="182" t="s">
        <v>63</v>
      </c>
      <c r="B39" s="106">
        <f t="shared" si="22"/>
        <v>9.3333333333333338E-2</v>
      </c>
      <c r="C39" s="106">
        <f t="shared" si="22"/>
        <v>6.8493150684931503E-2</v>
      </c>
      <c r="D39" s="106">
        <f t="shared" si="22"/>
        <v>6.6666666666666666E-2</v>
      </c>
      <c r="E39" s="106">
        <f t="shared" si="22"/>
        <v>0.10294117647058823</v>
      </c>
      <c r="F39" s="106">
        <f t="shared" si="22"/>
        <v>0.11764705882352941</v>
      </c>
      <c r="G39" s="106">
        <f t="shared" si="22"/>
        <v>0.13235294117647059</v>
      </c>
      <c r="H39" s="106">
        <f t="shared" si="22"/>
        <v>9.5238095238095233E-2</v>
      </c>
      <c r="I39" s="106">
        <f t="shared" si="22"/>
        <v>9.6153846153846159E-2</v>
      </c>
      <c r="J39" s="106">
        <f t="shared" si="22"/>
        <v>8.6956521739130432E-2</v>
      </c>
      <c r="K39" s="106">
        <f t="shared" si="22"/>
        <v>8.3333333333333329E-2</v>
      </c>
      <c r="L39" s="106">
        <f t="shared" si="22"/>
        <v>0.1</v>
      </c>
      <c r="N39" s="106">
        <f>N8/N$5</f>
        <v>0.11450381679389313</v>
      </c>
      <c r="O39" s="106">
        <f t="shared" si="20"/>
        <v>9.2592592592592587E-2</v>
      </c>
      <c r="S39" s="106">
        <f t="shared" si="21"/>
        <v>0.11235955056179775</v>
      </c>
      <c r="T39" s="106">
        <f t="shared" si="21"/>
        <v>9.2105263157894732E-2</v>
      </c>
    </row>
    <row r="40" spans="1:20" x14ac:dyDescent="0.2">
      <c r="A40" s="182" t="s">
        <v>112</v>
      </c>
      <c r="B40" s="106">
        <f t="shared" si="22"/>
        <v>1.3333333333333334E-2</v>
      </c>
      <c r="C40" s="106">
        <f t="shared" si="22"/>
        <v>1.3698630136986301E-2</v>
      </c>
      <c r="D40" s="106">
        <f t="shared" si="22"/>
        <v>1.3333333333333334E-2</v>
      </c>
      <c r="E40" s="106">
        <f t="shared" si="22"/>
        <v>1.4705882352941176E-2</v>
      </c>
      <c r="F40" s="106">
        <f t="shared" si="22"/>
        <v>0</v>
      </c>
      <c r="G40" s="106">
        <f t="shared" si="22"/>
        <v>1.4705882352941176E-2</v>
      </c>
      <c r="H40" s="106">
        <f t="shared" si="22"/>
        <v>0</v>
      </c>
      <c r="I40" s="106">
        <f t="shared" si="22"/>
        <v>0</v>
      </c>
      <c r="J40" s="106">
        <f t="shared" si="22"/>
        <v>2.1739130434782608E-2</v>
      </c>
      <c r="K40" s="106">
        <f t="shared" si="22"/>
        <v>0</v>
      </c>
      <c r="L40" s="106">
        <f t="shared" si="22"/>
        <v>0</v>
      </c>
      <c r="N40" s="106">
        <f t="shared" si="20"/>
        <v>7.6335877862595417E-3</v>
      </c>
      <c r="O40" s="106">
        <f t="shared" si="20"/>
        <v>0</v>
      </c>
      <c r="S40" s="106">
        <f t="shared" si="21"/>
        <v>7.4906367041198503E-3</v>
      </c>
      <c r="T40" s="106">
        <f t="shared" si="21"/>
        <v>6.5789473684210523E-3</v>
      </c>
    </row>
    <row r="41" spans="1:20" x14ac:dyDescent="0.2">
      <c r="A41" s="182" t="s">
        <v>113</v>
      </c>
      <c r="B41" s="106">
        <f t="shared" si="22"/>
        <v>9.3333333333333338E-2</v>
      </c>
      <c r="C41" s="106">
        <f t="shared" si="22"/>
        <v>8.2191780821917804E-2</v>
      </c>
      <c r="D41" s="106">
        <f t="shared" si="22"/>
        <v>9.3333333333333338E-2</v>
      </c>
      <c r="E41" s="106">
        <f t="shared" si="22"/>
        <v>8.8235294117647065E-2</v>
      </c>
      <c r="F41" s="106">
        <f t="shared" si="22"/>
        <v>7.3529411764705885E-2</v>
      </c>
      <c r="G41" s="106">
        <f t="shared" si="22"/>
        <v>8.8235294117647065E-2</v>
      </c>
      <c r="H41" s="106">
        <f t="shared" si="22"/>
        <v>7.9365079365079361E-2</v>
      </c>
      <c r="I41" s="106">
        <f t="shared" si="22"/>
        <v>0.11538461538461539</v>
      </c>
      <c r="J41" s="106">
        <f t="shared" si="22"/>
        <v>0.10869565217391304</v>
      </c>
      <c r="K41" s="106">
        <f t="shared" si="22"/>
        <v>8.3333333333333329E-2</v>
      </c>
      <c r="L41" s="106">
        <f t="shared" si="22"/>
        <v>0.1</v>
      </c>
      <c r="N41" s="106">
        <f t="shared" si="20"/>
        <v>8.3969465648854963E-2</v>
      </c>
      <c r="O41" s="106">
        <f t="shared" si="20"/>
        <v>9.2592592592592587E-2</v>
      </c>
      <c r="S41" s="106">
        <f t="shared" si="21"/>
        <v>8.2397003745318345E-2</v>
      </c>
      <c r="T41" s="106">
        <f t="shared" si="21"/>
        <v>0.10526315789473684</v>
      </c>
    </row>
    <row r="42" spans="1:20" x14ac:dyDescent="0.2">
      <c r="A42" s="182" t="s">
        <v>114</v>
      </c>
      <c r="B42" s="106">
        <f t="shared" si="22"/>
        <v>0.16</v>
      </c>
      <c r="C42" s="106">
        <f t="shared" si="22"/>
        <v>0.13698630136986301</v>
      </c>
      <c r="D42" s="106">
        <f t="shared" si="22"/>
        <v>0.18666666666666668</v>
      </c>
      <c r="E42" s="106">
        <f t="shared" si="22"/>
        <v>0.13235294117647059</v>
      </c>
      <c r="F42" s="106">
        <f t="shared" si="22"/>
        <v>0.19117647058823528</v>
      </c>
      <c r="G42" s="106">
        <f t="shared" si="22"/>
        <v>0.14705882352941177</v>
      </c>
      <c r="H42" s="106">
        <f t="shared" si="22"/>
        <v>0.17460317460317459</v>
      </c>
      <c r="I42" s="106">
        <f t="shared" si="22"/>
        <v>0.19230769230769232</v>
      </c>
      <c r="J42" s="106">
        <f t="shared" si="22"/>
        <v>0.17391304347826086</v>
      </c>
      <c r="K42" s="106">
        <f t="shared" si="22"/>
        <v>0.20833333333333334</v>
      </c>
      <c r="L42" s="106">
        <f t="shared" si="22"/>
        <v>0.2</v>
      </c>
      <c r="N42" s="106">
        <f t="shared" si="20"/>
        <v>0.16030534351145037</v>
      </c>
      <c r="O42" s="106">
        <f t="shared" si="20"/>
        <v>0.20370370370370369</v>
      </c>
      <c r="S42" s="106">
        <f t="shared" si="21"/>
        <v>0.16104868913857678</v>
      </c>
      <c r="T42" s="106">
        <f t="shared" si="21"/>
        <v>0.19078947368421054</v>
      </c>
    </row>
    <row r="43" spans="1:20" x14ac:dyDescent="0.2">
      <c r="A43" s="182" t="s">
        <v>110</v>
      </c>
      <c r="B43" s="106">
        <f t="shared" si="22"/>
        <v>0.17333333333333334</v>
      </c>
      <c r="C43" s="106">
        <f t="shared" si="22"/>
        <v>0.15068493150684931</v>
      </c>
      <c r="D43" s="106">
        <f t="shared" si="22"/>
        <v>0.2</v>
      </c>
      <c r="E43" s="106">
        <f t="shared" si="22"/>
        <v>0.17647058823529413</v>
      </c>
      <c r="F43" s="106">
        <f t="shared" si="22"/>
        <v>0.16176470588235295</v>
      </c>
      <c r="G43" s="106">
        <f t="shared" si="22"/>
        <v>0.11764705882352941</v>
      </c>
      <c r="H43" s="106">
        <f t="shared" si="22"/>
        <v>0.14285714285714285</v>
      </c>
      <c r="I43" s="106">
        <f t="shared" si="22"/>
        <v>7.6923076923076927E-2</v>
      </c>
      <c r="J43" s="106">
        <f t="shared" si="22"/>
        <v>0.15217391304347827</v>
      </c>
      <c r="K43" s="106">
        <f t="shared" si="22"/>
        <v>0.16666666666666666</v>
      </c>
      <c r="L43" s="106">
        <f t="shared" si="22"/>
        <v>0.16666666666666666</v>
      </c>
      <c r="N43" s="106">
        <f t="shared" si="20"/>
        <v>0.12977099236641221</v>
      </c>
      <c r="O43" s="106">
        <f t="shared" si="20"/>
        <v>0.16666666666666666</v>
      </c>
      <c r="S43" s="106">
        <f t="shared" si="21"/>
        <v>0.14981273408239701</v>
      </c>
      <c r="T43" s="106">
        <f t="shared" si="21"/>
        <v>0.13157894736842105</v>
      </c>
    </row>
    <row r="44" spans="1:20" x14ac:dyDescent="0.2">
      <c r="A44" s="185" t="s">
        <v>131</v>
      </c>
      <c r="B44" s="93">
        <f t="shared" si="22"/>
        <v>0.29333333333333333</v>
      </c>
      <c r="C44" s="93">
        <f t="shared" si="22"/>
        <v>0.31506849315068491</v>
      </c>
      <c r="D44" s="93">
        <f t="shared" si="22"/>
        <v>0.30666666666666664</v>
      </c>
      <c r="E44" s="93">
        <f t="shared" si="22"/>
        <v>0.26470588235294118</v>
      </c>
      <c r="F44" s="93">
        <f t="shared" si="22"/>
        <v>0.27941176470588236</v>
      </c>
      <c r="G44" s="93">
        <f t="shared" si="22"/>
        <v>0.30882352941176472</v>
      </c>
      <c r="H44" s="93">
        <f t="shared" si="22"/>
        <v>0.30158730158730157</v>
      </c>
      <c r="I44" s="93">
        <f t="shared" si="22"/>
        <v>0.23076923076923078</v>
      </c>
      <c r="J44" s="93">
        <f t="shared" si="22"/>
        <v>0.2608695652173913</v>
      </c>
      <c r="K44" s="93">
        <f t="shared" si="22"/>
        <v>0.20833333333333334</v>
      </c>
      <c r="L44" s="93">
        <f t="shared" si="22"/>
        <v>0.2</v>
      </c>
      <c r="N44" s="93">
        <f t="shared" si="20"/>
        <v>0.30534351145038169</v>
      </c>
      <c r="O44" s="93">
        <f t="shared" si="20"/>
        <v>0.20370370370370369</v>
      </c>
      <c r="S44" s="93">
        <f t="shared" si="21"/>
        <v>0.28838951310861421</v>
      </c>
      <c r="T44" s="93">
        <f t="shared" si="21"/>
        <v>0.23026315789473684</v>
      </c>
    </row>
  </sheetData>
  <mergeCells count="17">
    <mergeCell ref="N19:O19"/>
    <mergeCell ref="S19:T19"/>
    <mergeCell ref="N33:O33"/>
    <mergeCell ref="S33:T33"/>
    <mergeCell ref="B34:E34"/>
    <mergeCell ref="F34:I34"/>
    <mergeCell ref="J34:L34"/>
    <mergeCell ref="B20:E20"/>
    <mergeCell ref="F20:I20"/>
    <mergeCell ref="J20:L20"/>
    <mergeCell ref="N2:Q2"/>
    <mergeCell ref="S2:V2"/>
    <mergeCell ref="P3:Q3"/>
    <mergeCell ref="U3:V3"/>
    <mergeCell ref="B3:E3"/>
    <mergeCell ref="F3:I3"/>
    <mergeCell ref="J3:L3"/>
  </mergeCells>
  <hyperlinks>
    <hyperlink ref="A2" location="Contents!A1" display="Back to contents"/>
  </hyperlinks>
  <pageMargins left="0.7" right="0.7" top="0.75" bottom="0.75" header="0.3" footer="0.3"/>
  <pageSetup paperSize="9" orientation="portrait" horizontalDpi="90" verticalDpi="9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P35"/>
  <sheetViews>
    <sheetView showGridLines="0" workbookViewId="0">
      <selection activeCell="A2" sqref="A2"/>
    </sheetView>
  </sheetViews>
  <sheetFormatPr defaultRowHeight="12.75" x14ac:dyDescent="0.2"/>
  <cols>
    <col min="1" max="1" customWidth="true" style="18" width="16.85546875" collapsed="false"/>
    <col min="2" max="7" customWidth="true" style="18" width="8.28515625" collapsed="false"/>
    <col min="8" max="11" customWidth="true" style="20" width="8.5703125" collapsed="false"/>
    <col min="12" max="251" style="18" width="9.140625" collapsed="false"/>
    <col min="252" max="252" customWidth="true" style="18" width="3.7109375" collapsed="false"/>
    <col min="253" max="253" customWidth="true" style="18" width="61.140625" collapsed="false"/>
    <col min="254" max="261" customWidth="true" style="18" width="11.42578125" collapsed="false"/>
    <col min="262" max="262" bestFit="true" customWidth="true" style="18" width="11.5703125" collapsed="false"/>
    <col min="263" max="263" bestFit="true" customWidth="true" style="18" width="10.28515625" collapsed="false"/>
    <col min="264" max="264" bestFit="true" customWidth="true" style="18" width="10.5703125" collapsed="false"/>
    <col min="265" max="265" bestFit="true" customWidth="true" style="18" width="8.0" collapsed="false"/>
    <col min="266" max="507" style="18" width="9.140625" collapsed="false"/>
    <col min="508" max="508" customWidth="true" style="18" width="3.7109375" collapsed="false"/>
    <col min="509" max="509" customWidth="true" style="18" width="61.140625" collapsed="false"/>
    <col min="510" max="517" customWidth="true" style="18" width="11.42578125" collapsed="false"/>
    <col min="518" max="518" bestFit="true" customWidth="true" style="18" width="11.5703125" collapsed="false"/>
    <col min="519" max="519" bestFit="true" customWidth="true" style="18" width="10.28515625" collapsed="false"/>
    <col min="520" max="520" bestFit="true" customWidth="true" style="18" width="10.5703125" collapsed="false"/>
    <col min="521" max="521" bestFit="true" customWidth="true" style="18" width="8.0" collapsed="false"/>
    <col min="522" max="763" style="18" width="9.140625" collapsed="false"/>
    <col min="764" max="764" customWidth="true" style="18" width="3.7109375" collapsed="false"/>
    <col min="765" max="765" customWidth="true" style="18" width="61.140625" collapsed="false"/>
    <col min="766" max="773" customWidth="true" style="18" width="11.42578125" collapsed="false"/>
    <col min="774" max="774" bestFit="true" customWidth="true" style="18" width="11.5703125" collapsed="false"/>
    <col min="775" max="775" bestFit="true" customWidth="true" style="18" width="10.28515625" collapsed="false"/>
    <col min="776" max="776" bestFit="true" customWidth="true" style="18" width="10.5703125" collapsed="false"/>
    <col min="777" max="777" bestFit="true" customWidth="true" style="18" width="8.0" collapsed="false"/>
    <col min="778" max="1019" style="18" width="9.140625" collapsed="false"/>
    <col min="1020" max="1020" customWidth="true" style="18" width="3.7109375" collapsed="false"/>
    <col min="1021" max="1021" customWidth="true" style="18" width="61.140625" collapsed="false"/>
    <col min="1022" max="1029" customWidth="true" style="18" width="11.42578125" collapsed="false"/>
    <col min="1030" max="1030" bestFit="true" customWidth="true" style="18" width="11.5703125" collapsed="false"/>
    <col min="1031" max="1031" bestFit="true" customWidth="true" style="18" width="10.28515625" collapsed="false"/>
    <col min="1032" max="1032" bestFit="true" customWidth="true" style="18" width="10.5703125" collapsed="false"/>
    <col min="1033" max="1033" bestFit="true" customWidth="true" style="18" width="8.0" collapsed="false"/>
    <col min="1034" max="1275" style="18" width="9.140625" collapsed="false"/>
    <col min="1276" max="1276" customWidth="true" style="18" width="3.7109375" collapsed="false"/>
    <col min="1277" max="1277" customWidth="true" style="18" width="61.140625" collapsed="false"/>
    <col min="1278" max="1285" customWidth="true" style="18" width="11.42578125" collapsed="false"/>
    <col min="1286" max="1286" bestFit="true" customWidth="true" style="18" width="11.5703125" collapsed="false"/>
    <col min="1287" max="1287" bestFit="true" customWidth="true" style="18" width="10.28515625" collapsed="false"/>
    <col min="1288" max="1288" bestFit="true" customWidth="true" style="18" width="10.5703125" collapsed="false"/>
    <col min="1289" max="1289" bestFit="true" customWidth="true" style="18" width="8.0" collapsed="false"/>
    <col min="1290" max="1531" style="18" width="9.140625" collapsed="false"/>
    <col min="1532" max="1532" customWidth="true" style="18" width="3.7109375" collapsed="false"/>
    <col min="1533" max="1533" customWidth="true" style="18" width="61.140625" collapsed="false"/>
    <col min="1534" max="1541" customWidth="true" style="18" width="11.42578125" collapsed="false"/>
    <col min="1542" max="1542" bestFit="true" customWidth="true" style="18" width="11.5703125" collapsed="false"/>
    <col min="1543" max="1543" bestFit="true" customWidth="true" style="18" width="10.28515625" collapsed="false"/>
    <col min="1544" max="1544" bestFit="true" customWidth="true" style="18" width="10.5703125" collapsed="false"/>
    <col min="1545" max="1545" bestFit="true" customWidth="true" style="18" width="8.0" collapsed="false"/>
    <col min="1546" max="1787" style="18" width="9.140625" collapsed="false"/>
    <col min="1788" max="1788" customWidth="true" style="18" width="3.7109375" collapsed="false"/>
    <col min="1789" max="1789" customWidth="true" style="18" width="61.140625" collapsed="false"/>
    <col min="1790" max="1797" customWidth="true" style="18" width="11.42578125" collapsed="false"/>
    <col min="1798" max="1798" bestFit="true" customWidth="true" style="18" width="11.5703125" collapsed="false"/>
    <col min="1799" max="1799" bestFit="true" customWidth="true" style="18" width="10.28515625" collapsed="false"/>
    <col min="1800" max="1800" bestFit="true" customWidth="true" style="18" width="10.5703125" collapsed="false"/>
    <col min="1801" max="1801" bestFit="true" customWidth="true" style="18" width="8.0" collapsed="false"/>
    <col min="1802" max="2043" style="18" width="9.140625" collapsed="false"/>
    <col min="2044" max="2044" customWidth="true" style="18" width="3.7109375" collapsed="false"/>
    <col min="2045" max="2045" customWidth="true" style="18" width="61.140625" collapsed="false"/>
    <col min="2046" max="2053" customWidth="true" style="18" width="11.42578125" collapsed="false"/>
    <col min="2054" max="2054" bestFit="true" customWidth="true" style="18" width="11.5703125" collapsed="false"/>
    <col min="2055" max="2055" bestFit="true" customWidth="true" style="18" width="10.28515625" collapsed="false"/>
    <col min="2056" max="2056" bestFit="true" customWidth="true" style="18" width="10.5703125" collapsed="false"/>
    <col min="2057" max="2057" bestFit="true" customWidth="true" style="18" width="8.0" collapsed="false"/>
    <col min="2058" max="2299" style="18" width="9.140625" collapsed="false"/>
    <col min="2300" max="2300" customWidth="true" style="18" width="3.7109375" collapsed="false"/>
    <col min="2301" max="2301" customWidth="true" style="18" width="61.140625" collapsed="false"/>
    <col min="2302" max="2309" customWidth="true" style="18" width="11.42578125" collapsed="false"/>
    <col min="2310" max="2310" bestFit="true" customWidth="true" style="18" width="11.5703125" collapsed="false"/>
    <col min="2311" max="2311" bestFit="true" customWidth="true" style="18" width="10.28515625" collapsed="false"/>
    <col min="2312" max="2312" bestFit="true" customWidth="true" style="18" width="10.5703125" collapsed="false"/>
    <col min="2313" max="2313" bestFit="true" customWidth="true" style="18" width="8.0" collapsed="false"/>
    <col min="2314" max="2555" style="18" width="9.140625" collapsed="false"/>
    <col min="2556" max="2556" customWidth="true" style="18" width="3.7109375" collapsed="false"/>
    <col min="2557" max="2557" customWidth="true" style="18" width="61.140625" collapsed="false"/>
    <col min="2558" max="2565" customWidth="true" style="18" width="11.42578125" collapsed="false"/>
    <col min="2566" max="2566" bestFit="true" customWidth="true" style="18" width="11.5703125" collapsed="false"/>
    <col min="2567" max="2567" bestFit="true" customWidth="true" style="18" width="10.28515625" collapsed="false"/>
    <col min="2568" max="2568" bestFit="true" customWidth="true" style="18" width="10.5703125" collapsed="false"/>
    <col min="2569" max="2569" bestFit="true" customWidth="true" style="18" width="8.0" collapsed="false"/>
    <col min="2570" max="2811" style="18" width="9.140625" collapsed="false"/>
    <col min="2812" max="2812" customWidth="true" style="18" width="3.7109375" collapsed="false"/>
    <col min="2813" max="2813" customWidth="true" style="18" width="61.140625" collapsed="false"/>
    <col min="2814" max="2821" customWidth="true" style="18" width="11.42578125" collapsed="false"/>
    <col min="2822" max="2822" bestFit="true" customWidth="true" style="18" width="11.5703125" collapsed="false"/>
    <col min="2823" max="2823" bestFit="true" customWidth="true" style="18" width="10.28515625" collapsed="false"/>
    <col min="2824" max="2824" bestFit="true" customWidth="true" style="18" width="10.5703125" collapsed="false"/>
    <col min="2825" max="2825" bestFit="true" customWidth="true" style="18" width="8.0" collapsed="false"/>
    <col min="2826" max="3067" style="18" width="9.140625" collapsed="false"/>
    <col min="3068" max="3068" customWidth="true" style="18" width="3.7109375" collapsed="false"/>
    <col min="3069" max="3069" customWidth="true" style="18" width="61.140625" collapsed="false"/>
    <col min="3070" max="3077" customWidth="true" style="18" width="11.42578125" collapsed="false"/>
    <col min="3078" max="3078" bestFit="true" customWidth="true" style="18" width="11.5703125" collapsed="false"/>
    <col min="3079" max="3079" bestFit="true" customWidth="true" style="18" width="10.28515625" collapsed="false"/>
    <col min="3080" max="3080" bestFit="true" customWidth="true" style="18" width="10.5703125" collapsed="false"/>
    <col min="3081" max="3081" bestFit="true" customWidth="true" style="18" width="8.0" collapsed="false"/>
    <col min="3082" max="3323" style="18" width="9.140625" collapsed="false"/>
    <col min="3324" max="3324" customWidth="true" style="18" width="3.7109375" collapsed="false"/>
    <col min="3325" max="3325" customWidth="true" style="18" width="61.140625" collapsed="false"/>
    <col min="3326" max="3333" customWidth="true" style="18" width="11.42578125" collapsed="false"/>
    <col min="3334" max="3334" bestFit="true" customWidth="true" style="18" width="11.5703125" collapsed="false"/>
    <col min="3335" max="3335" bestFit="true" customWidth="true" style="18" width="10.28515625" collapsed="false"/>
    <col min="3336" max="3336" bestFit="true" customWidth="true" style="18" width="10.5703125" collapsed="false"/>
    <col min="3337" max="3337" bestFit="true" customWidth="true" style="18" width="8.0" collapsed="false"/>
    <col min="3338" max="3579" style="18" width="9.140625" collapsed="false"/>
    <col min="3580" max="3580" customWidth="true" style="18" width="3.7109375" collapsed="false"/>
    <col min="3581" max="3581" customWidth="true" style="18" width="61.140625" collapsed="false"/>
    <col min="3582" max="3589" customWidth="true" style="18" width="11.42578125" collapsed="false"/>
    <col min="3590" max="3590" bestFit="true" customWidth="true" style="18" width="11.5703125" collapsed="false"/>
    <col min="3591" max="3591" bestFit="true" customWidth="true" style="18" width="10.28515625" collapsed="false"/>
    <col min="3592" max="3592" bestFit="true" customWidth="true" style="18" width="10.5703125" collapsed="false"/>
    <col min="3593" max="3593" bestFit="true" customWidth="true" style="18" width="8.0" collapsed="false"/>
    <col min="3594" max="3835" style="18" width="9.140625" collapsed="false"/>
    <col min="3836" max="3836" customWidth="true" style="18" width="3.7109375" collapsed="false"/>
    <col min="3837" max="3837" customWidth="true" style="18" width="61.140625" collapsed="false"/>
    <col min="3838" max="3845" customWidth="true" style="18" width="11.42578125" collapsed="false"/>
    <col min="3846" max="3846" bestFit="true" customWidth="true" style="18" width="11.5703125" collapsed="false"/>
    <col min="3847" max="3847" bestFit="true" customWidth="true" style="18" width="10.28515625" collapsed="false"/>
    <col min="3848" max="3848" bestFit="true" customWidth="true" style="18" width="10.5703125" collapsed="false"/>
    <col min="3849" max="3849" bestFit="true" customWidth="true" style="18" width="8.0" collapsed="false"/>
    <col min="3850" max="4091" style="18" width="9.140625" collapsed="false"/>
    <col min="4092" max="4092" customWidth="true" style="18" width="3.7109375" collapsed="false"/>
    <col min="4093" max="4093" customWidth="true" style="18" width="61.140625" collapsed="false"/>
    <col min="4094" max="4101" customWidth="true" style="18" width="11.42578125" collapsed="false"/>
    <col min="4102" max="4102" bestFit="true" customWidth="true" style="18" width="11.5703125" collapsed="false"/>
    <col min="4103" max="4103" bestFit="true" customWidth="true" style="18" width="10.28515625" collapsed="false"/>
    <col min="4104" max="4104" bestFit="true" customWidth="true" style="18" width="10.5703125" collapsed="false"/>
    <col min="4105" max="4105" bestFit="true" customWidth="true" style="18" width="8.0" collapsed="false"/>
    <col min="4106" max="4347" style="18" width="9.140625" collapsed="false"/>
    <col min="4348" max="4348" customWidth="true" style="18" width="3.7109375" collapsed="false"/>
    <col min="4349" max="4349" customWidth="true" style="18" width="61.140625" collapsed="false"/>
    <col min="4350" max="4357" customWidth="true" style="18" width="11.42578125" collapsed="false"/>
    <col min="4358" max="4358" bestFit="true" customWidth="true" style="18" width="11.5703125" collapsed="false"/>
    <col min="4359" max="4359" bestFit="true" customWidth="true" style="18" width="10.28515625" collapsed="false"/>
    <col min="4360" max="4360" bestFit="true" customWidth="true" style="18" width="10.5703125" collapsed="false"/>
    <col min="4361" max="4361" bestFit="true" customWidth="true" style="18" width="8.0" collapsed="false"/>
    <col min="4362" max="4603" style="18" width="9.140625" collapsed="false"/>
    <col min="4604" max="4604" customWidth="true" style="18" width="3.7109375" collapsed="false"/>
    <col min="4605" max="4605" customWidth="true" style="18" width="61.140625" collapsed="false"/>
    <col min="4606" max="4613" customWidth="true" style="18" width="11.42578125" collapsed="false"/>
    <col min="4614" max="4614" bestFit="true" customWidth="true" style="18" width="11.5703125" collapsed="false"/>
    <col min="4615" max="4615" bestFit="true" customWidth="true" style="18" width="10.28515625" collapsed="false"/>
    <col min="4616" max="4616" bestFit="true" customWidth="true" style="18" width="10.5703125" collapsed="false"/>
    <col min="4617" max="4617" bestFit="true" customWidth="true" style="18" width="8.0" collapsed="false"/>
    <col min="4618" max="4859" style="18" width="9.140625" collapsed="false"/>
    <col min="4860" max="4860" customWidth="true" style="18" width="3.7109375" collapsed="false"/>
    <col min="4861" max="4861" customWidth="true" style="18" width="61.140625" collapsed="false"/>
    <col min="4862" max="4869" customWidth="true" style="18" width="11.42578125" collapsed="false"/>
    <col min="4870" max="4870" bestFit="true" customWidth="true" style="18" width="11.5703125" collapsed="false"/>
    <col min="4871" max="4871" bestFit="true" customWidth="true" style="18" width="10.28515625" collapsed="false"/>
    <col min="4872" max="4872" bestFit="true" customWidth="true" style="18" width="10.5703125" collapsed="false"/>
    <col min="4873" max="4873" bestFit="true" customWidth="true" style="18" width="8.0" collapsed="false"/>
    <col min="4874" max="5115" style="18" width="9.140625" collapsed="false"/>
    <col min="5116" max="5116" customWidth="true" style="18" width="3.7109375" collapsed="false"/>
    <col min="5117" max="5117" customWidth="true" style="18" width="61.140625" collapsed="false"/>
    <col min="5118" max="5125" customWidth="true" style="18" width="11.42578125" collapsed="false"/>
    <col min="5126" max="5126" bestFit="true" customWidth="true" style="18" width="11.5703125" collapsed="false"/>
    <col min="5127" max="5127" bestFit="true" customWidth="true" style="18" width="10.28515625" collapsed="false"/>
    <col min="5128" max="5128" bestFit="true" customWidth="true" style="18" width="10.5703125" collapsed="false"/>
    <col min="5129" max="5129" bestFit="true" customWidth="true" style="18" width="8.0" collapsed="false"/>
    <col min="5130" max="5371" style="18" width="9.140625" collapsed="false"/>
    <col min="5372" max="5372" customWidth="true" style="18" width="3.7109375" collapsed="false"/>
    <col min="5373" max="5373" customWidth="true" style="18" width="61.140625" collapsed="false"/>
    <col min="5374" max="5381" customWidth="true" style="18" width="11.42578125" collapsed="false"/>
    <col min="5382" max="5382" bestFit="true" customWidth="true" style="18" width="11.5703125" collapsed="false"/>
    <col min="5383" max="5383" bestFit="true" customWidth="true" style="18" width="10.28515625" collapsed="false"/>
    <col min="5384" max="5384" bestFit="true" customWidth="true" style="18" width="10.5703125" collapsed="false"/>
    <col min="5385" max="5385" bestFit="true" customWidth="true" style="18" width="8.0" collapsed="false"/>
    <col min="5386" max="5627" style="18" width="9.140625" collapsed="false"/>
    <col min="5628" max="5628" customWidth="true" style="18" width="3.7109375" collapsed="false"/>
    <col min="5629" max="5629" customWidth="true" style="18" width="61.140625" collapsed="false"/>
    <col min="5630" max="5637" customWidth="true" style="18" width="11.42578125" collapsed="false"/>
    <col min="5638" max="5638" bestFit="true" customWidth="true" style="18" width="11.5703125" collapsed="false"/>
    <col min="5639" max="5639" bestFit="true" customWidth="true" style="18" width="10.28515625" collapsed="false"/>
    <col min="5640" max="5640" bestFit="true" customWidth="true" style="18" width="10.5703125" collapsed="false"/>
    <col min="5641" max="5641" bestFit="true" customWidth="true" style="18" width="8.0" collapsed="false"/>
    <col min="5642" max="5883" style="18" width="9.140625" collapsed="false"/>
    <col min="5884" max="5884" customWidth="true" style="18" width="3.7109375" collapsed="false"/>
    <col min="5885" max="5885" customWidth="true" style="18" width="61.140625" collapsed="false"/>
    <col min="5886" max="5893" customWidth="true" style="18" width="11.42578125" collapsed="false"/>
    <col min="5894" max="5894" bestFit="true" customWidth="true" style="18" width="11.5703125" collapsed="false"/>
    <col min="5895" max="5895" bestFit="true" customWidth="true" style="18" width="10.28515625" collapsed="false"/>
    <col min="5896" max="5896" bestFit="true" customWidth="true" style="18" width="10.5703125" collapsed="false"/>
    <col min="5897" max="5897" bestFit="true" customWidth="true" style="18" width="8.0" collapsed="false"/>
    <col min="5898" max="6139" style="18" width="9.140625" collapsed="false"/>
    <col min="6140" max="6140" customWidth="true" style="18" width="3.7109375" collapsed="false"/>
    <col min="6141" max="6141" customWidth="true" style="18" width="61.140625" collapsed="false"/>
    <col min="6142" max="6149" customWidth="true" style="18" width="11.42578125" collapsed="false"/>
    <col min="6150" max="6150" bestFit="true" customWidth="true" style="18" width="11.5703125" collapsed="false"/>
    <col min="6151" max="6151" bestFit="true" customWidth="true" style="18" width="10.28515625" collapsed="false"/>
    <col min="6152" max="6152" bestFit="true" customWidth="true" style="18" width="10.5703125" collapsed="false"/>
    <col min="6153" max="6153" bestFit="true" customWidth="true" style="18" width="8.0" collapsed="false"/>
    <col min="6154" max="6395" style="18" width="9.140625" collapsed="false"/>
    <col min="6396" max="6396" customWidth="true" style="18" width="3.7109375" collapsed="false"/>
    <col min="6397" max="6397" customWidth="true" style="18" width="61.140625" collapsed="false"/>
    <col min="6398" max="6405" customWidth="true" style="18" width="11.42578125" collapsed="false"/>
    <col min="6406" max="6406" bestFit="true" customWidth="true" style="18" width="11.5703125" collapsed="false"/>
    <col min="6407" max="6407" bestFit="true" customWidth="true" style="18" width="10.28515625" collapsed="false"/>
    <col min="6408" max="6408" bestFit="true" customWidth="true" style="18" width="10.5703125" collapsed="false"/>
    <col min="6409" max="6409" bestFit="true" customWidth="true" style="18" width="8.0" collapsed="false"/>
    <col min="6410" max="6651" style="18" width="9.140625" collapsed="false"/>
    <col min="6652" max="6652" customWidth="true" style="18" width="3.7109375" collapsed="false"/>
    <col min="6653" max="6653" customWidth="true" style="18" width="61.140625" collapsed="false"/>
    <col min="6654" max="6661" customWidth="true" style="18" width="11.42578125" collapsed="false"/>
    <col min="6662" max="6662" bestFit="true" customWidth="true" style="18" width="11.5703125" collapsed="false"/>
    <col min="6663" max="6663" bestFit="true" customWidth="true" style="18" width="10.28515625" collapsed="false"/>
    <col min="6664" max="6664" bestFit="true" customWidth="true" style="18" width="10.5703125" collapsed="false"/>
    <col min="6665" max="6665" bestFit="true" customWidth="true" style="18" width="8.0" collapsed="false"/>
    <col min="6666" max="6907" style="18" width="9.140625" collapsed="false"/>
    <col min="6908" max="6908" customWidth="true" style="18" width="3.7109375" collapsed="false"/>
    <col min="6909" max="6909" customWidth="true" style="18" width="61.140625" collapsed="false"/>
    <col min="6910" max="6917" customWidth="true" style="18" width="11.42578125" collapsed="false"/>
    <col min="6918" max="6918" bestFit="true" customWidth="true" style="18" width="11.5703125" collapsed="false"/>
    <col min="6919" max="6919" bestFit="true" customWidth="true" style="18" width="10.28515625" collapsed="false"/>
    <col min="6920" max="6920" bestFit="true" customWidth="true" style="18" width="10.5703125" collapsed="false"/>
    <col min="6921" max="6921" bestFit="true" customWidth="true" style="18" width="8.0" collapsed="false"/>
    <col min="6922" max="7163" style="18" width="9.140625" collapsed="false"/>
    <col min="7164" max="7164" customWidth="true" style="18" width="3.7109375" collapsed="false"/>
    <col min="7165" max="7165" customWidth="true" style="18" width="61.140625" collapsed="false"/>
    <col min="7166" max="7173" customWidth="true" style="18" width="11.42578125" collapsed="false"/>
    <col min="7174" max="7174" bestFit="true" customWidth="true" style="18" width="11.5703125" collapsed="false"/>
    <col min="7175" max="7175" bestFit="true" customWidth="true" style="18" width="10.28515625" collapsed="false"/>
    <col min="7176" max="7176" bestFit="true" customWidth="true" style="18" width="10.5703125" collapsed="false"/>
    <col min="7177" max="7177" bestFit="true" customWidth="true" style="18" width="8.0" collapsed="false"/>
    <col min="7178" max="7419" style="18" width="9.140625" collapsed="false"/>
    <col min="7420" max="7420" customWidth="true" style="18" width="3.7109375" collapsed="false"/>
    <col min="7421" max="7421" customWidth="true" style="18" width="61.140625" collapsed="false"/>
    <col min="7422" max="7429" customWidth="true" style="18" width="11.42578125" collapsed="false"/>
    <col min="7430" max="7430" bestFit="true" customWidth="true" style="18" width="11.5703125" collapsed="false"/>
    <col min="7431" max="7431" bestFit="true" customWidth="true" style="18" width="10.28515625" collapsed="false"/>
    <col min="7432" max="7432" bestFit="true" customWidth="true" style="18" width="10.5703125" collapsed="false"/>
    <col min="7433" max="7433" bestFit="true" customWidth="true" style="18" width="8.0" collapsed="false"/>
    <col min="7434" max="7675" style="18" width="9.140625" collapsed="false"/>
    <col min="7676" max="7676" customWidth="true" style="18" width="3.7109375" collapsed="false"/>
    <col min="7677" max="7677" customWidth="true" style="18" width="61.140625" collapsed="false"/>
    <col min="7678" max="7685" customWidth="true" style="18" width="11.42578125" collapsed="false"/>
    <col min="7686" max="7686" bestFit="true" customWidth="true" style="18" width="11.5703125" collapsed="false"/>
    <col min="7687" max="7687" bestFit="true" customWidth="true" style="18" width="10.28515625" collapsed="false"/>
    <col min="7688" max="7688" bestFit="true" customWidth="true" style="18" width="10.5703125" collapsed="false"/>
    <col min="7689" max="7689" bestFit="true" customWidth="true" style="18" width="8.0" collapsed="false"/>
    <col min="7690" max="7931" style="18" width="9.140625" collapsed="false"/>
    <col min="7932" max="7932" customWidth="true" style="18" width="3.7109375" collapsed="false"/>
    <col min="7933" max="7933" customWidth="true" style="18" width="61.140625" collapsed="false"/>
    <col min="7934" max="7941" customWidth="true" style="18" width="11.42578125" collapsed="false"/>
    <col min="7942" max="7942" bestFit="true" customWidth="true" style="18" width="11.5703125" collapsed="false"/>
    <col min="7943" max="7943" bestFit="true" customWidth="true" style="18" width="10.28515625" collapsed="false"/>
    <col min="7944" max="7944" bestFit="true" customWidth="true" style="18" width="10.5703125" collapsed="false"/>
    <col min="7945" max="7945" bestFit="true" customWidth="true" style="18" width="8.0" collapsed="false"/>
    <col min="7946" max="8187" style="18" width="9.140625" collapsed="false"/>
    <col min="8188" max="8188" customWidth="true" style="18" width="3.7109375" collapsed="false"/>
    <col min="8189" max="8189" customWidth="true" style="18" width="61.140625" collapsed="false"/>
    <col min="8190" max="8197" customWidth="true" style="18" width="11.42578125" collapsed="false"/>
    <col min="8198" max="8198" bestFit="true" customWidth="true" style="18" width="11.5703125" collapsed="false"/>
    <col min="8199" max="8199" bestFit="true" customWidth="true" style="18" width="10.28515625" collapsed="false"/>
    <col min="8200" max="8200" bestFit="true" customWidth="true" style="18" width="10.5703125" collapsed="false"/>
    <col min="8201" max="8201" bestFit="true" customWidth="true" style="18" width="8.0" collapsed="false"/>
    <col min="8202" max="8443" style="18" width="9.140625" collapsed="false"/>
    <col min="8444" max="8444" customWidth="true" style="18" width="3.7109375" collapsed="false"/>
    <col min="8445" max="8445" customWidth="true" style="18" width="61.140625" collapsed="false"/>
    <col min="8446" max="8453" customWidth="true" style="18" width="11.42578125" collapsed="false"/>
    <col min="8454" max="8454" bestFit="true" customWidth="true" style="18" width="11.5703125" collapsed="false"/>
    <col min="8455" max="8455" bestFit="true" customWidth="true" style="18" width="10.28515625" collapsed="false"/>
    <col min="8456" max="8456" bestFit="true" customWidth="true" style="18" width="10.5703125" collapsed="false"/>
    <col min="8457" max="8457" bestFit="true" customWidth="true" style="18" width="8.0" collapsed="false"/>
    <col min="8458" max="8699" style="18" width="9.140625" collapsed="false"/>
    <col min="8700" max="8700" customWidth="true" style="18" width="3.7109375" collapsed="false"/>
    <col min="8701" max="8701" customWidth="true" style="18" width="61.140625" collapsed="false"/>
    <col min="8702" max="8709" customWidth="true" style="18" width="11.42578125" collapsed="false"/>
    <col min="8710" max="8710" bestFit="true" customWidth="true" style="18" width="11.5703125" collapsed="false"/>
    <col min="8711" max="8711" bestFit="true" customWidth="true" style="18" width="10.28515625" collapsed="false"/>
    <col min="8712" max="8712" bestFit="true" customWidth="true" style="18" width="10.5703125" collapsed="false"/>
    <col min="8713" max="8713" bestFit="true" customWidth="true" style="18" width="8.0" collapsed="false"/>
    <col min="8714" max="8955" style="18" width="9.140625" collapsed="false"/>
    <col min="8956" max="8956" customWidth="true" style="18" width="3.7109375" collapsed="false"/>
    <col min="8957" max="8957" customWidth="true" style="18" width="61.140625" collapsed="false"/>
    <col min="8958" max="8965" customWidth="true" style="18" width="11.42578125" collapsed="false"/>
    <col min="8966" max="8966" bestFit="true" customWidth="true" style="18" width="11.5703125" collapsed="false"/>
    <col min="8967" max="8967" bestFit="true" customWidth="true" style="18" width="10.28515625" collapsed="false"/>
    <col min="8968" max="8968" bestFit="true" customWidth="true" style="18" width="10.5703125" collapsed="false"/>
    <col min="8969" max="8969" bestFit="true" customWidth="true" style="18" width="8.0" collapsed="false"/>
    <col min="8970" max="9211" style="18" width="9.140625" collapsed="false"/>
    <col min="9212" max="9212" customWidth="true" style="18" width="3.7109375" collapsed="false"/>
    <col min="9213" max="9213" customWidth="true" style="18" width="61.140625" collapsed="false"/>
    <col min="9214" max="9221" customWidth="true" style="18" width="11.42578125" collapsed="false"/>
    <col min="9222" max="9222" bestFit="true" customWidth="true" style="18" width="11.5703125" collapsed="false"/>
    <col min="9223" max="9223" bestFit="true" customWidth="true" style="18" width="10.28515625" collapsed="false"/>
    <col min="9224" max="9224" bestFit="true" customWidth="true" style="18" width="10.5703125" collapsed="false"/>
    <col min="9225" max="9225" bestFit="true" customWidth="true" style="18" width="8.0" collapsed="false"/>
    <col min="9226" max="9467" style="18" width="9.140625" collapsed="false"/>
    <col min="9468" max="9468" customWidth="true" style="18" width="3.7109375" collapsed="false"/>
    <col min="9469" max="9469" customWidth="true" style="18" width="61.140625" collapsed="false"/>
    <col min="9470" max="9477" customWidth="true" style="18" width="11.42578125" collapsed="false"/>
    <col min="9478" max="9478" bestFit="true" customWidth="true" style="18" width="11.5703125" collapsed="false"/>
    <col min="9479" max="9479" bestFit="true" customWidth="true" style="18" width="10.28515625" collapsed="false"/>
    <col min="9480" max="9480" bestFit="true" customWidth="true" style="18" width="10.5703125" collapsed="false"/>
    <col min="9481" max="9481" bestFit="true" customWidth="true" style="18" width="8.0" collapsed="false"/>
    <col min="9482" max="9723" style="18" width="9.140625" collapsed="false"/>
    <col min="9724" max="9724" customWidth="true" style="18" width="3.7109375" collapsed="false"/>
    <col min="9725" max="9725" customWidth="true" style="18" width="61.140625" collapsed="false"/>
    <col min="9726" max="9733" customWidth="true" style="18" width="11.42578125" collapsed="false"/>
    <col min="9734" max="9734" bestFit="true" customWidth="true" style="18" width="11.5703125" collapsed="false"/>
    <col min="9735" max="9735" bestFit="true" customWidth="true" style="18" width="10.28515625" collapsed="false"/>
    <col min="9736" max="9736" bestFit="true" customWidth="true" style="18" width="10.5703125" collapsed="false"/>
    <col min="9737" max="9737" bestFit="true" customWidth="true" style="18" width="8.0" collapsed="false"/>
    <col min="9738" max="9979" style="18" width="9.140625" collapsed="false"/>
    <col min="9980" max="9980" customWidth="true" style="18" width="3.7109375" collapsed="false"/>
    <col min="9981" max="9981" customWidth="true" style="18" width="61.140625" collapsed="false"/>
    <col min="9982" max="9989" customWidth="true" style="18" width="11.42578125" collapsed="false"/>
    <col min="9990" max="9990" bestFit="true" customWidth="true" style="18" width="11.5703125" collapsed="false"/>
    <col min="9991" max="9991" bestFit="true" customWidth="true" style="18" width="10.28515625" collapsed="false"/>
    <col min="9992" max="9992" bestFit="true" customWidth="true" style="18" width="10.5703125" collapsed="false"/>
    <col min="9993" max="9993" bestFit="true" customWidth="true" style="18" width="8.0" collapsed="false"/>
    <col min="9994" max="10235" style="18" width="9.140625" collapsed="false"/>
    <col min="10236" max="10236" customWidth="true" style="18" width="3.7109375" collapsed="false"/>
    <col min="10237" max="10237" customWidth="true" style="18" width="61.140625" collapsed="false"/>
    <col min="10238" max="10245" customWidth="true" style="18" width="11.42578125" collapsed="false"/>
    <col min="10246" max="10246" bestFit="true" customWidth="true" style="18" width="11.5703125" collapsed="false"/>
    <col min="10247" max="10247" bestFit="true" customWidth="true" style="18" width="10.28515625" collapsed="false"/>
    <col min="10248" max="10248" bestFit="true" customWidth="true" style="18" width="10.5703125" collapsed="false"/>
    <col min="10249" max="10249" bestFit="true" customWidth="true" style="18" width="8.0" collapsed="false"/>
    <col min="10250" max="10491" style="18" width="9.140625" collapsed="false"/>
    <col min="10492" max="10492" customWidth="true" style="18" width="3.7109375" collapsed="false"/>
    <col min="10493" max="10493" customWidth="true" style="18" width="61.140625" collapsed="false"/>
    <col min="10494" max="10501" customWidth="true" style="18" width="11.42578125" collapsed="false"/>
    <col min="10502" max="10502" bestFit="true" customWidth="true" style="18" width="11.5703125" collapsed="false"/>
    <col min="10503" max="10503" bestFit="true" customWidth="true" style="18" width="10.28515625" collapsed="false"/>
    <col min="10504" max="10504" bestFit="true" customWidth="true" style="18" width="10.5703125" collapsed="false"/>
    <col min="10505" max="10505" bestFit="true" customWidth="true" style="18" width="8.0" collapsed="false"/>
    <col min="10506" max="10747" style="18" width="9.140625" collapsed="false"/>
    <col min="10748" max="10748" customWidth="true" style="18" width="3.7109375" collapsed="false"/>
    <col min="10749" max="10749" customWidth="true" style="18" width="61.140625" collapsed="false"/>
    <col min="10750" max="10757" customWidth="true" style="18" width="11.42578125" collapsed="false"/>
    <col min="10758" max="10758" bestFit="true" customWidth="true" style="18" width="11.5703125" collapsed="false"/>
    <col min="10759" max="10759" bestFit="true" customWidth="true" style="18" width="10.28515625" collapsed="false"/>
    <col min="10760" max="10760" bestFit="true" customWidth="true" style="18" width="10.5703125" collapsed="false"/>
    <col min="10761" max="10761" bestFit="true" customWidth="true" style="18" width="8.0" collapsed="false"/>
    <col min="10762" max="11003" style="18" width="9.140625" collapsed="false"/>
    <col min="11004" max="11004" customWidth="true" style="18" width="3.7109375" collapsed="false"/>
    <col min="11005" max="11005" customWidth="true" style="18" width="61.140625" collapsed="false"/>
    <col min="11006" max="11013" customWidth="true" style="18" width="11.42578125" collapsed="false"/>
    <col min="11014" max="11014" bestFit="true" customWidth="true" style="18" width="11.5703125" collapsed="false"/>
    <col min="11015" max="11015" bestFit="true" customWidth="true" style="18" width="10.28515625" collapsed="false"/>
    <col min="11016" max="11016" bestFit="true" customWidth="true" style="18" width="10.5703125" collapsed="false"/>
    <col min="11017" max="11017" bestFit="true" customWidth="true" style="18" width="8.0" collapsed="false"/>
    <col min="11018" max="11259" style="18" width="9.140625" collapsed="false"/>
    <col min="11260" max="11260" customWidth="true" style="18" width="3.7109375" collapsed="false"/>
    <col min="11261" max="11261" customWidth="true" style="18" width="61.140625" collapsed="false"/>
    <col min="11262" max="11269" customWidth="true" style="18" width="11.42578125" collapsed="false"/>
    <col min="11270" max="11270" bestFit="true" customWidth="true" style="18" width="11.5703125" collapsed="false"/>
    <col min="11271" max="11271" bestFit="true" customWidth="true" style="18" width="10.28515625" collapsed="false"/>
    <col min="11272" max="11272" bestFit="true" customWidth="true" style="18" width="10.5703125" collapsed="false"/>
    <col min="11273" max="11273" bestFit="true" customWidth="true" style="18" width="8.0" collapsed="false"/>
    <col min="11274" max="11515" style="18" width="9.140625" collapsed="false"/>
    <col min="11516" max="11516" customWidth="true" style="18" width="3.7109375" collapsed="false"/>
    <col min="11517" max="11517" customWidth="true" style="18" width="61.140625" collapsed="false"/>
    <col min="11518" max="11525" customWidth="true" style="18" width="11.42578125" collapsed="false"/>
    <col min="11526" max="11526" bestFit="true" customWidth="true" style="18" width="11.5703125" collapsed="false"/>
    <col min="11527" max="11527" bestFit="true" customWidth="true" style="18" width="10.28515625" collapsed="false"/>
    <col min="11528" max="11528" bestFit="true" customWidth="true" style="18" width="10.5703125" collapsed="false"/>
    <col min="11529" max="11529" bestFit="true" customWidth="true" style="18" width="8.0" collapsed="false"/>
    <col min="11530" max="11771" style="18" width="9.140625" collapsed="false"/>
    <col min="11772" max="11772" customWidth="true" style="18" width="3.7109375" collapsed="false"/>
    <col min="11773" max="11773" customWidth="true" style="18" width="61.140625" collapsed="false"/>
    <col min="11774" max="11781" customWidth="true" style="18" width="11.42578125" collapsed="false"/>
    <col min="11782" max="11782" bestFit="true" customWidth="true" style="18" width="11.5703125" collapsed="false"/>
    <col min="11783" max="11783" bestFit="true" customWidth="true" style="18" width="10.28515625" collapsed="false"/>
    <col min="11784" max="11784" bestFit="true" customWidth="true" style="18" width="10.5703125" collapsed="false"/>
    <col min="11785" max="11785" bestFit="true" customWidth="true" style="18" width="8.0" collapsed="false"/>
    <col min="11786" max="12027" style="18" width="9.140625" collapsed="false"/>
    <col min="12028" max="12028" customWidth="true" style="18" width="3.7109375" collapsed="false"/>
    <col min="12029" max="12029" customWidth="true" style="18" width="61.140625" collapsed="false"/>
    <col min="12030" max="12037" customWidth="true" style="18" width="11.42578125" collapsed="false"/>
    <col min="12038" max="12038" bestFit="true" customWidth="true" style="18" width="11.5703125" collapsed="false"/>
    <col min="12039" max="12039" bestFit="true" customWidth="true" style="18" width="10.28515625" collapsed="false"/>
    <col min="12040" max="12040" bestFit="true" customWidth="true" style="18" width="10.5703125" collapsed="false"/>
    <col min="12041" max="12041" bestFit="true" customWidth="true" style="18" width="8.0" collapsed="false"/>
    <col min="12042" max="12283" style="18" width="9.140625" collapsed="false"/>
    <col min="12284" max="12284" customWidth="true" style="18" width="3.7109375" collapsed="false"/>
    <col min="12285" max="12285" customWidth="true" style="18" width="61.140625" collapsed="false"/>
    <col min="12286" max="12293" customWidth="true" style="18" width="11.42578125" collapsed="false"/>
    <col min="12294" max="12294" bestFit="true" customWidth="true" style="18" width="11.5703125" collapsed="false"/>
    <col min="12295" max="12295" bestFit="true" customWidth="true" style="18" width="10.28515625" collapsed="false"/>
    <col min="12296" max="12296" bestFit="true" customWidth="true" style="18" width="10.5703125" collapsed="false"/>
    <col min="12297" max="12297" bestFit="true" customWidth="true" style="18" width="8.0" collapsed="false"/>
    <col min="12298" max="12539" style="18" width="9.140625" collapsed="false"/>
    <col min="12540" max="12540" customWidth="true" style="18" width="3.7109375" collapsed="false"/>
    <col min="12541" max="12541" customWidth="true" style="18" width="61.140625" collapsed="false"/>
    <col min="12542" max="12549" customWidth="true" style="18" width="11.42578125" collapsed="false"/>
    <col min="12550" max="12550" bestFit="true" customWidth="true" style="18" width="11.5703125" collapsed="false"/>
    <col min="12551" max="12551" bestFit="true" customWidth="true" style="18" width="10.28515625" collapsed="false"/>
    <col min="12552" max="12552" bestFit="true" customWidth="true" style="18" width="10.5703125" collapsed="false"/>
    <col min="12553" max="12553" bestFit="true" customWidth="true" style="18" width="8.0" collapsed="false"/>
    <col min="12554" max="12795" style="18" width="9.140625" collapsed="false"/>
    <col min="12796" max="12796" customWidth="true" style="18" width="3.7109375" collapsed="false"/>
    <col min="12797" max="12797" customWidth="true" style="18" width="61.140625" collapsed="false"/>
    <col min="12798" max="12805" customWidth="true" style="18" width="11.42578125" collapsed="false"/>
    <col min="12806" max="12806" bestFit="true" customWidth="true" style="18" width="11.5703125" collapsed="false"/>
    <col min="12807" max="12807" bestFit="true" customWidth="true" style="18" width="10.28515625" collapsed="false"/>
    <col min="12808" max="12808" bestFit="true" customWidth="true" style="18" width="10.5703125" collapsed="false"/>
    <col min="12809" max="12809" bestFit="true" customWidth="true" style="18" width="8.0" collapsed="false"/>
    <col min="12810" max="13051" style="18" width="9.140625" collapsed="false"/>
    <col min="13052" max="13052" customWidth="true" style="18" width="3.7109375" collapsed="false"/>
    <col min="13053" max="13053" customWidth="true" style="18" width="61.140625" collapsed="false"/>
    <col min="13054" max="13061" customWidth="true" style="18" width="11.42578125" collapsed="false"/>
    <col min="13062" max="13062" bestFit="true" customWidth="true" style="18" width="11.5703125" collapsed="false"/>
    <col min="13063" max="13063" bestFit="true" customWidth="true" style="18" width="10.28515625" collapsed="false"/>
    <col min="13064" max="13064" bestFit="true" customWidth="true" style="18" width="10.5703125" collapsed="false"/>
    <col min="13065" max="13065" bestFit="true" customWidth="true" style="18" width="8.0" collapsed="false"/>
    <col min="13066" max="13307" style="18" width="9.140625" collapsed="false"/>
    <col min="13308" max="13308" customWidth="true" style="18" width="3.7109375" collapsed="false"/>
    <col min="13309" max="13309" customWidth="true" style="18" width="61.140625" collapsed="false"/>
    <col min="13310" max="13317" customWidth="true" style="18" width="11.42578125" collapsed="false"/>
    <col min="13318" max="13318" bestFit="true" customWidth="true" style="18" width="11.5703125" collapsed="false"/>
    <col min="13319" max="13319" bestFit="true" customWidth="true" style="18" width="10.28515625" collapsed="false"/>
    <col min="13320" max="13320" bestFit="true" customWidth="true" style="18" width="10.5703125" collapsed="false"/>
    <col min="13321" max="13321" bestFit="true" customWidth="true" style="18" width="8.0" collapsed="false"/>
    <col min="13322" max="13563" style="18" width="9.140625" collapsed="false"/>
    <col min="13564" max="13564" customWidth="true" style="18" width="3.7109375" collapsed="false"/>
    <col min="13565" max="13565" customWidth="true" style="18" width="61.140625" collapsed="false"/>
    <col min="13566" max="13573" customWidth="true" style="18" width="11.42578125" collapsed="false"/>
    <col min="13574" max="13574" bestFit="true" customWidth="true" style="18" width="11.5703125" collapsed="false"/>
    <col min="13575" max="13575" bestFit="true" customWidth="true" style="18" width="10.28515625" collapsed="false"/>
    <col min="13576" max="13576" bestFit="true" customWidth="true" style="18" width="10.5703125" collapsed="false"/>
    <col min="13577" max="13577" bestFit="true" customWidth="true" style="18" width="8.0" collapsed="false"/>
    <col min="13578" max="13819" style="18" width="9.140625" collapsed="false"/>
    <col min="13820" max="13820" customWidth="true" style="18" width="3.7109375" collapsed="false"/>
    <col min="13821" max="13821" customWidth="true" style="18" width="61.140625" collapsed="false"/>
    <col min="13822" max="13829" customWidth="true" style="18" width="11.42578125" collapsed="false"/>
    <col min="13830" max="13830" bestFit="true" customWidth="true" style="18" width="11.5703125" collapsed="false"/>
    <col min="13831" max="13831" bestFit="true" customWidth="true" style="18" width="10.28515625" collapsed="false"/>
    <col min="13832" max="13832" bestFit="true" customWidth="true" style="18" width="10.5703125" collapsed="false"/>
    <col min="13833" max="13833" bestFit="true" customWidth="true" style="18" width="8.0" collapsed="false"/>
    <col min="13834" max="14075" style="18" width="9.140625" collapsed="false"/>
    <col min="14076" max="14076" customWidth="true" style="18" width="3.7109375" collapsed="false"/>
    <col min="14077" max="14077" customWidth="true" style="18" width="61.140625" collapsed="false"/>
    <col min="14078" max="14085" customWidth="true" style="18" width="11.42578125" collapsed="false"/>
    <col min="14086" max="14086" bestFit="true" customWidth="true" style="18" width="11.5703125" collapsed="false"/>
    <col min="14087" max="14087" bestFit="true" customWidth="true" style="18" width="10.28515625" collapsed="false"/>
    <col min="14088" max="14088" bestFit="true" customWidth="true" style="18" width="10.5703125" collapsed="false"/>
    <col min="14089" max="14089" bestFit="true" customWidth="true" style="18" width="8.0" collapsed="false"/>
    <col min="14090" max="14331" style="18" width="9.140625" collapsed="false"/>
    <col min="14332" max="14332" customWidth="true" style="18" width="3.7109375" collapsed="false"/>
    <col min="14333" max="14333" customWidth="true" style="18" width="61.140625" collapsed="false"/>
    <col min="14334" max="14341" customWidth="true" style="18" width="11.42578125" collapsed="false"/>
    <col min="14342" max="14342" bestFit="true" customWidth="true" style="18" width="11.5703125" collapsed="false"/>
    <col min="14343" max="14343" bestFit="true" customWidth="true" style="18" width="10.28515625" collapsed="false"/>
    <col min="14344" max="14344" bestFit="true" customWidth="true" style="18" width="10.5703125" collapsed="false"/>
    <col min="14345" max="14345" bestFit="true" customWidth="true" style="18" width="8.0" collapsed="false"/>
    <col min="14346" max="14587" style="18" width="9.140625" collapsed="false"/>
    <col min="14588" max="14588" customWidth="true" style="18" width="3.7109375" collapsed="false"/>
    <col min="14589" max="14589" customWidth="true" style="18" width="61.140625" collapsed="false"/>
    <col min="14590" max="14597" customWidth="true" style="18" width="11.42578125" collapsed="false"/>
    <col min="14598" max="14598" bestFit="true" customWidth="true" style="18" width="11.5703125" collapsed="false"/>
    <col min="14599" max="14599" bestFit="true" customWidth="true" style="18" width="10.28515625" collapsed="false"/>
    <col min="14600" max="14600" bestFit="true" customWidth="true" style="18" width="10.5703125" collapsed="false"/>
    <col min="14601" max="14601" bestFit="true" customWidth="true" style="18" width="8.0" collapsed="false"/>
    <col min="14602" max="14843" style="18" width="9.140625" collapsed="false"/>
    <col min="14844" max="14844" customWidth="true" style="18" width="3.7109375" collapsed="false"/>
    <col min="14845" max="14845" customWidth="true" style="18" width="61.140625" collapsed="false"/>
    <col min="14846" max="14853" customWidth="true" style="18" width="11.42578125" collapsed="false"/>
    <col min="14854" max="14854" bestFit="true" customWidth="true" style="18" width="11.5703125" collapsed="false"/>
    <col min="14855" max="14855" bestFit="true" customWidth="true" style="18" width="10.28515625" collapsed="false"/>
    <col min="14856" max="14856" bestFit="true" customWidth="true" style="18" width="10.5703125" collapsed="false"/>
    <col min="14857" max="14857" bestFit="true" customWidth="true" style="18" width="8.0" collapsed="false"/>
    <col min="14858" max="15099" style="18" width="9.140625" collapsed="false"/>
    <col min="15100" max="15100" customWidth="true" style="18" width="3.7109375" collapsed="false"/>
    <col min="15101" max="15101" customWidth="true" style="18" width="61.140625" collapsed="false"/>
    <col min="15102" max="15109" customWidth="true" style="18" width="11.42578125" collapsed="false"/>
    <col min="15110" max="15110" bestFit="true" customWidth="true" style="18" width="11.5703125" collapsed="false"/>
    <col min="15111" max="15111" bestFit="true" customWidth="true" style="18" width="10.28515625" collapsed="false"/>
    <col min="15112" max="15112" bestFit="true" customWidth="true" style="18" width="10.5703125" collapsed="false"/>
    <col min="15113" max="15113" bestFit="true" customWidth="true" style="18" width="8.0" collapsed="false"/>
    <col min="15114" max="15355" style="18" width="9.140625" collapsed="false"/>
    <col min="15356" max="15356" customWidth="true" style="18" width="3.7109375" collapsed="false"/>
    <col min="15357" max="15357" customWidth="true" style="18" width="61.140625" collapsed="false"/>
    <col min="15358" max="15365" customWidth="true" style="18" width="11.42578125" collapsed="false"/>
    <col min="15366" max="15366" bestFit="true" customWidth="true" style="18" width="11.5703125" collapsed="false"/>
    <col min="15367" max="15367" bestFit="true" customWidth="true" style="18" width="10.28515625" collapsed="false"/>
    <col min="15368" max="15368" bestFit="true" customWidth="true" style="18" width="10.5703125" collapsed="false"/>
    <col min="15369" max="15369" bestFit="true" customWidth="true" style="18" width="8.0" collapsed="false"/>
    <col min="15370" max="15611" style="18" width="9.140625" collapsed="false"/>
    <col min="15612" max="15612" customWidth="true" style="18" width="3.7109375" collapsed="false"/>
    <col min="15613" max="15613" customWidth="true" style="18" width="61.140625" collapsed="false"/>
    <col min="15614" max="15621" customWidth="true" style="18" width="11.42578125" collapsed="false"/>
    <col min="15622" max="15622" bestFit="true" customWidth="true" style="18" width="11.5703125" collapsed="false"/>
    <col min="15623" max="15623" bestFit="true" customWidth="true" style="18" width="10.28515625" collapsed="false"/>
    <col min="15624" max="15624" bestFit="true" customWidth="true" style="18" width="10.5703125" collapsed="false"/>
    <col min="15625" max="15625" bestFit="true" customWidth="true" style="18" width="8.0" collapsed="false"/>
    <col min="15626" max="15867" style="18" width="9.140625" collapsed="false"/>
    <col min="15868" max="15868" customWidth="true" style="18" width="3.7109375" collapsed="false"/>
    <col min="15869" max="15869" customWidth="true" style="18" width="61.140625" collapsed="false"/>
    <col min="15870" max="15877" customWidth="true" style="18" width="11.42578125" collapsed="false"/>
    <col min="15878" max="15878" bestFit="true" customWidth="true" style="18" width="11.5703125" collapsed="false"/>
    <col min="15879" max="15879" bestFit="true" customWidth="true" style="18" width="10.28515625" collapsed="false"/>
    <col min="15880" max="15880" bestFit="true" customWidth="true" style="18" width="10.5703125" collapsed="false"/>
    <col min="15881" max="15881" bestFit="true" customWidth="true" style="18" width="8.0" collapsed="false"/>
    <col min="15882" max="16123" style="18" width="9.140625" collapsed="false"/>
    <col min="16124" max="16124" customWidth="true" style="18" width="3.7109375" collapsed="false"/>
    <col min="16125" max="16125" customWidth="true" style="18" width="61.140625" collapsed="false"/>
    <col min="16126" max="16133" customWidth="true" style="18" width="11.42578125" collapsed="false"/>
    <col min="16134" max="16134" bestFit="true" customWidth="true" style="18" width="11.5703125" collapsed="false"/>
    <col min="16135" max="16135" bestFit="true" customWidth="true" style="18" width="10.28515625" collapsed="false"/>
    <col min="16136" max="16136" bestFit="true" customWidth="true" style="18" width="10.5703125" collapsed="false"/>
    <col min="16137" max="16137" bestFit="true" customWidth="true" style="18" width="8.0" collapsed="false"/>
    <col min="16138" max="16384" style="18" width="9.140625" collapsed="false"/>
  </cols>
  <sheetData>
    <row r="1" spans="1:16" x14ac:dyDescent="0.2">
      <c r="A1" s="17" t="s">
        <v>133</v>
      </c>
    </row>
    <row r="2" spans="1:16" x14ac:dyDescent="0.2">
      <c r="A2" s="274" t="s">
        <v>282</v>
      </c>
      <c r="B2" s="17"/>
      <c r="C2" s="17"/>
      <c r="D2" s="17"/>
      <c r="E2" s="17"/>
      <c r="F2" s="17"/>
      <c r="G2" s="17"/>
      <c r="H2" s="17"/>
      <c r="I2" s="17"/>
      <c r="J2" s="17"/>
      <c r="K2" s="17"/>
    </row>
    <row r="3" spans="1:16" ht="12.75" customHeight="1" x14ac:dyDescent="0.2">
      <c r="B3" s="412" t="s">
        <v>137</v>
      </c>
      <c r="C3" s="413"/>
      <c r="D3" s="413"/>
      <c r="E3" s="413"/>
      <c r="F3" s="413"/>
      <c r="G3" s="413"/>
      <c r="H3" s="413"/>
      <c r="I3" s="413"/>
      <c r="J3" s="413"/>
      <c r="K3" s="413"/>
      <c r="L3" s="413"/>
      <c r="M3" s="413"/>
      <c r="N3" s="413"/>
      <c r="O3" s="413"/>
      <c r="P3" s="414"/>
    </row>
    <row r="4" spans="1:16" x14ac:dyDescent="0.2">
      <c r="B4" s="412">
        <v>2017</v>
      </c>
      <c r="C4" s="413"/>
      <c r="D4" s="413"/>
      <c r="E4" s="414"/>
      <c r="F4" s="412">
        <v>2018</v>
      </c>
      <c r="G4" s="413"/>
      <c r="H4" s="413"/>
      <c r="I4" s="414"/>
      <c r="J4" s="412">
        <v>2019</v>
      </c>
      <c r="K4" s="413"/>
      <c r="L4" s="413"/>
      <c r="M4" s="414"/>
      <c r="N4" s="412">
        <v>2020</v>
      </c>
      <c r="O4" s="413"/>
      <c r="P4" s="414"/>
    </row>
    <row r="5" spans="1:16" ht="25.5" x14ac:dyDescent="0.2">
      <c r="A5" s="38" t="s">
        <v>134</v>
      </c>
      <c r="B5" s="15" t="s">
        <v>66</v>
      </c>
      <c r="C5" s="15" t="s">
        <v>67</v>
      </c>
      <c r="D5" s="15" t="s">
        <v>64</v>
      </c>
      <c r="E5" s="15" t="s">
        <v>138</v>
      </c>
      <c r="F5" s="15" t="s">
        <v>66</v>
      </c>
      <c r="G5" s="15" t="s">
        <v>67</v>
      </c>
      <c r="H5" s="15" t="s">
        <v>64</v>
      </c>
      <c r="I5" s="15" t="s">
        <v>138</v>
      </c>
      <c r="J5" s="15" t="s">
        <v>66</v>
      </c>
      <c r="K5" s="15" t="s">
        <v>67</v>
      </c>
      <c r="L5" s="15" t="s">
        <v>64</v>
      </c>
      <c r="M5" s="15" t="s">
        <v>138</v>
      </c>
      <c r="N5" s="15" t="s">
        <v>66</v>
      </c>
      <c r="O5" s="15" t="s">
        <v>67</v>
      </c>
      <c r="P5" s="15" t="s">
        <v>64</v>
      </c>
    </row>
    <row r="6" spans="1:16" x14ac:dyDescent="0.2">
      <c r="A6" s="41">
        <v>44278</v>
      </c>
      <c r="B6" s="35">
        <v>9620</v>
      </c>
      <c r="C6" s="32">
        <v>9023</v>
      </c>
      <c r="D6" s="32">
        <v>9174</v>
      </c>
      <c r="E6" s="32">
        <v>7955</v>
      </c>
      <c r="F6" s="32">
        <v>9411</v>
      </c>
      <c r="G6" s="32">
        <v>9571</v>
      </c>
      <c r="H6" s="32">
        <v>9449</v>
      </c>
      <c r="I6" s="32">
        <v>8289</v>
      </c>
      <c r="J6" s="32">
        <v>9466</v>
      </c>
      <c r="K6" s="32">
        <v>9274</v>
      </c>
      <c r="L6" s="32">
        <v>9637</v>
      </c>
      <c r="M6" s="32">
        <v>8657</v>
      </c>
      <c r="N6" s="32">
        <v>9456</v>
      </c>
      <c r="O6" s="32">
        <v>7924</v>
      </c>
      <c r="P6" s="32">
        <v>9073</v>
      </c>
    </row>
    <row r="7" spans="1:16" x14ac:dyDescent="0.2">
      <c r="A7" s="39">
        <v>44070</v>
      </c>
      <c r="B7" s="36">
        <v>9619</v>
      </c>
      <c r="C7" s="33">
        <v>9024</v>
      </c>
      <c r="D7" s="33">
        <v>9173</v>
      </c>
      <c r="E7" s="33">
        <v>7957</v>
      </c>
      <c r="F7" s="33">
        <v>9411</v>
      </c>
      <c r="G7" s="33">
        <v>9571</v>
      </c>
      <c r="H7" s="33">
        <v>9449</v>
      </c>
      <c r="I7" s="33">
        <v>8287</v>
      </c>
      <c r="J7" s="33">
        <v>9464</v>
      </c>
      <c r="K7" s="33">
        <v>9270</v>
      </c>
      <c r="L7" s="33">
        <v>9626</v>
      </c>
      <c r="M7" s="33">
        <v>8635</v>
      </c>
      <c r="N7" s="33">
        <v>9324</v>
      </c>
      <c r="O7" s="33"/>
      <c r="P7" s="33"/>
    </row>
    <row r="8" spans="1:16" x14ac:dyDescent="0.2">
      <c r="A8" s="39">
        <v>43858</v>
      </c>
      <c r="B8" s="36">
        <v>9618</v>
      </c>
      <c r="C8" s="33">
        <v>9024</v>
      </c>
      <c r="D8" s="33">
        <v>9173</v>
      </c>
      <c r="E8" s="33">
        <v>7956</v>
      </c>
      <c r="F8" s="33">
        <v>9413</v>
      </c>
      <c r="G8" s="33">
        <v>9568</v>
      </c>
      <c r="H8" s="33">
        <v>9447</v>
      </c>
      <c r="I8" s="33">
        <v>8280</v>
      </c>
      <c r="J8" s="33">
        <v>9450</v>
      </c>
      <c r="K8" s="33">
        <v>9236</v>
      </c>
      <c r="L8" s="33">
        <v>9409</v>
      </c>
      <c r="M8" s="33"/>
      <c r="N8" s="33"/>
      <c r="O8" s="33"/>
      <c r="P8" s="33"/>
    </row>
    <row r="9" spans="1:16" x14ac:dyDescent="0.2">
      <c r="A9" s="39">
        <v>43642</v>
      </c>
      <c r="B9" s="36">
        <v>9619</v>
      </c>
      <c r="C9" s="33">
        <v>9023</v>
      </c>
      <c r="D9" s="33">
        <v>9179</v>
      </c>
      <c r="E9" s="33">
        <v>7958</v>
      </c>
      <c r="F9" s="33">
        <v>9413</v>
      </c>
      <c r="G9" s="33">
        <v>9570</v>
      </c>
      <c r="H9" s="33">
        <v>9422</v>
      </c>
      <c r="I9" s="33">
        <v>8251</v>
      </c>
      <c r="J9" s="33">
        <v>9222</v>
      </c>
      <c r="K9" s="33"/>
      <c r="L9" s="33"/>
      <c r="M9" s="33"/>
      <c r="N9" s="33"/>
      <c r="O9" s="33"/>
      <c r="P9" s="33"/>
    </row>
    <row r="10" spans="1:16" x14ac:dyDescent="0.2">
      <c r="A10" s="39">
        <v>43494</v>
      </c>
      <c r="B10" s="36">
        <v>9618</v>
      </c>
      <c r="C10" s="33">
        <v>9024</v>
      </c>
      <c r="D10" s="33">
        <v>9178</v>
      </c>
      <c r="E10" s="33">
        <v>7953</v>
      </c>
      <c r="F10" s="33">
        <v>9399</v>
      </c>
      <c r="G10" s="33">
        <v>9502</v>
      </c>
      <c r="H10" s="33">
        <v>8984</v>
      </c>
      <c r="I10" s="33"/>
      <c r="J10" s="33"/>
      <c r="K10" s="33"/>
      <c r="L10" s="33"/>
      <c r="M10" s="33"/>
      <c r="N10" s="33"/>
      <c r="O10" s="33"/>
      <c r="P10" s="33"/>
    </row>
    <row r="11" spans="1:16" x14ac:dyDescent="0.2">
      <c r="A11" s="39">
        <v>43270</v>
      </c>
      <c r="B11" s="36">
        <v>9570</v>
      </c>
      <c r="C11" s="33">
        <v>8975</v>
      </c>
      <c r="D11" s="33">
        <v>9108</v>
      </c>
      <c r="E11" s="33">
        <v>7852</v>
      </c>
      <c r="F11" s="33">
        <v>9037</v>
      </c>
      <c r="G11" s="33"/>
      <c r="H11" s="33"/>
      <c r="I11" s="33"/>
      <c r="J11" s="33"/>
      <c r="K11" s="33"/>
      <c r="L11" s="33"/>
      <c r="M11" s="33"/>
      <c r="N11" s="33"/>
      <c r="O11" s="33"/>
      <c r="P11" s="33"/>
    </row>
    <row r="12" spans="1:16" x14ac:dyDescent="0.2">
      <c r="A12" s="39">
        <v>43123</v>
      </c>
      <c r="B12" s="36">
        <v>9549</v>
      </c>
      <c r="C12" s="33">
        <v>8936</v>
      </c>
      <c r="D12" s="33">
        <v>8861</v>
      </c>
      <c r="E12" s="33"/>
      <c r="F12" s="33"/>
      <c r="G12" s="33"/>
      <c r="H12" s="33"/>
      <c r="I12" s="33"/>
      <c r="J12" s="33"/>
      <c r="K12" s="33"/>
      <c r="L12" s="33"/>
      <c r="M12" s="33"/>
      <c r="N12" s="33"/>
      <c r="O12" s="33"/>
      <c r="P12" s="33"/>
    </row>
    <row r="13" spans="1:16" x14ac:dyDescent="0.2">
      <c r="A13" s="40">
        <v>42913</v>
      </c>
      <c r="B13" s="37">
        <v>9189</v>
      </c>
      <c r="C13" s="34"/>
      <c r="D13" s="34"/>
      <c r="E13" s="34"/>
      <c r="F13" s="34"/>
      <c r="G13" s="34"/>
      <c r="H13" s="34"/>
      <c r="I13" s="34"/>
      <c r="J13" s="34"/>
      <c r="K13" s="34"/>
      <c r="L13" s="34"/>
      <c r="M13" s="34"/>
      <c r="N13" s="34"/>
      <c r="O13" s="34"/>
      <c r="P13" s="34"/>
    </row>
    <row r="14" spans="1:16" x14ac:dyDescent="0.2">
      <c r="A14" s="21"/>
      <c r="B14" s="22"/>
      <c r="C14" s="23"/>
      <c r="D14" s="23"/>
      <c r="E14" s="20"/>
      <c r="F14" s="20"/>
      <c r="G14" s="20"/>
      <c r="L14" s="20"/>
    </row>
    <row r="15" spans="1:16" x14ac:dyDescent="0.2">
      <c r="A15" s="18" t="s">
        <v>139</v>
      </c>
      <c r="H15" s="18"/>
    </row>
    <row r="16" spans="1:16" x14ac:dyDescent="0.2">
      <c r="H16" s="18"/>
    </row>
    <row r="17" spans="1:16" x14ac:dyDescent="0.2">
      <c r="A17" s="19" t="s">
        <v>135</v>
      </c>
      <c r="H17" s="18"/>
    </row>
    <row r="18" spans="1:16" ht="11.25" customHeight="1" x14ac:dyDescent="0.2">
      <c r="A18" s="19"/>
      <c r="H18" s="18"/>
    </row>
    <row r="19" spans="1:16" ht="11.25" customHeight="1" x14ac:dyDescent="0.2">
      <c r="A19" s="41">
        <v>44070</v>
      </c>
      <c r="B19" s="43">
        <f>B$6-B7</f>
        <v>1</v>
      </c>
      <c r="C19" s="43">
        <f t="shared" ref="C19:N19" si="0">C$6-C7</f>
        <v>-1</v>
      </c>
      <c r="D19" s="43">
        <f t="shared" si="0"/>
        <v>1</v>
      </c>
      <c r="E19" s="43">
        <f t="shared" si="0"/>
        <v>-2</v>
      </c>
      <c r="F19" s="43">
        <f t="shared" si="0"/>
        <v>0</v>
      </c>
      <c r="G19" s="43">
        <f t="shared" si="0"/>
        <v>0</v>
      </c>
      <c r="H19" s="43">
        <f t="shared" si="0"/>
        <v>0</v>
      </c>
      <c r="I19" s="43">
        <f t="shared" si="0"/>
        <v>2</v>
      </c>
      <c r="J19" s="43">
        <f t="shared" si="0"/>
        <v>2</v>
      </c>
      <c r="K19" s="43">
        <f t="shared" si="0"/>
        <v>4</v>
      </c>
      <c r="L19" s="43">
        <f t="shared" si="0"/>
        <v>11</v>
      </c>
      <c r="M19" s="43">
        <f t="shared" si="0"/>
        <v>22</v>
      </c>
      <c r="N19" s="43">
        <f t="shared" si="0"/>
        <v>132</v>
      </c>
      <c r="O19" s="42"/>
      <c r="P19" s="42"/>
    </row>
    <row r="20" spans="1:16" ht="11.25" customHeight="1" x14ac:dyDescent="0.2">
      <c r="A20" s="39">
        <v>43858</v>
      </c>
      <c r="B20" s="44">
        <f t="shared" ref="B20:L20" si="1">B$6-B8</f>
        <v>2</v>
      </c>
      <c r="C20" s="44">
        <f t="shared" si="1"/>
        <v>-1</v>
      </c>
      <c r="D20" s="44">
        <f t="shared" si="1"/>
        <v>1</v>
      </c>
      <c r="E20" s="44">
        <f t="shared" si="1"/>
        <v>-1</v>
      </c>
      <c r="F20" s="44">
        <f t="shared" si="1"/>
        <v>-2</v>
      </c>
      <c r="G20" s="44">
        <f t="shared" si="1"/>
        <v>3</v>
      </c>
      <c r="H20" s="44">
        <f t="shared" si="1"/>
        <v>2</v>
      </c>
      <c r="I20" s="44">
        <f t="shared" si="1"/>
        <v>9</v>
      </c>
      <c r="J20" s="44">
        <f t="shared" si="1"/>
        <v>16</v>
      </c>
      <c r="K20" s="44">
        <f t="shared" si="1"/>
        <v>38</v>
      </c>
      <c r="L20" s="44">
        <f t="shared" si="1"/>
        <v>228</v>
      </c>
      <c r="M20" s="44"/>
      <c r="N20" s="44"/>
    </row>
    <row r="21" spans="1:16" x14ac:dyDescent="0.2">
      <c r="A21" s="39">
        <v>43642</v>
      </c>
      <c r="B21" s="44">
        <f t="shared" ref="B21:J21" si="2">B$6-B9</f>
        <v>1</v>
      </c>
      <c r="C21" s="44">
        <f t="shared" si="2"/>
        <v>0</v>
      </c>
      <c r="D21" s="44">
        <f t="shared" si="2"/>
        <v>-5</v>
      </c>
      <c r="E21" s="44">
        <f t="shared" si="2"/>
        <v>-3</v>
      </c>
      <c r="F21" s="44">
        <f t="shared" si="2"/>
        <v>-2</v>
      </c>
      <c r="G21" s="44">
        <f t="shared" si="2"/>
        <v>1</v>
      </c>
      <c r="H21" s="44">
        <f t="shared" si="2"/>
        <v>27</v>
      </c>
      <c r="I21" s="44">
        <f t="shared" si="2"/>
        <v>38</v>
      </c>
      <c r="J21" s="44">
        <f t="shared" si="2"/>
        <v>244</v>
      </c>
      <c r="K21" s="44"/>
      <c r="L21" s="44"/>
      <c r="M21" s="44"/>
      <c r="N21" s="44"/>
    </row>
    <row r="22" spans="1:16" x14ac:dyDescent="0.2">
      <c r="A22" s="39">
        <v>43494</v>
      </c>
      <c r="B22" s="44">
        <f t="shared" ref="B22:H22" si="3">B$6-B10</f>
        <v>2</v>
      </c>
      <c r="C22" s="44">
        <f t="shared" si="3"/>
        <v>-1</v>
      </c>
      <c r="D22" s="44">
        <f t="shared" si="3"/>
        <v>-4</v>
      </c>
      <c r="E22" s="44">
        <f t="shared" si="3"/>
        <v>2</v>
      </c>
      <c r="F22" s="44">
        <f t="shared" si="3"/>
        <v>12</v>
      </c>
      <c r="G22" s="44">
        <f t="shared" si="3"/>
        <v>69</v>
      </c>
      <c r="H22" s="44">
        <f t="shared" si="3"/>
        <v>465</v>
      </c>
      <c r="I22" s="44"/>
      <c r="J22" s="44"/>
      <c r="K22" s="44"/>
      <c r="L22" s="44"/>
      <c r="M22" s="44"/>
      <c r="N22" s="44"/>
    </row>
    <row r="23" spans="1:16" x14ac:dyDescent="0.2">
      <c r="A23" s="39">
        <v>43270</v>
      </c>
      <c r="B23" s="44">
        <f t="shared" ref="B23:F23" si="4">B$6-B11</f>
        <v>50</v>
      </c>
      <c r="C23" s="44">
        <f t="shared" si="4"/>
        <v>48</v>
      </c>
      <c r="D23" s="44">
        <f t="shared" si="4"/>
        <v>66</v>
      </c>
      <c r="E23" s="44">
        <f t="shared" si="4"/>
        <v>103</v>
      </c>
      <c r="F23" s="44">
        <f t="shared" si="4"/>
        <v>374</v>
      </c>
      <c r="G23" s="44"/>
      <c r="H23" s="44"/>
      <c r="I23" s="44"/>
      <c r="J23" s="44"/>
      <c r="K23" s="44"/>
      <c r="L23" s="44"/>
      <c r="M23" s="44"/>
      <c r="N23" s="44"/>
    </row>
    <row r="24" spans="1:16" x14ac:dyDescent="0.2">
      <c r="A24" s="39">
        <v>43123</v>
      </c>
      <c r="B24" s="44">
        <f t="shared" ref="B24:D24" si="5">B$6-B12</f>
        <v>71</v>
      </c>
      <c r="C24" s="44">
        <f t="shared" si="5"/>
        <v>87</v>
      </c>
      <c r="D24" s="44">
        <f t="shared" si="5"/>
        <v>313</v>
      </c>
      <c r="E24" s="44"/>
      <c r="F24" s="44"/>
      <c r="G24" s="44"/>
      <c r="H24" s="44"/>
      <c r="I24" s="44"/>
      <c r="J24" s="44"/>
      <c r="K24" s="44"/>
      <c r="L24" s="44"/>
      <c r="M24" s="44"/>
      <c r="N24" s="44"/>
    </row>
    <row r="25" spans="1:16" x14ac:dyDescent="0.2">
      <c r="A25" s="40">
        <v>42913</v>
      </c>
      <c r="B25" s="45">
        <f t="shared" ref="B25" si="6">B$6-B13</f>
        <v>431</v>
      </c>
      <c r="C25" s="45"/>
      <c r="D25" s="45"/>
      <c r="E25" s="45"/>
      <c r="F25" s="45"/>
      <c r="G25" s="45"/>
      <c r="H25" s="45"/>
      <c r="I25" s="45"/>
      <c r="J25" s="45"/>
      <c r="K25" s="45"/>
      <c r="L25" s="45"/>
      <c r="M25" s="45"/>
      <c r="N25" s="45"/>
    </row>
    <row r="26" spans="1:16" x14ac:dyDescent="0.2">
      <c r="A26" s="21"/>
      <c r="B26" s="24"/>
      <c r="C26" s="20"/>
      <c r="D26" s="20"/>
      <c r="E26" s="20"/>
      <c r="H26" s="18"/>
    </row>
    <row r="27" spans="1:16" x14ac:dyDescent="0.2">
      <c r="A27" s="19" t="s">
        <v>136</v>
      </c>
      <c r="B27" s="20"/>
      <c r="C27" s="20"/>
      <c r="D27" s="20"/>
      <c r="E27" s="20"/>
      <c r="H27" s="18"/>
    </row>
    <row r="28" spans="1:16" x14ac:dyDescent="0.2">
      <c r="A28" s="19"/>
      <c r="B28" s="20"/>
      <c r="C28" s="20"/>
      <c r="D28" s="20"/>
      <c r="E28" s="20"/>
      <c r="H28" s="18"/>
    </row>
    <row r="29" spans="1:16" x14ac:dyDescent="0.2">
      <c r="A29" s="47">
        <v>44070</v>
      </c>
      <c r="B29" s="46">
        <f>B19/B$6</f>
        <v>1.0395010395010396E-4</v>
      </c>
      <c r="C29" s="46">
        <f t="shared" ref="C29:N29" si="7">C19/C$6</f>
        <v>-1.108278842956888E-4</v>
      </c>
      <c r="D29" s="46">
        <f t="shared" si="7"/>
        <v>1.0900370612600828E-4</v>
      </c>
      <c r="E29" s="46">
        <f t="shared" si="7"/>
        <v>-2.5141420490257699E-4</v>
      </c>
      <c r="F29" s="46">
        <f t="shared" si="7"/>
        <v>0</v>
      </c>
      <c r="G29" s="46">
        <f t="shared" si="7"/>
        <v>0</v>
      </c>
      <c r="H29" s="46">
        <f t="shared" si="7"/>
        <v>0</v>
      </c>
      <c r="I29" s="46">
        <f t="shared" si="7"/>
        <v>2.4128362890577873E-4</v>
      </c>
      <c r="J29" s="46">
        <f t="shared" si="7"/>
        <v>2.1128248468201986E-4</v>
      </c>
      <c r="K29" s="46">
        <f t="shared" si="7"/>
        <v>4.3131334914815614E-4</v>
      </c>
      <c r="L29" s="46">
        <f t="shared" si="7"/>
        <v>1.1414340562415689E-3</v>
      </c>
      <c r="M29" s="46">
        <f t="shared" si="7"/>
        <v>2.5412960609911056E-3</v>
      </c>
      <c r="N29" s="46">
        <f t="shared" si="7"/>
        <v>1.3959390862944163E-2</v>
      </c>
    </row>
    <row r="30" spans="1:16" x14ac:dyDescent="0.2">
      <c r="A30" s="48">
        <v>43858</v>
      </c>
      <c r="B30" s="50">
        <f t="shared" ref="B30:L30" si="8">B20/B$6</f>
        <v>2.0790020790020791E-4</v>
      </c>
      <c r="C30" s="50">
        <f t="shared" si="8"/>
        <v>-1.108278842956888E-4</v>
      </c>
      <c r="D30" s="50">
        <f t="shared" si="8"/>
        <v>1.0900370612600828E-4</v>
      </c>
      <c r="E30" s="50">
        <f t="shared" si="8"/>
        <v>-1.257071024512885E-4</v>
      </c>
      <c r="F30" s="50">
        <f t="shared" si="8"/>
        <v>-2.1251726702794602E-4</v>
      </c>
      <c r="G30" s="50">
        <f t="shared" si="8"/>
        <v>3.1344687075540695E-4</v>
      </c>
      <c r="H30" s="50">
        <f t="shared" si="8"/>
        <v>2.1166260979997884E-4</v>
      </c>
      <c r="I30" s="50">
        <f t="shared" si="8"/>
        <v>1.0857763300760044E-3</v>
      </c>
      <c r="J30" s="50">
        <f t="shared" si="8"/>
        <v>1.6902598774561589E-3</v>
      </c>
      <c r="K30" s="50">
        <f t="shared" si="8"/>
        <v>4.0974768169074836E-3</v>
      </c>
      <c r="L30" s="50">
        <f t="shared" si="8"/>
        <v>2.3658814983916157E-2</v>
      </c>
      <c r="M30" s="50"/>
      <c r="N30" s="50"/>
    </row>
    <row r="31" spans="1:16" x14ac:dyDescent="0.2">
      <c r="A31" s="48">
        <v>43642</v>
      </c>
      <c r="B31" s="50">
        <f t="shared" ref="B31:J31" si="9">B21/B$6</f>
        <v>1.0395010395010396E-4</v>
      </c>
      <c r="C31" s="50">
        <f t="shared" si="9"/>
        <v>0</v>
      </c>
      <c r="D31" s="50">
        <f t="shared" si="9"/>
        <v>-5.450185306300414E-4</v>
      </c>
      <c r="E31" s="50">
        <f t="shared" si="9"/>
        <v>-3.7712130735386551E-4</v>
      </c>
      <c r="F31" s="50">
        <f t="shared" si="9"/>
        <v>-2.1251726702794602E-4</v>
      </c>
      <c r="G31" s="50">
        <f t="shared" si="9"/>
        <v>1.0448229025180232E-4</v>
      </c>
      <c r="H31" s="50">
        <f t="shared" si="9"/>
        <v>2.8574452322997143E-3</v>
      </c>
      <c r="I31" s="50">
        <f t="shared" si="9"/>
        <v>4.5843889492097958E-3</v>
      </c>
      <c r="J31" s="50">
        <f t="shared" si="9"/>
        <v>2.5776463131206424E-2</v>
      </c>
      <c r="K31" s="50"/>
      <c r="L31" s="50"/>
      <c r="M31" s="50"/>
      <c r="N31" s="50"/>
    </row>
    <row r="32" spans="1:16" x14ac:dyDescent="0.2">
      <c r="A32" s="48">
        <v>43494</v>
      </c>
      <c r="B32" s="50">
        <f t="shared" ref="B32:H32" si="10">B22/B$6</f>
        <v>2.0790020790020791E-4</v>
      </c>
      <c r="C32" s="50">
        <f t="shared" si="10"/>
        <v>-1.108278842956888E-4</v>
      </c>
      <c r="D32" s="50">
        <f t="shared" si="10"/>
        <v>-4.3601482450403311E-4</v>
      </c>
      <c r="E32" s="50">
        <f t="shared" si="10"/>
        <v>2.5141420490257699E-4</v>
      </c>
      <c r="F32" s="50">
        <f t="shared" si="10"/>
        <v>1.2751036021676761E-3</v>
      </c>
      <c r="G32" s="50">
        <f t="shared" si="10"/>
        <v>7.2092780273743601E-3</v>
      </c>
      <c r="H32" s="50">
        <f t="shared" si="10"/>
        <v>4.9211556778495077E-2</v>
      </c>
      <c r="I32" s="50"/>
      <c r="J32" s="50"/>
      <c r="K32" s="50"/>
      <c r="L32" s="50"/>
      <c r="M32" s="50"/>
      <c r="N32" s="50"/>
    </row>
    <row r="33" spans="1:14" x14ac:dyDescent="0.2">
      <c r="A33" s="48">
        <v>43270</v>
      </c>
      <c r="B33" s="50">
        <f t="shared" ref="B33:F33" si="11">B23/B$6</f>
        <v>5.1975051975051978E-3</v>
      </c>
      <c r="C33" s="50">
        <f t="shared" si="11"/>
        <v>5.3197384461930626E-3</v>
      </c>
      <c r="D33" s="50">
        <f t="shared" si="11"/>
        <v>7.1942446043165471E-3</v>
      </c>
      <c r="E33" s="50">
        <f t="shared" si="11"/>
        <v>1.2947831552482716E-2</v>
      </c>
      <c r="F33" s="50">
        <f t="shared" si="11"/>
        <v>3.9740728934225908E-2</v>
      </c>
      <c r="G33" s="50"/>
      <c r="H33" s="50"/>
      <c r="I33" s="50"/>
      <c r="J33" s="50"/>
      <c r="K33" s="50"/>
      <c r="L33" s="50"/>
      <c r="M33" s="50"/>
      <c r="N33" s="50"/>
    </row>
    <row r="34" spans="1:14" x14ac:dyDescent="0.2">
      <c r="A34" s="48">
        <v>43123</v>
      </c>
      <c r="B34" s="50">
        <f t="shared" ref="B34:D34" si="12">B24/B$6</f>
        <v>7.3804573804573809E-3</v>
      </c>
      <c r="C34" s="50">
        <f t="shared" si="12"/>
        <v>9.6420259337249258E-3</v>
      </c>
      <c r="D34" s="50">
        <f t="shared" si="12"/>
        <v>3.4118160017440592E-2</v>
      </c>
      <c r="E34" s="50"/>
      <c r="F34" s="50"/>
      <c r="G34" s="50"/>
      <c r="H34" s="50"/>
      <c r="I34" s="50"/>
      <c r="J34" s="50"/>
      <c r="K34" s="50"/>
      <c r="L34" s="50"/>
      <c r="M34" s="50"/>
      <c r="N34" s="50"/>
    </row>
    <row r="35" spans="1:14" x14ac:dyDescent="0.2">
      <c r="A35" s="49">
        <v>42913</v>
      </c>
      <c r="B35" s="51">
        <f t="shared" ref="B35" si="13">B25/B$6</f>
        <v>4.4802494802494805E-2</v>
      </c>
      <c r="C35" s="51"/>
      <c r="D35" s="51"/>
      <c r="E35" s="51"/>
      <c r="F35" s="51"/>
      <c r="G35" s="51"/>
      <c r="H35" s="51"/>
      <c r="I35" s="51"/>
      <c r="J35" s="51"/>
      <c r="K35" s="51"/>
      <c r="L35" s="51"/>
      <c r="M35" s="51"/>
      <c r="N35" s="51"/>
    </row>
  </sheetData>
  <mergeCells count="5">
    <mergeCell ref="B4:E4"/>
    <mergeCell ref="F4:I4"/>
    <mergeCell ref="J4:M4"/>
    <mergeCell ref="N4:P4"/>
    <mergeCell ref="B3:P3"/>
  </mergeCells>
  <hyperlinks>
    <hyperlink ref="A2" location="Contents!A1" display="Back to contents"/>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38"/>
  <sheetViews>
    <sheetView showGridLines="0" zoomScaleNormal="100" workbookViewId="0">
      <selection activeCell="M5" sqref="M5"/>
    </sheetView>
  </sheetViews>
  <sheetFormatPr defaultRowHeight="12.75" x14ac:dyDescent="0.2"/>
  <cols>
    <col min="1" max="1" bestFit="true" customWidth="true" style="52" width="20.140625" collapsed="false"/>
    <col min="2" max="2" customWidth="true" style="52" width="11.42578125" collapsed="false"/>
    <col min="3" max="3" customWidth="true" style="52" width="11.7109375" collapsed="false"/>
    <col min="4" max="4" customWidth="true" style="52" width="11.42578125" collapsed="false"/>
    <col min="5" max="5" customWidth="true" style="52" width="9.140625" collapsed="false"/>
    <col min="6" max="6" customWidth="true" style="52" width="16.85546875" collapsed="false"/>
    <col min="7" max="7" customWidth="true" style="52" width="12.42578125" collapsed="false"/>
    <col min="8" max="8" customWidth="true" style="52" width="8.85546875" collapsed="false"/>
    <col min="9" max="9" customWidth="true" style="52" width="12.85546875" collapsed="false"/>
    <col min="10" max="10" customWidth="true" style="52" width="8.85546875" collapsed="false"/>
    <col min="11" max="11" customWidth="true" style="52" width="4.5703125" collapsed="false"/>
    <col min="12" max="12" customWidth="true" style="52" width="15.5703125" collapsed="false"/>
    <col min="13" max="13" customWidth="true" style="52" width="11.42578125" collapsed="false"/>
    <col min="14" max="16384" style="52" width="9.140625" collapsed="false"/>
  </cols>
  <sheetData>
    <row r="1" spans="1:13" x14ac:dyDescent="0.2">
      <c r="A1" s="3" t="s">
        <v>338</v>
      </c>
    </row>
    <row r="2" spans="1:13" x14ac:dyDescent="0.2">
      <c r="A2" s="274" t="s">
        <v>282</v>
      </c>
    </row>
    <row r="3" spans="1:13" ht="51" x14ac:dyDescent="0.2">
      <c r="B3" s="176" t="s">
        <v>111</v>
      </c>
      <c r="C3" s="176" t="s">
        <v>115</v>
      </c>
      <c r="D3" s="176" t="s">
        <v>63</v>
      </c>
      <c r="E3" s="176" t="s">
        <v>112</v>
      </c>
      <c r="F3" s="176" t="s">
        <v>113</v>
      </c>
      <c r="G3" s="176" t="s">
        <v>114</v>
      </c>
      <c r="H3" s="176" t="s">
        <v>110</v>
      </c>
      <c r="I3" s="176" t="s">
        <v>131</v>
      </c>
      <c r="J3" s="176" t="s">
        <v>52</v>
      </c>
      <c r="L3" s="249" t="s">
        <v>119</v>
      </c>
      <c r="M3" s="249" t="s">
        <v>118</v>
      </c>
    </row>
    <row r="4" spans="1:13" s="8" customFormat="1" x14ac:dyDescent="0.2">
      <c r="A4" s="177" t="s">
        <v>62</v>
      </c>
      <c r="B4" s="216">
        <v>3870</v>
      </c>
      <c r="C4" s="216">
        <v>2345</v>
      </c>
      <c r="D4" s="216">
        <v>615</v>
      </c>
      <c r="E4" s="216">
        <v>80</v>
      </c>
      <c r="F4" s="216">
        <v>630</v>
      </c>
      <c r="G4" s="216">
        <v>500</v>
      </c>
      <c r="H4" s="216">
        <v>835</v>
      </c>
      <c r="I4" s="216">
        <v>525</v>
      </c>
      <c r="J4" s="216">
        <v>9400</v>
      </c>
      <c r="K4" s="154"/>
      <c r="L4" s="216">
        <f>B4+C4+D4</f>
        <v>6830</v>
      </c>
      <c r="M4" s="102">
        <f>L4/(J4-I4)</f>
        <v>0.76957746478873235</v>
      </c>
    </row>
    <row r="5" spans="1:13" x14ac:dyDescent="0.2">
      <c r="A5" s="98" t="s">
        <v>2</v>
      </c>
      <c r="B5" s="105">
        <v>290</v>
      </c>
      <c r="C5" s="105">
        <v>65</v>
      </c>
      <c r="D5" s="105">
        <v>20</v>
      </c>
      <c r="E5" s="105">
        <v>0</v>
      </c>
      <c r="F5" s="105">
        <v>25</v>
      </c>
      <c r="G5" s="105">
        <v>30</v>
      </c>
      <c r="H5" s="105">
        <v>65</v>
      </c>
      <c r="I5" s="105">
        <v>25</v>
      </c>
      <c r="J5" s="105">
        <v>515</v>
      </c>
      <c r="K5" s="67"/>
      <c r="L5" s="105">
        <f t="shared" ref="L5:L36" si="0">B5+C5+D5</f>
        <v>375</v>
      </c>
      <c r="M5" s="106">
        <f t="shared" ref="M5:M36" si="1">L5/(J5-I5)</f>
        <v>0.76530612244897955</v>
      </c>
    </row>
    <row r="6" spans="1:13" x14ac:dyDescent="0.2">
      <c r="A6" s="98" t="s">
        <v>3</v>
      </c>
      <c r="B6" s="105">
        <v>270</v>
      </c>
      <c r="C6" s="105">
        <v>60</v>
      </c>
      <c r="D6" s="105">
        <v>15</v>
      </c>
      <c r="E6" s="105">
        <v>0</v>
      </c>
      <c r="F6" s="105">
        <v>30</v>
      </c>
      <c r="G6" s="105">
        <v>15</v>
      </c>
      <c r="H6" s="105">
        <v>20</v>
      </c>
      <c r="I6" s="105">
        <v>15</v>
      </c>
      <c r="J6" s="105">
        <v>430</v>
      </c>
      <c r="K6" s="67"/>
      <c r="L6" s="105">
        <f t="shared" si="0"/>
        <v>345</v>
      </c>
      <c r="M6" s="106">
        <f t="shared" si="1"/>
        <v>0.83132530120481929</v>
      </c>
    </row>
    <row r="7" spans="1:13" x14ac:dyDescent="0.2">
      <c r="A7" s="98" t="s">
        <v>4</v>
      </c>
      <c r="B7" s="105">
        <v>50</v>
      </c>
      <c r="C7" s="105">
        <v>20</v>
      </c>
      <c r="D7" s="105">
        <v>5</v>
      </c>
      <c r="E7" s="105">
        <v>0</v>
      </c>
      <c r="F7" s="105">
        <v>5</v>
      </c>
      <c r="G7" s="105">
        <v>0</v>
      </c>
      <c r="H7" s="105">
        <v>5</v>
      </c>
      <c r="I7" s="105">
        <v>0</v>
      </c>
      <c r="J7" s="105">
        <v>90</v>
      </c>
      <c r="K7" s="67"/>
      <c r="L7" s="105">
        <f t="shared" si="0"/>
        <v>75</v>
      </c>
      <c r="M7" s="106">
        <f t="shared" si="1"/>
        <v>0.83333333333333337</v>
      </c>
    </row>
    <row r="8" spans="1:13" x14ac:dyDescent="0.2">
      <c r="A8" s="98" t="s">
        <v>5</v>
      </c>
      <c r="B8" s="105">
        <v>0</v>
      </c>
      <c r="C8" s="105">
        <v>100</v>
      </c>
      <c r="D8" s="105">
        <v>20</v>
      </c>
      <c r="E8" s="105">
        <v>5</v>
      </c>
      <c r="F8" s="105">
        <v>20</v>
      </c>
      <c r="G8" s="105">
        <v>0</v>
      </c>
      <c r="H8" s="105">
        <v>10</v>
      </c>
      <c r="I8" s="105">
        <v>10</v>
      </c>
      <c r="J8" s="105">
        <v>160</v>
      </c>
      <c r="K8" s="67"/>
      <c r="L8" s="105">
        <f t="shared" si="0"/>
        <v>120</v>
      </c>
      <c r="M8" s="106">
        <f t="shared" si="1"/>
        <v>0.8</v>
      </c>
    </row>
    <row r="9" spans="1:13" x14ac:dyDescent="0.2">
      <c r="A9" s="98" t="s">
        <v>6</v>
      </c>
      <c r="B9" s="105">
        <v>95</v>
      </c>
      <c r="C9" s="105">
        <v>15</v>
      </c>
      <c r="D9" s="105">
        <v>5</v>
      </c>
      <c r="E9" s="105">
        <v>0</v>
      </c>
      <c r="F9" s="105">
        <v>10</v>
      </c>
      <c r="G9" s="105">
        <v>5</v>
      </c>
      <c r="H9" s="105">
        <v>10</v>
      </c>
      <c r="I9" s="105">
        <v>15</v>
      </c>
      <c r="J9" s="105">
        <v>155</v>
      </c>
      <c r="K9" s="67"/>
      <c r="L9" s="105">
        <f t="shared" si="0"/>
        <v>115</v>
      </c>
      <c r="M9" s="106">
        <f t="shared" si="1"/>
        <v>0.8214285714285714</v>
      </c>
    </row>
    <row r="10" spans="1:13" x14ac:dyDescent="0.2">
      <c r="A10" s="98" t="s">
        <v>7</v>
      </c>
      <c r="B10" s="105">
        <v>0</v>
      </c>
      <c r="C10" s="105">
        <v>225</v>
      </c>
      <c r="D10" s="105">
        <v>15</v>
      </c>
      <c r="E10" s="105">
        <v>0</v>
      </c>
      <c r="F10" s="105">
        <v>15</v>
      </c>
      <c r="G10" s="105">
        <v>20</v>
      </c>
      <c r="H10" s="105">
        <v>15</v>
      </c>
      <c r="I10" s="105">
        <v>15</v>
      </c>
      <c r="J10" s="105">
        <v>305</v>
      </c>
      <c r="K10" s="67"/>
      <c r="L10" s="105">
        <f t="shared" si="0"/>
        <v>240</v>
      </c>
      <c r="M10" s="106">
        <f t="shared" si="1"/>
        <v>0.82758620689655171</v>
      </c>
    </row>
    <row r="11" spans="1:13" x14ac:dyDescent="0.2">
      <c r="A11" s="98" t="s">
        <v>8</v>
      </c>
      <c r="B11" s="105">
        <v>90</v>
      </c>
      <c r="C11" s="105">
        <v>115</v>
      </c>
      <c r="D11" s="105">
        <v>25</v>
      </c>
      <c r="E11" s="105">
        <v>0</v>
      </c>
      <c r="F11" s="105">
        <v>15</v>
      </c>
      <c r="G11" s="105">
        <v>15</v>
      </c>
      <c r="H11" s="105">
        <v>10</v>
      </c>
      <c r="I11" s="105">
        <v>0</v>
      </c>
      <c r="J11" s="105">
        <v>270</v>
      </c>
      <c r="K11" s="67"/>
      <c r="L11" s="105">
        <f t="shared" si="0"/>
        <v>230</v>
      </c>
      <c r="M11" s="106">
        <f t="shared" si="1"/>
        <v>0.85185185185185186</v>
      </c>
    </row>
    <row r="12" spans="1:13" x14ac:dyDescent="0.2">
      <c r="A12" s="98" t="s">
        <v>9</v>
      </c>
      <c r="B12" s="105">
        <v>140</v>
      </c>
      <c r="C12" s="105">
        <v>15</v>
      </c>
      <c r="D12" s="105">
        <v>20</v>
      </c>
      <c r="E12" s="105">
        <v>0</v>
      </c>
      <c r="F12" s="105">
        <v>25</v>
      </c>
      <c r="G12" s="105">
        <v>10</v>
      </c>
      <c r="H12" s="105">
        <v>25</v>
      </c>
      <c r="I12" s="105">
        <v>10</v>
      </c>
      <c r="J12" s="105">
        <v>245</v>
      </c>
      <c r="K12" s="67"/>
      <c r="L12" s="105">
        <f t="shared" si="0"/>
        <v>175</v>
      </c>
      <c r="M12" s="106">
        <f t="shared" si="1"/>
        <v>0.74468085106382975</v>
      </c>
    </row>
    <row r="13" spans="1:13" x14ac:dyDescent="0.2">
      <c r="A13" s="98" t="s">
        <v>10</v>
      </c>
      <c r="B13" s="105">
        <v>10</v>
      </c>
      <c r="C13" s="105">
        <v>20</v>
      </c>
      <c r="D13" s="105">
        <v>15</v>
      </c>
      <c r="E13" s="105">
        <v>0</v>
      </c>
      <c r="F13" s="105">
        <v>10</v>
      </c>
      <c r="G13" s="105">
        <v>5</v>
      </c>
      <c r="H13" s="105">
        <v>10</v>
      </c>
      <c r="I13" s="105">
        <v>5</v>
      </c>
      <c r="J13" s="105">
        <v>70</v>
      </c>
      <c r="K13" s="67"/>
      <c r="L13" s="105">
        <f t="shared" si="0"/>
        <v>45</v>
      </c>
      <c r="M13" s="106">
        <f t="shared" si="1"/>
        <v>0.69230769230769229</v>
      </c>
    </row>
    <row r="14" spans="1:13" x14ac:dyDescent="0.2">
      <c r="A14" s="98" t="s">
        <v>11</v>
      </c>
      <c r="B14" s="105">
        <v>125</v>
      </c>
      <c r="C14" s="105">
        <v>30</v>
      </c>
      <c r="D14" s="105">
        <v>5</v>
      </c>
      <c r="E14" s="105">
        <v>0</v>
      </c>
      <c r="F14" s="105">
        <v>10</v>
      </c>
      <c r="G14" s="105">
        <v>10</v>
      </c>
      <c r="H14" s="105">
        <v>10</v>
      </c>
      <c r="I14" s="105">
        <v>5</v>
      </c>
      <c r="J14" s="105">
        <v>200</v>
      </c>
      <c r="K14" s="67"/>
      <c r="L14" s="105">
        <f t="shared" si="0"/>
        <v>160</v>
      </c>
      <c r="M14" s="106">
        <f t="shared" si="1"/>
        <v>0.82051282051282048</v>
      </c>
    </row>
    <row r="15" spans="1:13" x14ac:dyDescent="0.2">
      <c r="A15" s="98" t="s">
        <v>12</v>
      </c>
      <c r="B15" s="105">
        <v>65</v>
      </c>
      <c r="C15" s="105">
        <v>15</v>
      </c>
      <c r="D15" s="105">
        <v>5</v>
      </c>
      <c r="E15" s="105">
        <v>0</v>
      </c>
      <c r="F15" s="105">
        <v>5</v>
      </c>
      <c r="G15" s="105">
        <v>0</v>
      </c>
      <c r="H15" s="105">
        <v>5</v>
      </c>
      <c r="I15" s="105">
        <v>5</v>
      </c>
      <c r="J15" s="105">
        <v>100</v>
      </c>
      <c r="K15" s="67"/>
      <c r="L15" s="105">
        <f t="shared" si="0"/>
        <v>85</v>
      </c>
      <c r="M15" s="106">
        <f t="shared" si="1"/>
        <v>0.89473684210526316</v>
      </c>
    </row>
    <row r="16" spans="1:13" x14ac:dyDescent="0.2">
      <c r="A16" s="98" t="s">
        <v>13</v>
      </c>
      <c r="B16" s="105">
        <v>115</v>
      </c>
      <c r="C16" s="105">
        <v>110</v>
      </c>
      <c r="D16" s="105">
        <v>145</v>
      </c>
      <c r="E16" s="105">
        <v>0</v>
      </c>
      <c r="F16" s="105">
        <v>20</v>
      </c>
      <c r="G16" s="105">
        <v>30</v>
      </c>
      <c r="H16" s="105">
        <v>35</v>
      </c>
      <c r="I16" s="105">
        <v>135</v>
      </c>
      <c r="J16" s="105">
        <v>595</v>
      </c>
      <c r="K16" s="67"/>
      <c r="L16" s="105">
        <f t="shared" si="0"/>
        <v>370</v>
      </c>
      <c r="M16" s="106">
        <f t="shared" si="1"/>
        <v>0.80434782608695654</v>
      </c>
    </row>
    <row r="17" spans="1:13" x14ac:dyDescent="0.2">
      <c r="A17" s="98" t="s">
        <v>14</v>
      </c>
      <c r="B17" s="105">
        <v>5</v>
      </c>
      <c r="C17" s="105">
        <v>25</v>
      </c>
      <c r="D17" s="105">
        <v>0</v>
      </c>
      <c r="E17" s="105">
        <v>0</v>
      </c>
      <c r="F17" s="105">
        <v>0</v>
      </c>
      <c r="G17" s="105">
        <v>0</v>
      </c>
      <c r="H17" s="105">
        <v>5</v>
      </c>
      <c r="I17" s="105">
        <v>0</v>
      </c>
      <c r="J17" s="105">
        <v>35</v>
      </c>
      <c r="K17" s="67"/>
      <c r="L17" s="105">
        <f t="shared" si="0"/>
        <v>30</v>
      </c>
      <c r="M17" s="106">
        <f t="shared" si="1"/>
        <v>0.8571428571428571</v>
      </c>
    </row>
    <row r="18" spans="1:13" x14ac:dyDescent="0.2">
      <c r="A18" s="98" t="s">
        <v>15</v>
      </c>
      <c r="B18" s="105">
        <v>125</v>
      </c>
      <c r="C18" s="105">
        <v>30</v>
      </c>
      <c r="D18" s="105">
        <v>10</v>
      </c>
      <c r="E18" s="105">
        <v>0</v>
      </c>
      <c r="F18" s="105">
        <v>10</v>
      </c>
      <c r="G18" s="105">
        <v>15</v>
      </c>
      <c r="H18" s="105">
        <v>20</v>
      </c>
      <c r="I18" s="105">
        <v>15</v>
      </c>
      <c r="J18" s="105">
        <v>225</v>
      </c>
      <c r="K18" s="67"/>
      <c r="L18" s="105">
        <f t="shared" si="0"/>
        <v>165</v>
      </c>
      <c r="M18" s="106">
        <f t="shared" si="1"/>
        <v>0.7857142857142857</v>
      </c>
    </row>
    <row r="19" spans="1:13" x14ac:dyDescent="0.2">
      <c r="A19" s="98" t="s">
        <v>16</v>
      </c>
      <c r="B19" s="105">
        <v>495</v>
      </c>
      <c r="C19" s="105">
        <v>65</v>
      </c>
      <c r="D19" s="105">
        <v>45</v>
      </c>
      <c r="E19" s="105">
        <v>0</v>
      </c>
      <c r="F19" s="105">
        <v>45</v>
      </c>
      <c r="G19" s="105">
        <v>40</v>
      </c>
      <c r="H19" s="105">
        <v>50</v>
      </c>
      <c r="I19" s="105">
        <v>5</v>
      </c>
      <c r="J19" s="105">
        <v>740</v>
      </c>
      <c r="K19" s="67"/>
      <c r="L19" s="105">
        <f t="shared" si="0"/>
        <v>605</v>
      </c>
      <c r="M19" s="106">
        <f t="shared" si="1"/>
        <v>0.8231292517006803</v>
      </c>
    </row>
    <row r="20" spans="1:13" x14ac:dyDescent="0.2">
      <c r="A20" s="98" t="s">
        <v>17</v>
      </c>
      <c r="B20" s="105">
        <v>10</v>
      </c>
      <c r="C20" s="105">
        <v>620</v>
      </c>
      <c r="D20" s="105">
        <v>75</v>
      </c>
      <c r="E20" s="105">
        <v>65</v>
      </c>
      <c r="F20" s="105">
        <v>105</v>
      </c>
      <c r="G20" s="105">
        <v>115</v>
      </c>
      <c r="H20" s="105">
        <v>205</v>
      </c>
      <c r="I20" s="105">
        <v>10</v>
      </c>
      <c r="J20" s="105">
        <v>1205</v>
      </c>
      <c r="K20" s="67"/>
      <c r="L20" s="105">
        <f t="shared" si="0"/>
        <v>705</v>
      </c>
      <c r="M20" s="106">
        <f t="shared" si="1"/>
        <v>0.58995815899581594</v>
      </c>
    </row>
    <row r="21" spans="1:13" x14ac:dyDescent="0.2">
      <c r="A21" s="98" t="s">
        <v>18</v>
      </c>
      <c r="B21" s="105">
        <v>115</v>
      </c>
      <c r="C21" s="105">
        <v>60</v>
      </c>
      <c r="D21" s="105">
        <v>15</v>
      </c>
      <c r="E21" s="105">
        <v>0</v>
      </c>
      <c r="F21" s="105">
        <v>20</v>
      </c>
      <c r="G21" s="105">
        <v>15</v>
      </c>
      <c r="H21" s="105">
        <v>40</v>
      </c>
      <c r="I21" s="105">
        <v>35</v>
      </c>
      <c r="J21" s="105">
        <v>300</v>
      </c>
      <c r="K21" s="67"/>
      <c r="L21" s="105">
        <f t="shared" si="0"/>
        <v>190</v>
      </c>
      <c r="M21" s="106">
        <f t="shared" si="1"/>
        <v>0.71698113207547165</v>
      </c>
    </row>
    <row r="22" spans="1:13" x14ac:dyDescent="0.2">
      <c r="A22" s="98" t="s">
        <v>19</v>
      </c>
      <c r="B22" s="105">
        <v>0</v>
      </c>
      <c r="C22" s="105">
        <v>40</v>
      </c>
      <c r="D22" s="105">
        <v>5</v>
      </c>
      <c r="E22" s="105">
        <v>0</v>
      </c>
      <c r="F22" s="105">
        <v>5</v>
      </c>
      <c r="G22" s="105">
        <v>5</v>
      </c>
      <c r="H22" s="105">
        <v>15</v>
      </c>
      <c r="I22" s="105">
        <v>0</v>
      </c>
      <c r="J22" s="105">
        <v>70</v>
      </c>
      <c r="K22" s="67"/>
      <c r="L22" s="105">
        <f t="shared" si="0"/>
        <v>45</v>
      </c>
      <c r="M22" s="106">
        <f t="shared" si="1"/>
        <v>0.6428571428571429</v>
      </c>
    </row>
    <row r="23" spans="1:13" x14ac:dyDescent="0.2">
      <c r="A23" s="98" t="s">
        <v>20</v>
      </c>
      <c r="B23" s="105">
        <v>60</v>
      </c>
      <c r="C23" s="105">
        <v>30</v>
      </c>
      <c r="D23" s="105">
        <v>15</v>
      </c>
      <c r="E23" s="105">
        <v>0</v>
      </c>
      <c r="F23" s="105">
        <v>5</v>
      </c>
      <c r="G23" s="105">
        <v>0</v>
      </c>
      <c r="H23" s="105">
        <v>10</v>
      </c>
      <c r="I23" s="105">
        <v>30</v>
      </c>
      <c r="J23" s="105">
        <v>150</v>
      </c>
      <c r="K23" s="67"/>
      <c r="L23" s="105">
        <f t="shared" si="0"/>
        <v>105</v>
      </c>
      <c r="M23" s="106">
        <f t="shared" si="1"/>
        <v>0.875</v>
      </c>
    </row>
    <row r="24" spans="1:13" x14ac:dyDescent="0.2">
      <c r="A24" s="98" t="s">
        <v>21</v>
      </c>
      <c r="B24" s="105">
        <v>65</v>
      </c>
      <c r="C24" s="105">
        <v>30</v>
      </c>
      <c r="D24" s="105">
        <v>0</v>
      </c>
      <c r="E24" s="105">
        <v>0</v>
      </c>
      <c r="F24" s="105">
        <v>10</v>
      </c>
      <c r="G24" s="105">
        <v>5</v>
      </c>
      <c r="H24" s="105">
        <v>10</v>
      </c>
      <c r="I24" s="105">
        <v>5</v>
      </c>
      <c r="J24" s="105">
        <v>125</v>
      </c>
      <c r="K24" s="67"/>
      <c r="L24" s="105">
        <f t="shared" si="0"/>
        <v>95</v>
      </c>
      <c r="M24" s="106">
        <f t="shared" si="1"/>
        <v>0.79166666666666663</v>
      </c>
    </row>
    <row r="25" spans="1:13" x14ac:dyDescent="0.2">
      <c r="A25" s="98" t="s">
        <v>22</v>
      </c>
      <c r="B25" s="105">
        <v>200</v>
      </c>
      <c r="C25" s="105">
        <v>80</v>
      </c>
      <c r="D25" s="105">
        <v>30</v>
      </c>
      <c r="E25" s="105">
        <v>0</v>
      </c>
      <c r="F25" s="105">
        <v>35</v>
      </c>
      <c r="G25" s="105">
        <v>55</v>
      </c>
      <c r="H25" s="105">
        <v>35</v>
      </c>
      <c r="I25" s="105">
        <v>0</v>
      </c>
      <c r="J25" s="105">
        <v>440</v>
      </c>
      <c r="K25" s="67"/>
      <c r="L25" s="105">
        <f t="shared" si="0"/>
        <v>310</v>
      </c>
      <c r="M25" s="106">
        <f t="shared" si="1"/>
        <v>0.70454545454545459</v>
      </c>
    </row>
    <row r="26" spans="1:13" x14ac:dyDescent="0.2">
      <c r="A26" s="98" t="s">
        <v>23</v>
      </c>
      <c r="B26" s="105">
        <v>390</v>
      </c>
      <c r="C26" s="105">
        <v>40</v>
      </c>
      <c r="D26" s="105">
        <v>10</v>
      </c>
      <c r="E26" s="105">
        <v>0</v>
      </c>
      <c r="F26" s="105">
        <v>35</v>
      </c>
      <c r="G26" s="105">
        <v>15</v>
      </c>
      <c r="H26" s="105">
        <v>50</v>
      </c>
      <c r="I26" s="105">
        <v>70</v>
      </c>
      <c r="J26" s="105">
        <v>605</v>
      </c>
      <c r="K26" s="67"/>
      <c r="L26" s="105">
        <f t="shared" si="0"/>
        <v>440</v>
      </c>
      <c r="M26" s="106">
        <f t="shared" si="1"/>
        <v>0.82242990654205606</v>
      </c>
    </row>
    <row r="27" spans="1:13" x14ac:dyDescent="0.2">
      <c r="A27" s="98" t="s">
        <v>24</v>
      </c>
      <c r="B27" s="105">
        <v>10</v>
      </c>
      <c r="C27" s="105">
        <v>15</v>
      </c>
      <c r="D27" s="105">
        <v>0</v>
      </c>
      <c r="E27" s="105">
        <v>0</v>
      </c>
      <c r="F27" s="105">
        <v>5</v>
      </c>
      <c r="G27" s="105">
        <v>5</v>
      </c>
      <c r="H27" s="105">
        <v>0</v>
      </c>
      <c r="I27" s="105">
        <v>0</v>
      </c>
      <c r="J27" s="105">
        <v>35</v>
      </c>
      <c r="K27" s="67"/>
      <c r="L27" s="105">
        <f t="shared" si="0"/>
        <v>25</v>
      </c>
      <c r="M27" s="106">
        <f t="shared" si="1"/>
        <v>0.7142857142857143</v>
      </c>
    </row>
    <row r="28" spans="1:13" x14ac:dyDescent="0.2">
      <c r="A28" s="98" t="s">
        <v>25</v>
      </c>
      <c r="B28" s="105">
        <v>150</v>
      </c>
      <c r="C28" s="105">
        <v>60</v>
      </c>
      <c r="D28" s="105">
        <v>5</v>
      </c>
      <c r="E28" s="105">
        <v>0</v>
      </c>
      <c r="F28" s="105">
        <v>10</v>
      </c>
      <c r="G28" s="105">
        <v>5</v>
      </c>
      <c r="H28" s="105">
        <v>10</v>
      </c>
      <c r="I28" s="105">
        <v>10</v>
      </c>
      <c r="J28" s="105">
        <v>255</v>
      </c>
      <c r="K28" s="67"/>
      <c r="L28" s="105">
        <f t="shared" si="0"/>
        <v>215</v>
      </c>
      <c r="M28" s="106">
        <f t="shared" si="1"/>
        <v>0.87755102040816324</v>
      </c>
    </row>
    <row r="29" spans="1:13" x14ac:dyDescent="0.2">
      <c r="A29" s="98" t="s">
        <v>26</v>
      </c>
      <c r="B29" s="105">
        <v>90</v>
      </c>
      <c r="C29" s="105">
        <v>45</v>
      </c>
      <c r="D29" s="105">
        <v>10</v>
      </c>
      <c r="E29" s="105">
        <v>0</v>
      </c>
      <c r="F29" s="105">
        <v>5</v>
      </c>
      <c r="G29" s="105">
        <v>5</v>
      </c>
      <c r="H29" s="105">
        <v>20</v>
      </c>
      <c r="I29" s="105">
        <v>5</v>
      </c>
      <c r="J29" s="105">
        <v>180</v>
      </c>
      <c r="K29" s="67"/>
      <c r="L29" s="105">
        <f t="shared" si="0"/>
        <v>145</v>
      </c>
      <c r="M29" s="106">
        <f t="shared" si="1"/>
        <v>0.82857142857142863</v>
      </c>
    </row>
    <row r="30" spans="1:13" x14ac:dyDescent="0.2">
      <c r="A30" s="98" t="s">
        <v>27</v>
      </c>
      <c r="B30" s="105">
        <v>0</v>
      </c>
      <c r="C30" s="105">
        <v>170</v>
      </c>
      <c r="D30" s="105">
        <v>35</v>
      </c>
      <c r="E30" s="105">
        <v>0</v>
      </c>
      <c r="F30" s="105">
        <v>15</v>
      </c>
      <c r="G30" s="105">
        <v>10</v>
      </c>
      <c r="H30" s="105">
        <v>10</v>
      </c>
      <c r="I30" s="105">
        <v>0</v>
      </c>
      <c r="J30" s="105">
        <v>240</v>
      </c>
      <c r="K30" s="67"/>
      <c r="L30" s="105">
        <f t="shared" si="0"/>
        <v>205</v>
      </c>
      <c r="M30" s="106">
        <f t="shared" si="1"/>
        <v>0.85416666666666663</v>
      </c>
    </row>
    <row r="31" spans="1:13" x14ac:dyDescent="0.2">
      <c r="A31" s="98" t="s">
        <v>28</v>
      </c>
      <c r="B31" s="105">
        <v>10</v>
      </c>
      <c r="C31" s="105">
        <v>5</v>
      </c>
      <c r="D31" s="105">
        <v>0</v>
      </c>
      <c r="E31" s="105">
        <v>0</v>
      </c>
      <c r="F31" s="105">
        <v>5</v>
      </c>
      <c r="G31" s="105">
        <v>5</v>
      </c>
      <c r="H31" s="105">
        <v>0</v>
      </c>
      <c r="I31" s="105">
        <v>0</v>
      </c>
      <c r="J31" s="105">
        <v>25</v>
      </c>
      <c r="K31" s="67"/>
      <c r="L31" s="105">
        <f t="shared" si="0"/>
        <v>15</v>
      </c>
      <c r="M31" s="106">
        <f t="shared" si="1"/>
        <v>0.6</v>
      </c>
    </row>
    <row r="32" spans="1:13" x14ac:dyDescent="0.2">
      <c r="A32" s="98" t="s">
        <v>29</v>
      </c>
      <c r="B32" s="105">
        <v>145</v>
      </c>
      <c r="C32" s="105">
        <v>15</v>
      </c>
      <c r="D32" s="105">
        <v>15</v>
      </c>
      <c r="E32" s="105">
        <v>0</v>
      </c>
      <c r="F32" s="105">
        <v>20</v>
      </c>
      <c r="G32" s="105">
        <v>15</v>
      </c>
      <c r="H32" s="105">
        <v>15</v>
      </c>
      <c r="I32" s="105">
        <v>30</v>
      </c>
      <c r="J32" s="105">
        <v>250</v>
      </c>
      <c r="K32" s="67"/>
      <c r="L32" s="105">
        <f t="shared" si="0"/>
        <v>175</v>
      </c>
      <c r="M32" s="106">
        <f t="shared" si="1"/>
        <v>0.79545454545454541</v>
      </c>
    </row>
    <row r="33" spans="1:13" x14ac:dyDescent="0.2">
      <c r="A33" s="98" t="s">
        <v>30</v>
      </c>
      <c r="B33" s="105">
        <v>400</v>
      </c>
      <c r="C33" s="105">
        <v>80</v>
      </c>
      <c r="D33" s="105">
        <v>15</v>
      </c>
      <c r="E33" s="105">
        <v>0</v>
      </c>
      <c r="F33" s="105">
        <v>45</v>
      </c>
      <c r="G33" s="105">
        <v>10</v>
      </c>
      <c r="H33" s="105">
        <v>70</v>
      </c>
      <c r="I33" s="105">
        <v>45</v>
      </c>
      <c r="J33" s="105">
        <v>670</v>
      </c>
      <c r="K33" s="67"/>
      <c r="L33" s="105">
        <f t="shared" si="0"/>
        <v>495</v>
      </c>
      <c r="M33" s="106">
        <f t="shared" si="1"/>
        <v>0.79200000000000004</v>
      </c>
    </row>
    <row r="34" spans="1:13" x14ac:dyDescent="0.2">
      <c r="A34" s="98" t="s">
        <v>31</v>
      </c>
      <c r="B34" s="105">
        <v>50</v>
      </c>
      <c r="C34" s="105">
        <v>25</v>
      </c>
      <c r="D34" s="105">
        <v>10</v>
      </c>
      <c r="E34" s="105">
        <v>0</v>
      </c>
      <c r="F34" s="105">
        <v>10</v>
      </c>
      <c r="G34" s="105">
        <v>5</v>
      </c>
      <c r="H34" s="105">
        <v>20</v>
      </c>
      <c r="I34" s="105">
        <v>5</v>
      </c>
      <c r="J34" s="105">
        <v>130</v>
      </c>
      <c r="K34" s="67"/>
      <c r="L34" s="105">
        <f t="shared" si="0"/>
        <v>85</v>
      </c>
      <c r="M34" s="106">
        <f t="shared" si="1"/>
        <v>0.68</v>
      </c>
    </row>
    <row r="35" spans="1:13" x14ac:dyDescent="0.2">
      <c r="A35" s="98" t="s">
        <v>32</v>
      </c>
      <c r="B35" s="105">
        <v>140</v>
      </c>
      <c r="C35" s="105">
        <v>60</v>
      </c>
      <c r="D35" s="105">
        <v>15</v>
      </c>
      <c r="E35" s="105">
        <v>0</v>
      </c>
      <c r="F35" s="105">
        <v>50</v>
      </c>
      <c r="G35" s="105">
        <v>15</v>
      </c>
      <c r="H35" s="105">
        <v>20</v>
      </c>
      <c r="I35" s="105">
        <v>5</v>
      </c>
      <c r="J35" s="105">
        <v>305</v>
      </c>
      <c r="K35" s="67"/>
      <c r="L35" s="105">
        <f t="shared" si="0"/>
        <v>215</v>
      </c>
      <c r="M35" s="106">
        <f t="shared" si="1"/>
        <v>0.71666666666666667</v>
      </c>
    </row>
    <row r="36" spans="1:13" x14ac:dyDescent="0.2">
      <c r="A36" s="178" t="s">
        <v>33</v>
      </c>
      <c r="B36" s="109">
        <v>160</v>
      </c>
      <c r="C36" s="109">
        <v>70</v>
      </c>
      <c r="D36" s="109">
        <v>5</v>
      </c>
      <c r="E36" s="109">
        <v>0</v>
      </c>
      <c r="F36" s="109">
        <v>15</v>
      </c>
      <c r="G36" s="109">
        <v>15</v>
      </c>
      <c r="H36" s="109">
        <v>10</v>
      </c>
      <c r="I36" s="109">
        <v>5</v>
      </c>
      <c r="J36" s="109">
        <v>280</v>
      </c>
      <c r="K36" s="67"/>
      <c r="L36" s="109">
        <f t="shared" si="0"/>
        <v>235</v>
      </c>
      <c r="M36" s="93">
        <f t="shared" si="1"/>
        <v>0.8545454545454545</v>
      </c>
    </row>
    <row r="38" spans="1:13" x14ac:dyDescent="0.2">
      <c r="A38" s="58" t="s">
        <v>90</v>
      </c>
    </row>
  </sheetData>
  <hyperlinks>
    <hyperlink ref="A2" location="Contents!A1" display="Back to contents"/>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N41"/>
  <sheetViews>
    <sheetView showGridLines="0" topLeftCell="A28" workbookViewId="0">
      <selection activeCell="C47" sqref="C47"/>
    </sheetView>
  </sheetViews>
  <sheetFormatPr defaultRowHeight="12.75" x14ac:dyDescent="0.2"/>
  <cols>
    <col min="1" max="1" customWidth="true" style="52" width="22.42578125" collapsed="false"/>
    <col min="2" max="2" customWidth="true" style="52" width="15.5703125" collapsed="false"/>
    <col min="3" max="3" customWidth="true" style="52" width="12.42578125" collapsed="false"/>
    <col min="4" max="4" customWidth="true" style="52" width="13.140625" collapsed="false"/>
    <col min="5" max="5" customWidth="true" style="52" width="17.0" collapsed="false"/>
    <col min="6" max="6" customWidth="true" style="52" width="14.140625" collapsed="false"/>
    <col min="7" max="7" customWidth="true" style="52" width="13.85546875" collapsed="false"/>
    <col min="8" max="8" customWidth="true" style="52" width="16.0" collapsed="false"/>
    <col min="9" max="9" customWidth="true" style="52" width="10.85546875" collapsed="false"/>
    <col min="10" max="10" customWidth="true" style="52" width="3.7109375" collapsed="false"/>
    <col min="11" max="11" customWidth="true" style="52" width="17.5703125" collapsed="false"/>
    <col min="12" max="12" customWidth="true" style="52" width="15.42578125" collapsed="false"/>
    <col min="13" max="13" customWidth="true" style="52" width="18.28515625" collapsed="false"/>
    <col min="14" max="14" customWidth="true" style="62" width="20.5703125" collapsed="false"/>
    <col min="15" max="16384" style="52" width="9.140625" collapsed="false"/>
  </cols>
  <sheetData>
    <row r="1" spans="1:14" ht="15" customHeight="1" x14ac:dyDescent="0.2">
      <c r="A1" s="8" t="s">
        <v>354</v>
      </c>
    </row>
    <row r="2" spans="1:14" ht="13.5" thickBot="1" x14ac:dyDescent="0.25">
      <c r="A2" s="274" t="s">
        <v>282</v>
      </c>
      <c r="N2" s="268"/>
    </row>
    <row r="3" spans="1:14" ht="12.75" customHeight="1" x14ac:dyDescent="0.2">
      <c r="B3" s="433" t="s">
        <v>215</v>
      </c>
      <c r="C3" s="434"/>
      <c r="D3" s="433" t="s">
        <v>216</v>
      </c>
      <c r="E3" s="435"/>
      <c r="F3" s="434"/>
      <c r="G3" s="433" t="s">
        <v>217</v>
      </c>
      <c r="H3" s="434"/>
      <c r="I3" s="436" t="s">
        <v>79</v>
      </c>
      <c r="K3" s="430" t="s">
        <v>222</v>
      </c>
      <c r="L3" s="431"/>
      <c r="M3" s="431"/>
      <c r="N3" s="432"/>
    </row>
    <row r="4" spans="1:14" ht="60" x14ac:dyDescent="0.2">
      <c r="B4" s="265" t="s">
        <v>218</v>
      </c>
      <c r="C4" s="266" t="s">
        <v>219</v>
      </c>
      <c r="D4" s="265" t="s">
        <v>220</v>
      </c>
      <c r="E4" s="267" t="s">
        <v>221</v>
      </c>
      <c r="F4" s="266" t="s">
        <v>219</v>
      </c>
      <c r="G4" s="265" t="s">
        <v>218</v>
      </c>
      <c r="H4" s="266" t="s">
        <v>219</v>
      </c>
      <c r="I4" s="437"/>
      <c r="K4" s="16" t="s">
        <v>223</v>
      </c>
      <c r="L4" s="269" t="s">
        <v>224</v>
      </c>
      <c r="M4" s="270" t="s">
        <v>231</v>
      </c>
      <c r="N4" s="270" t="s">
        <v>225</v>
      </c>
    </row>
    <row r="5" spans="1:14" s="8" customFormat="1" x14ac:dyDescent="0.2">
      <c r="A5" s="89" t="s">
        <v>62</v>
      </c>
      <c r="B5" s="275">
        <v>2030</v>
      </c>
      <c r="C5" s="276">
        <v>40</v>
      </c>
      <c r="D5" s="275">
        <v>2830</v>
      </c>
      <c r="E5" s="163">
        <v>420</v>
      </c>
      <c r="F5" s="276">
        <v>3755</v>
      </c>
      <c r="G5" s="275">
        <v>320</v>
      </c>
      <c r="H5" s="276">
        <v>5</v>
      </c>
      <c r="I5" s="277">
        <v>9400</v>
      </c>
      <c r="K5" s="102">
        <f>(D5+E5+F5)/SUM(B5:F5)</f>
        <v>0.771900826446281</v>
      </c>
      <c r="L5" s="102">
        <f>(C5+F5+H5)/I5</f>
        <v>0.40425531914893614</v>
      </c>
      <c r="M5" s="102">
        <f>E5/(E5+F5)</f>
        <v>0.10059880239520957</v>
      </c>
      <c r="N5" s="271">
        <f>B5/(I5-G5-H5)</f>
        <v>0.22369146005509641</v>
      </c>
    </row>
    <row r="6" spans="1:14" x14ac:dyDescent="0.2">
      <c r="A6" s="278" t="s">
        <v>2</v>
      </c>
      <c r="B6" s="279">
        <v>140</v>
      </c>
      <c r="C6" s="280">
        <v>0</v>
      </c>
      <c r="D6" s="279">
        <v>25</v>
      </c>
      <c r="E6" s="162">
        <v>10</v>
      </c>
      <c r="F6" s="280">
        <v>335</v>
      </c>
      <c r="G6" s="279">
        <v>5</v>
      </c>
      <c r="H6" s="280">
        <v>0</v>
      </c>
      <c r="I6" s="281">
        <v>515</v>
      </c>
      <c r="K6" s="106">
        <f t="shared" ref="K6:K37" si="0">(D6+E6+F6)/SUM(B6:F6)</f>
        <v>0.72549019607843135</v>
      </c>
      <c r="L6" s="106">
        <f t="shared" ref="L6:L37" si="1">(C6+F6+H6)/I6</f>
        <v>0.65048543689320393</v>
      </c>
      <c r="M6" s="106">
        <f t="shared" ref="M6:M37" si="2">E6/(E6+F6)</f>
        <v>2.8985507246376812E-2</v>
      </c>
      <c r="N6" s="171">
        <f t="shared" ref="N6:N37" si="3">B6/(I6-G6-H6)</f>
        <v>0.27450980392156865</v>
      </c>
    </row>
    <row r="7" spans="1:14" x14ac:dyDescent="0.2">
      <c r="A7" s="278" t="s">
        <v>3</v>
      </c>
      <c r="B7" s="279">
        <v>250</v>
      </c>
      <c r="C7" s="280">
        <v>0</v>
      </c>
      <c r="D7" s="279">
        <v>10</v>
      </c>
      <c r="E7" s="162">
        <v>0</v>
      </c>
      <c r="F7" s="280">
        <v>115</v>
      </c>
      <c r="G7" s="279">
        <v>50</v>
      </c>
      <c r="H7" s="280">
        <v>0</v>
      </c>
      <c r="I7" s="281">
        <v>430</v>
      </c>
      <c r="K7" s="106">
        <f t="shared" si="0"/>
        <v>0.33333333333333331</v>
      </c>
      <c r="L7" s="106">
        <f>(C7+F7+H7)/I7</f>
        <v>0.26744186046511625</v>
      </c>
      <c r="M7" s="106">
        <f t="shared" si="2"/>
        <v>0</v>
      </c>
      <c r="N7" s="171">
        <f t="shared" si="3"/>
        <v>0.65789473684210531</v>
      </c>
    </row>
    <row r="8" spans="1:14" x14ac:dyDescent="0.2">
      <c r="A8" s="278" t="s">
        <v>4</v>
      </c>
      <c r="B8" s="279">
        <v>15</v>
      </c>
      <c r="C8" s="280">
        <v>0</v>
      </c>
      <c r="D8" s="279">
        <v>55</v>
      </c>
      <c r="E8" s="162">
        <v>0</v>
      </c>
      <c r="F8" s="280">
        <v>15</v>
      </c>
      <c r="G8" s="279">
        <v>0</v>
      </c>
      <c r="H8" s="280">
        <v>0</v>
      </c>
      <c r="I8" s="281">
        <v>90</v>
      </c>
      <c r="K8" s="106">
        <f t="shared" si="0"/>
        <v>0.82352941176470584</v>
      </c>
      <c r="L8" s="106">
        <f t="shared" si="1"/>
        <v>0.16666666666666666</v>
      </c>
      <c r="M8" s="106">
        <f t="shared" si="2"/>
        <v>0</v>
      </c>
      <c r="N8" s="171">
        <f t="shared" si="3"/>
        <v>0.16666666666666666</v>
      </c>
    </row>
    <row r="9" spans="1:14" x14ac:dyDescent="0.2">
      <c r="A9" s="278" t="s">
        <v>5</v>
      </c>
      <c r="B9" s="279">
        <v>0</v>
      </c>
      <c r="C9" s="280">
        <v>0</v>
      </c>
      <c r="D9" s="279">
        <v>110</v>
      </c>
      <c r="E9" s="162">
        <v>0</v>
      </c>
      <c r="F9" s="280">
        <v>50</v>
      </c>
      <c r="G9" s="279">
        <v>0</v>
      </c>
      <c r="H9" s="280">
        <v>0</v>
      </c>
      <c r="I9" s="281">
        <v>160</v>
      </c>
      <c r="K9" s="106">
        <f t="shared" si="0"/>
        <v>1</v>
      </c>
      <c r="L9" s="106">
        <f t="shared" si="1"/>
        <v>0.3125</v>
      </c>
      <c r="M9" s="106">
        <f t="shared" si="2"/>
        <v>0</v>
      </c>
      <c r="N9" s="171">
        <f t="shared" si="3"/>
        <v>0</v>
      </c>
    </row>
    <row r="10" spans="1:14" x14ac:dyDescent="0.2">
      <c r="A10" s="278" t="s">
        <v>6</v>
      </c>
      <c r="B10" s="279">
        <v>60</v>
      </c>
      <c r="C10" s="280">
        <v>0</v>
      </c>
      <c r="D10" s="279">
        <v>20</v>
      </c>
      <c r="E10" s="162">
        <v>0</v>
      </c>
      <c r="F10" s="280">
        <v>45</v>
      </c>
      <c r="G10" s="279">
        <v>25</v>
      </c>
      <c r="H10" s="280">
        <v>0</v>
      </c>
      <c r="I10" s="281">
        <v>155</v>
      </c>
      <c r="K10" s="106">
        <f t="shared" si="0"/>
        <v>0.52</v>
      </c>
      <c r="L10" s="106">
        <f t="shared" si="1"/>
        <v>0.29032258064516131</v>
      </c>
      <c r="M10" s="106">
        <f t="shared" si="2"/>
        <v>0</v>
      </c>
      <c r="N10" s="171">
        <f t="shared" si="3"/>
        <v>0.46153846153846156</v>
      </c>
    </row>
    <row r="11" spans="1:14" x14ac:dyDescent="0.2">
      <c r="A11" s="278" t="s">
        <v>7</v>
      </c>
      <c r="B11" s="279">
        <v>0</v>
      </c>
      <c r="C11" s="280">
        <v>0</v>
      </c>
      <c r="D11" s="279">
        <v>95</v>
      </c>
      <c r="E11" s="162">
        <v>5</v>
      </c>
      <c r="F11" s="280">
        <v>205</v>
      </c>
      <c r="G11" s="279">
        <v>0</v>
      </c>
      <c r="H11" s="280">
        <v>0</v>
      </c>
      <c r="I11" s="281">
        <v>305</v>
      </c>
      <c r="K11" s="106">
        <f t="shared" si="0"/>
        <v>1</v>
      </c>
      <c r="L11" s="106">
        <f t="shared" si="1"/>
        <v>0.67213114754098358</v>
      </c>
      <c r="M11" s="106">
        <f t="shared" si="2"/>
        <v>2.3809523809523808E-2</v>
      </c>
      <c r="N11" s="171">
        <f t="shared" si="3"/>
        <v>0</v>
      </c>
    </row>
    <row r="12" spans="1:14" x14ac:dyDescent="0.2">
      <c r="A12" s="278" t="s">
        <v>8</v>
      </c>
      <c r="B12" s="279">
        <v>65</v>
      </c>
      <c r="C12" s="280">
        <v>0</v>
      </c>
      <c r="D12" s="279">
        <v>105</v>
      </c>
      <c r="E12" s="162">
        <v>25</v>
      </c>
      <c r="F12" s="280">
        <v>70</v>
      </c>
      <c r="G12" s="279">
        <v>0</v>
      </c>
      <c r="H12" s="280">
        <v>0</v>
      </c>
      <c r="I12" s="281">
        <v>270</v>
      </c>
      <c r="K12" s="106">
        <f t="shared" si="0"/>
        <v>0.75471698113207553</v>
      </c>
      <c r="L12" s="106">
        <f t="shared" si="1"/>
        <v>0.25925925925925924</v>
      </c>
      <c r="M12" s="106">
        <f t="shared" si="2"/>
        <v>0.26315789473684209</v>
      </c>
      <c r="N12" s="171">
        <f t="shared" si="3"/>
        <v>0.24074074074074073</v>
      </c>
    </row>
    <row r="13" spans="1:14" x14ac:dyDescent="0.2">
      <c r="A13" s="278" t="s">
        <v>9</v>
      </c>
      <c r="B13" s="279">
        <v>0</v>
      </c>
      <c r="C13" s="280">
        <v>0</v>
      </c>
      <c r="D13" s="279">
        <v>0</v>
      </c>
      <c r="E13" s="162">
        <v>0</v>
      </c>
      <c r="F13" s="280">
        <v>240</v>
      </c>
      <c r="G13" s="279">
        <v>0</v>
      </c>
      <c r="H13" s="280">
        <v>0</v>
      </c>
      <c r="I13" s="281">
        <v>245</v>
      </c>
      <c r="K13" s="106">
        <f t="shared" si="0"/>
        <v>1</v>
      </c>
      <c r="L13" s="106">
        <f t="shared" si="1"/>
        <v>0.97959183673469385</v>
      </c>
      <c r="M13" s="106">
        <f t="shared" si="2"/>
        <v>0</v>
      </c>
      <c r="N13" s="171">
        <f t="shared" si="3"/>
        <v>0</v>
      </c>
    </row>
    <row r="14" spans="1:14" x14ac:dyDescent="0.2">
      <c r="A14" s="278" t="s">
        <v>10</v>
      </c>
      <c r="B14" s="279">
        <v>0</v>
      </c>
      <c r="C14" s="280">
        <v>0</v>
      </c>
      <c r="D14" s="279">
        <v>40</v>
      </c>
      <c r="E14" s="162">
        <v>0</v>
      </c>
      <c r="F14" s="280">
        <v>25</v>
      </c>
      <c r="G14" s="279">
        <v>5</v>
      </c>
      <c r="H14" s="280">
        <v>0</v>
      </c>
      <c r="I14" s="281">
        <v>70</v>
      </c>
      <c r="K14" s="106">
        <f t="shared" si="0"/>
        <v>1</v>
      </c>
      <c r="L14" s="106">
        <f t="shared" si="1"/>
        <v>0.35714285714285715</v>
      </c>
      <c r="M14" s="106">
        <f t="shared" si="2"/>
        <v>0</v>
      </c>
      <c r="N14" s="171">
        <f t="shared" si="3"/>
        <v>0</v>
      </c>
    </row>
    <row r="15" spans="1:14" x14ac:dyDescent="0.2">
      <c r="A15" s="278" t="s">
        <v>11</v>
      </c>
      <c r="B15" s="279">
        <v>0</v>
      </c>
      <c r="C15" s="280">
        <v>0</v>
      </c>
      <c r="D15" s="279">
        <v>180</v>
      </c>
      <c r="E15" s="162">
        <v>0</v>
      </c>
      <c r="F15" s="280">
        <v>15</v>
      </c>
      <c r="G15" s="279">
        <v>0</v>
      </c>
      <c r="H15" s="280">
        <v>0</v>
      </c>
      <c r="I15" s="281">
        <v>200</v>
      </c>
      <c r="K15" s="106">
        <f t="shared" si="0"/>
        <v>1</v>
      </c>
      <c r="L15" s="106">
        <f t="shared" si="1"/>
        <v>7.4999999999999997E-2</v>
      </c>
      <c r="M15" s="106">
        <f t="shared" si="2"/>
        <v>0</v>
      </c>
      <c r="N15" s="171">
        <f t="shared" si="3"/>
        <v>0</v>
      </c>
    </row>
    <row r="16" spans="1:14" x14ac:dyDescent="0.2">
      <c r="A16" s="278" t="s">
        <v>12</v>
      </c>
      <c r="B16" s="279">
        <v>25</v>
      </c>
      <c r="C16" s="280">
        <v>0</v>
      </c>
      <c r="D16" s="279">
        <v>25</v>
      </c>
      <c r="E16" s="162">
        <v>5</v>
      </c>
      <c r="F16" s="280">
        <v>50</v>
      </c>
      <c r="G16" s="279">
        <v>0</v>
      </c>
      <c r="H16" s="280">
        <v>0</v>
      </c>
      <c r="I16" s="281">
        <v>100</v>
      </c>
      <c r="K16" s="106">
        <f t="shared" si="0"/>
        <v>0.76190476190476186</v>
      </c>
      <c r="L16" s="106">
        <f t="shared" si="1"/>
        <v>0.5</v>
      </c>
      <c r="M16" s="106">
        <f t="shared" si="2"/>
        <v>9.0909090909090912E-2</v>
      </c>
      <c r="N16" s="171">
        <f t="shared" si="3"/>
        <v>0.25</v>
      </c>
    </row>
    <row r="17" spans="1:14" x14ac:dyDescent="0.2">
      <c r="A17" s="278" t="s">
        <v>13</v>
      </c>
      <c r="B17" s="279">
        <v>15</v>
      </c>
      <c r="C17" s="280">
        <v>0</v>
      </c>
      <c r="D17" s="279">
        <v>465</v>
      </c>
      <c r="E17" s="162">
        <v>5</v>
      </c>
      <c r="F17" s="280">
        <v>110</v>
      </c>
      <c r="G17" s="279">
        <v>0</v>
      </c>
      <c r="H17" s="280">
        <v>0</v>
      </c>
      <c r="I17" s="281">
        <v>595</v>
      </c>
      <c r="K17" s="106">
        <f t="shared" si="0"/>
        <v>0.97478991596638653</v>
      </c>
      <c r="L17" s="106">
        <f t="shared" si="1"/>
        <v>0.18487394957983194</v>
      </c>
      <c r="M17" s="106">
        <f t="shared" si="2"/>
        <v>4.3478260869565216E-2</v>
      </c>
      <c r="N17" s="171">
        <f t="shared" si="3"/>
        <v>2.5210084033613446E-2</v>
      </c>
    </row>
    <row r="18" spans="1:14" x14ac:dyDescent="0.2">
      <c r="A18" s="278" t="s">
        <v>14</v>
      </c>
      <c r="B18" s="279">
        <v>20</v>
      </c>
      <c r="C18" s="280">
        <v>5</v>
      </c>
      <c r="D18" s="279">
        <v>5</v>
      </c>
      <c r="E18" s="162">
        <v>0</v>
      </c>
      <c r="F18" s="280">
        <v>10</v>
      </c>
      <c r="G18" s="279">
        <v>0</v>
      </c>
      <c r="H18" s="280">
        <v>0</v>
      </c>
      <c r="I18" s="281">
        <v>35</v>
      </c>
      <c r="K18" s="106">
        <f t="shared" si="0"/>
        <v>0.375</v>
      </c>
      <c r="L18" s="106">
        <f t="shared" si="1"/>
        <v>0.42857142857142855</v>
      </c>
      <c r="M18" s="106">
        <f t="shared" si="2"/>
        <v>0</v>
      </c>
      <c r="N18" s="171">
        <f t="shared" si="3"/>
        <v>0.5714285714285714</v>
      </c>
    </row>
    <row r="19" spans="1:14" x14ac:dyDescent="0.2">
      <c r="A19" s="278" t="s">
        <v>15</v>
      </c>
      <c r="B19" s="279">
        <v>55</v>
      </c>
      <c r="C19" s="280">
        <v>0</v>
      </c>
      <c r="D19" s="279">
        <v>0</v>
      </c>
      <c r="E19" s="162">
        <v>135</v>
      </c>
      <c r="F19" s="280">
        <v>40</v>
      </c>
      <c r="G19" s="279">
        <v>0</v>
      </c>
      <c r="H19" s="280">
        <v>0</v>
      </c>
      <c r="I19" s="281">
        <v>225</v>
      </c>
      <c r="K19" s="106">
        <f t="shared" si="0"/>
        <v>0.76086956521739135</v>
      </c>
      <c r="L19" s="106">
        <f t="shared" si="1"/>
        <v>0.17777777777777778</v>
      </c>
      <c r="M19" s="106">
        <f t="shared" si="2"/>
        <v>0.77142857142857146</v>
      </c>
      <c r="N19" s="171">
        <f t="shared" si="3"/>
        <v>0.24444444444444444</v>
      </c>
    </row>
    <row r="20" spans="1:14" x14ac:dyDescent="0.2">
      <c r="A20" s="278" t="s">
        <v>16</v>
      </c>
      <c r="B20" s="279">
        <v>440</v>
      </c>
      <c r="C20" s="280">
        <v>0</v>
      </c>
      <c r="D20" s="279">
        <v>225</v>
      </c>
      <c r="E20" s="162">
        <v>45</v>
      </c>
      <c r="F20" s="280">
        <v>25</v>
      </c>
      <c r="G20" s="279">
        <v>0</v>
      </c>
      <c r="H20" s="280">
        <v>0</v>
      </c>
      <c r="I20" s="281">
        <v>740</v>
      </c>
      <c r="K20" s="106">
        <f t="shared" si="0"/>
        <v>0.40136054421768708</v>
      </c>
      <c r="L20" s="106">
        <f t="shared" si="1"/>
        <v>3.3783783783783786E-2</v>
      </c>
      <c r="M20" s="106">
        <f t="shared" si="2"/>
        <v>0.6428571428571429</v>
      </c>
      <c r="N20" s="171">
        <f t="shared" si="3"/>
        <v>0.59459459459459463</v>
      </c>
    </row>
    <row r="21" spans="1:14" x14ac:dyDescent="0.2">
      <c r="A21" s="278" t="s">
        <v>17</v>
      </c>
      <c r="B21" s="279">
        <v>135</v>
      </c>
      <c r="C21" s="280">
        <v>0</v>
      </c>
      <c r="D21" s="279">
        <v>525</v>
      </c>
      <c r="E21" s="162">
        <v>20</v>
      </c>
      <c r="F21" s="280">
        <v>510</v>
      </c>
      <c r="G21" s="279">
        <v>5</v>
      </c>
      <c r="H21" s="280">
        <v>0</v>
      </c>
      <c r="I21" s="281">
        <v>1205</v>
      </c>
      <c r="K21" s="106">
        <f t="shared" si="0"/>
        <v>0.88655462184873945</v>
      </c>
      <c r="L21" s="106">
        <f t="shared" si="1"/>
        <v>0.42323651452282157</v>
      </c>
      <c r="M21" s="106">
        <f t="shared" si="2"/>
        <v>3.7735849056603772E-2</v>
      </c>
      <c r="N21" s="171">
        <f t="shared" si="3"/>
        <v>0.1125</v>
      </c>
    </row>
    <row r="22" spans="1:14" x14ac:dyDescent="0.2">
      <c r="A22" s="278" t="s">
        <v>18</v>
      </c>
      <c r="B22" s="279">
        <v>180</v>
      </c>
      <c r="C22" s="280">
        <v>5</v>
      </c>
      <c r="D22" s="279">
        <v>40</v>
      </c>
      <c r="E22" s="162">
        <v>0</v>
      </c>
      <c r="F22" s="280">
        <v>60</v>
      </c>
      <c r="G22" s="279">
        <v>15</v>
      </c>
      <c r="H22" s="280">
        <v>0</v>
      </c>
      <c r="I22" s="281">
        <v>300</v>
      </c>
      <c r="K22" s="106">
        <f t="shared" si="0"/>
        <v>0.35087719298245612</v>
      </c>
      <c r="L22" s="106">
        <f t="shared" si="1"/>
        <v>0.21666666666666667</v>
      </c>
      <c r="M22" s="106">
        <f t="shared" si="2"/>
        <v>0</v>
      </c>
      <c r="N22" s="171">
        <f t="shared" si="3"/>
        <v>0.63157894736842102</v>
      </c>
    </row>
    <row r="23" spans="1:14" x14ac:dyDescent="0.2">
      <c r="A23" s="278" t="s">
        <v>19</v>
      </c>
      <c r="B23" s="279">
        <v>60</v>
      </c>
      <c r="C23" s="280">
        <v>0</v>
      </c>
      <c r="D23" s="279">
        <v>0</v>
      </c>
      <c r="E23" s="162">
        <v>0</v>
      </c>
      <c r="F23" s="280">
        <v>10</v>
      </c>
      <c r="G23" s="279">
        <v>0</v>
      </c>
      <c r="H23" s="280">
        <v>0</v>
      </c>
      <c r="I23" s="281">
        <v>70</v>
      </c>
      <c r="K23" s="106">
        <f t="shared" si="0"/>
        <v>0.14285714285714285</v>
      </c>
      <c r="L23" s="106">
        <f t="shared" si="1"/>
        <v>0.14285714285714285</v>
      </c>
      <c r="M23" s="272" t="s">
        <v>98</v>
      </c>
      <c r="N23" s="171">
        <f t="shared" si="3"/>
        <v>0.8571428571428571</v>
      </c>
    </row>
    <row r="24" spans="1:14" x14ac:dyDescent="0.2">
      <c r="A24" s="278" t="s">
        <v>20</v>
      </c>
      <c r="B24" s="279">
        <v>85</v>
      </c>
      <c r="C24" s="280">
        <v>0</v>
      </c>
      <c r="D24" s="279">
        <v>0</v>
      </c>
      <c r="E24" s="162">
        <v>10</v>
      </c>
      <c r="F24" s="280">
        <v>50</v>
      </c>
      <c r="G24" s="279">
        <v>0</v>
      </c>
      <c r="H24" s="280">
        <v>0</v>
      </c>
      <c r="I24" s="281">
        <v>150</v>
      </c>
      <c r="K24" s="106">
        <f t="shared" si="0"/>
        <v>0.41379310344827586</v>
      </c>
      <c r="L24" s="106">
        <f t="shared" si="1"/>
        <v>0.33333333333333331</v>
      </c>
      <c r="M24" s="106">
        <f t="shared" si="2"/>
        <v>0.16666666666666666</v>
      </c>
      <c r="N24" s="171">
        <f t="shared" si="3"/>
        <v>0.56666666666666665</v>
      </c>
    </row>
    <row r="25" spans="1:14" x14ac:dyDescent="0.2">
      <c r="A25" s="278" t="s">
        <v>21</v>
      </c>
      <c r="B25" s="279">
        <v>30</v>
      </c>
      <c r="C25" s="280">
        <v>5</v>
      </c>
      <c r="D25" s="279">
        <v>15</v>
      </c>
      <c r="E25" s="162">
        <v>0</v>
      </c>
      <c r="F25" s="280">
        <v>75</v>
      </c>
      <c r="G25" s="279">
        <v>0</v>
      </c>
      <c r="H25" s="280">
        <v>0</v>
      </c>
      <c r="I25" s="281">
        <v>125</v>
      </c>
      <c r="K25" s="106">
        <f t="shared" si="0"/>
        <v>0.72</v>
      </c>
      <c r="L25" s="106">
        <f t="shared" si="1"/>
        <v>0.64</v>
      </c>
      <c r="M25" s="106">
        <f t="shared" si="2"/>
        <v>0</v>
      </c>
      <c r="N25" s="171">
        <f t="shared" si="3"/>
        <v>0.24</v>
      </c>
    </row>
    <row r="26" spans="1:14" x14ac:dyDescent="0.2">
      <c r="A26" s="278" t="s">
        <v>22</v>
      </c>
      <c r="B26" s="279">
        <v>0</v>
      </c>
      <c r="C26" s="280">
        <v>0</v>
      </c>
      <c r="D26" s="279">
        <v>5</v>
      </c>
      <c r="E26" s="162">
        <v>0</v>
      </c>
      <c r="F26" s="280">
        <v>435</v>
      </c>
      <c r="G26" s="279">
        <v>0</v>
      </c>
      <c r="H26" s="280">
        <v>0</v>
      </c>
      <c r="I26" s="281">
        <v>440</v>
      </c>
      <c r="K26" s="106">
        <f t="shared" si="0"/>
        <v>1</v>
      </c>
      <c r="L26" s="106">
        <f t="shared" si="1"/>
        <v>0.98863636363636365</v>
      </c>
      <c r="M26" s="106">
        <f t="shared" si="2"/>
        <v>0</v>
      </c>
      <c r="N26" s="171">
        <f t="shared" si="3"/>
        <v>0</v>
      </c>
    </row>
    <row r="27" spans="1:14" x14ac:dyDescent="0.2">
      <c r="A27" s="278" t="s">
        <v>23</v>
      </c>
      <c r="B27" s="279">
        <v>145</v>
      </c>
      <c r="C27" s="280">
        <v>0</v>
      </c>
      <c r="D27" s="279">
        <v>195</v>
      </c>
      <c r="E27" s="162">
        <v>125</v>
      </c>
      <c r="F27" s="280">
        <v>145</v>
      </c>
      <c r="G27" s="279">
        <v>0</v>
      </c>
      <c r="H27" s="280">
        <v>0</v>
      </c>
      <c r="I27" s="281">
        <v>605</v>
      </c>
      <c r="K27" s="106">
        <f t="shared" si="0"/>
        <v>0.76229508196721307</v>
      </c>
      <c r="L27" s="106">
        <f t="shared" si="1"/>
        <v>0.23966942148760331</v>
      </c>
      <c r="M27" s="106">
        <f t="shared" si="2"/>
        <v>0.46296296296296297</v>
      </c>
      <c r="N27" s="171">
        <f t="shared" si="3"/>
        <v>0.23966942148760331</v>
      </c>
    </row>
    <row r="28" spans="1:14" x14ac:dyDescent="0.2">
      <c r="A28" s="278" t="s">
        <v>24</v>
      </c>
      <c r="B28" s="279">
        <v>10</v>
      </c>
      <c r="C28" s="280">
        <v>0</v>
      </c>
      <c r="D28" s="279">
        <v>15</v>
      </c>
      <c r="E28" s="162">
        <v>0</v>
      </c>
      <c r="F28" s="280">
        <v>10</v>
      </c>
      <c r="G28" s="279">
        <v>0</v>
      </c>
      <c r="H28" s="280">
        <v>0</v>
      </c>
      <c r="I28" s="281">
        <v>35</v>
      </c>
      <c r="K28" s="106">
        <f t="shared" si="0"/>
        <v>0.7142857142857143</v>
      </c>
      <c r="L28" s="106">
        <f t="shared" si="1"/>
        <v>0.2857142857142857</v>
      </c>
      <c r="M28" s="106">
        <f t="shared" si="2"/>
        <v>0</v>
      </c>
      <c r="N28" s="171">
        <f t="shared" si="3"/>
        <v>0.2857142857142857</v>
      </c>
    </row>
    <row r="29" spans="1:14" x14ac:dyDescent="0.2">
      <c r="A29" s="278" t="s">
        <v>25</v>
      </c>
      <c r="B29" s="279">
        <v>0</v>
      </c>
      <c r="C29" s="280">
        <v>0</v>
      </c>
      <c r="D29" s="279">
        <v>10</v>
      </c>
      <c r="E29" s="162">
        <v>0</v>
      </c>
      <c r="F29" s="280">
        <v>250</v>
      </c>
      <c r="G29" s="279">
        <v>0</v>
      </c>
      <c r="H29" s="280">
        <v>0</v>
      </c>
      <c r="I29" s="281">
        <v>255</v>
      </c>
      <c r="K29" s="106">
        <f t="shared" si="0"/>
        <v>1</v>
      </c>
      <c r="L29" s="106">
        <f t="shared" si="1"/>
        <v>0.98039215686274506</v>
      </c>
      <c r="M29" s="106">
        <f t="shared" si="2"/>
        <v>0</v>
      </c>
      <c r="N29" s="171">
        <f t="shared" si="3"/>
        <v>0</v>
      </c>
    </row>
    <row r="30" spans="1:14" x14ac:dyDescent="0.2">
      <c r="A30" s="278" t="s">
        <v>26</v>
      </c>
      <c r="B30" s="279">
        <v>0</v>
      </c>
      <c r="C30" s="280">
        <v>0</v>
      </c>
      <c r="D30" s="279">
        <v>25</v>
      </c>
      <c r="E30" s="162">
        <v>10</v>
      </c>
      <c r="F30" s="280">
        <v>150</v>
      </c>
      <c r="G30" s="279">
        <v>0</v>
      </c>
      <c r="H30" s="280">
        <v>0</v>
      </c>
      <c r="I30" s="281">
        <v>180</v>
      </c>
      <c r="K30" s="106">
        <f t="shared" si="0"/>
        <v>1</v>
      </c>
      <c r="L30" s="106">
        <f t="shared" si="1"/>
        <v>0.83333333333333337</v>
      </c>
      <c r="M30" s="106">
        <f t="shared" si="2"/>
        <v>6.25E-2</v>
      </c>
      <c r="N30" s="171">
        <f t="shared" si="3"/>
        <v>0</v>
      </c>
    </row>
    <row r="31" spans="1:14" x14ac:dyDescent="0.2">
      <c r="A31" s="278" t="s">
        <v>27</v>
      </c>
      <c r="B31" s="279">
        <v>155</v>
      </c>
      <c r="C31" s="280">
        <v>0</v>
      </c>
      <c r="D31" s="279">
        <v>0</v>
      </c>
      <c r="E31" s="162">
        <v>0</v>
      </c>
      <c r="F31" s="280">
        <v>75</v>
      </c>
      <c r="G31" s="279">
        <v>0</v>
      </c>
      <c r="H31" s="280">
        <v>0</v>
      </c>
      <c r="I31" s="281">
        <v>240</v>
      </c>
      <c r="K31" s="106">
        <f t="shared" si="0"/>
        <v>0.32608695652173914</v>
      </c>
      <c r="L31" s="106">
        <f t="shared" si="1"/>
        <v>0.3125</v>
      </c>
      <c r="M31" s="106">
        <f t="shared" si="2"/>
        <v>0</v>
      </c>
      <c r="N31" s="171">
        <f t="shared" si="3"/>
        <v>0.64583333333333337</v>
      </c>
    </row>
    <row r="32" spans="1:14" x14ac:dyDescent="0.2">
      <c r="A32" s="278" t="s">
        <v>28</v>
      </c>
      <c r="B32" s="279">
        <v>0</v>
      </c>
      <c r="C32" s="280">
        <v>0</v>
      </c>
      <c r="D32" s="279">
        <v>20</v>
      </c>
      <c r="E32" s="162">
        <v>0</v>
      </c>
      <c r="F32" s="280">
        <v>5</v>
      </c>
      <c r="G32" s="279">
        <v>0</v>
      </c>
      <c r="H32" s="280">
        <v>0</v>
      </c>
      <c r="I32" s="281">
        <v>25</v>
      </c>
      <c r="K32" s="106">
        <f t="shared" si="0"/>
        <v>1</v>
      </c>
      <c r="L32" s="106">
        <f t="shared" si="1"/>
        <v>0.2</v>
      </c>
      <c r="M32" s="106">
        <f t="shared" si="2"/>
        <v>0</v>
      </c>
      <c r="N32" s="171">
        <f t="shared" si="3"/>
        <v>0</v>
      </c>
    </row>
    <row r="33" spans="1:14" x14ac:dyDescent="0.2">
      <c r="A33" s="278" t="s">
        <v>29</v>
      </c>
      <c r="B33" s="279">
        <v>20</v>
      </c>
      <c r="C33" s="280">
        <v>0</v>
      </c>
      <c r="D33" s="279">
        <v>0</v>
      </c>
      <c r="E33" s="162">
        <v>0</v>
      </c>
      <c r="F33" s="280">
        <v>220</v>
      </c>
      <c r="G33" s="279">
        <v>10</v>
      </c>
      <c r="H33" s="280">
        <v>0</v>
      </c>
      <c r="I33" s="281">
        <v>250</v>
      </c>
      <c r="K33" s="106">
        <f t="shared" si="0"/>
        <v>0.91666666666666663</v>
      </c>
      <c r="L33" s="106">
        <f t="shared" si="1"/>
        <v>0.88</v>
      </c>
      <c r="M33" s="106">
        <f t="shared" si="2"/>
        <v>0</v>
      </c>
      <c r="N33" s="171">
        <f t="shared" si="3"/>
        <v>8.3333333333333329E-2</v>
      </c>
    </row>
    <row r="34" spans="1:14" x14ac:dyDescent="0.2">
      <c r="A34" s="278" t="s">
        <v>30</v>
      </c>
      <c r="B34" s="279">
        <v>0</v>
      </c>
      <c r="C34" s="280">
        <v>0</v>
      </c>
      <c r="D34" s="279">
        <v>480</v>
      </c>
      <c r="E34" s="162">
        <v>10</v>
      </c>
      <c r="F34" s="280">
        <v>175</v>
      </c>
      <c r="G34" s="279">
        <v>0</v>
      </c>
      <c r="H34" s="280">
        <v>0</v>
      </c>
      <c r="I34" s="281">
        <v>670</v>
      </c>
      <c r="K34" s="106">
        <f t="shared" si="0"/>
        <v>1</v>
      </c>
      <c r="L34" s="106">
        <f t="shared" si="1"/>
        <v>0.26119402985074625</v>
      </c>
      <c r="M34" s="106">
        <f t="shared" si="2"/>
        <v>5.4054054054054057E-2</v>
      </c>
      <c r="N34" s="171">
        <f t="shared" si="3"/>
        <v>0</v>
      </c>
    </row>
    <row r="35" spans="1:14" x14ac:dyDescent="0.2">
      <c r="A35" s="278" t="s">
        <v>31</v>
      </c>
      <c r="B35" s="279">
        <v>20</v>
      </c>
      <c r="C35" s="280">
        <v>0</v>
      </c>
      <c r="D35" s="279">
        <v>5</v>
      </c>
      <c r="E35" s="162">
        <v>0</v>
      </c>
      <c r="F35" s="280">
        <v>100</v>
      </c>
      <c r="G35" s="279">
        <v>0</v>
      </c>
      <c r="H35" s="280">
        <v>0</v>
      </c>
      <c r="I35" s="281">
        <v>130</v>
      </c>
      <c r="K35" s="106">
        <f t="shared" si="0"/>
        <v>0.84</v>
      </c>
      <c r="L35" s="106">
        <f t="shared" si="1"/>
        <v>0.76923076923076927</v>
      </c>
      <c r="M35" s="106">
        <f t="shared" si="2"/>
        <v>0</v>
      </c>
      <c r="N35" s="171">
        <f t="shared" si="3"/>
        <v>0.15384615384615385</v>
      </c>
    </row>
    <row r="36" spans="1:14" x14ac:dyDescent="0.2">
      <c r="A36" s="278" t="s">
        <v>32</v>
      </c>
      <c r="B36" s="279">
        <v>10</v>
      </c>
      <c r="C36" s="280">
        <v>20</v>
      </c>
      <c r="D36" s="279">
        <v>5</v>
      </c>
      <c r="E36" s="162">
        <v>0</v>
      </c>
      <c r="F36" s="280">
        <v>70</v>
      </c>
      <c r="G36" s="279">
        <v>205</v>
      </c>
      <c r="H36" s="280">
        <v>0</v>
      </c>
      <c r="I36" s="281">
        <v>305</v>
      </c>
      <c r="K36" s="106">
        <f t="shared" si="0"/>
        <v>0.7142857142857143</v>
      </c>
      <c r="L36" s="106">
        <f t="shared" si="1"/>
        <v>0.29508196721311475</v>
      </c>
      <c r="M36" s="106">
        <f t="shared" si="2"/>
        <v>0</v>
      </c>
      <c r="N36" s="171">
        <f t="shared" si="3"/>
        <v>0.1</v>
      </c>
    </row>
    <row r="37" spans="1:14" ht="13.5" thickBot="1" x14ac:dyDescent="0.25">
      <c r="A37" s="91" t="s">
        <v>33</v>
      </c>
      <c r="B37" s="282">
        <v>80</v>
      </c>
      <c r="C37" s="283">
        <v>0</v>
      </c>
      <c r="D37" s="282">
        <v>120</v>
      </c>
      <c r="E37" s="284">
        <v>0</v>
      </c>
      <c r="F37" s="283">
        <v>75</v>
      </c>
      <c r="G37" s="282">
        <v>0</v>
      </c>
      <c r="H37" s="283">
        <v>0</v>
      </c>
      <c r="I37" s="285">
        <v>280</v>
      </c>
      <c r="K37" s="93">
        <f t="shared" si="0"/>
        <v>0.70909090909090911</v>
      </c>
      <c r="L37" s="93">
        <f t="shared" si="1"/>
        <v>0.26785714285714285</v>
      </c>
      <c r="M37" s="93">
        <f t="shared" si="2"/>
        <v>0</v>
      </c>
      <c r="N37" s="273">
        <f t="shared" si="3"/>
        <v>0.2857142857142857</v>
      </c>
    </row>
    <row r="38" spans="1:14" x14ac:dyDescent="0.2">
      <c r="A38" s="278"/>
      <c r="B38" s="356"/>
      <c r="C38" s="356"/>
      <c r="D38" s="356"/>
      <c r="E38" s="356"/>
      <c r="F38" s="356"/>
      <c r="G38" s="356"/>
      <c r="H38" s="356"/>
      <c r="I38" s="356"/>
      <c r="K38" s="349"/>
      <c r="L38" s="349"/>
      <c r="M38" s="349"/>
      <c r="N38" s="358"/>
    </row>
    <row r="39" spans="1:14" x14ac:dyDescent="0.2">
      <c r="A39" s="58" t="s">
        <v>90</v>
      </c>
    </row>
    <row r="40" spans="1:14" ht="45.75" customHeight="1" x14ac:dyDescent="0.2">
      <c r="A40" s="410" t="s">
        <v>208</v>
      </c>
      <c r="B40" s="410"/>
      <c r="C40" s="410"/>
      <c r="D40" s="410"/>
      <c r="E40" s="410"/>
      <c r="F40" s="410"/>
      <c r="G40" s="410"/>
      <c r="H40" s="410"/>
      <c r="I40" s="410"/>
    </row>
    <row r="41" spans="1:14" x14ac:dyDescent="0.2">
      <c r="A41" s="52" t="s">
        <v>140</v>
      </c>
    </row>
  </sheetData>
  <mergeCells count="6">
    <mergeCell ref="K3:N3"/>
    <mergeCell ref="A40:I40"/>
    <mergeCell ref="B3:C3"/>
    <mergeCell ref="D3:F3"/>
    <mergeCell ref="G3:H3"/>
    <mergeCell ref="I3:I4"/>
  </mergeCells>
  <hyperlinks>
    <hyperlink ref="A41" r:id="rId1"/>
    <hyperlink ref="A2" location="Contents!A1" display="Back to contents"/>
  </hyperlinks>
  <pageMargins left="0.7" right="0.7"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V38"/>
  <sheetViews>
    <sheetView showGridLines="0" topLeftCell="A16" workbookViewId="0">
      <selection activeCell="A40" sqref="A40"/>
    </sheetView>
  </sheetViews>
  <sheetFormatPr defaultRowHeight="12.75" x14ac:dyDescent="0.2"/>
  <cols>
    <col min="1" max="1" customWidth="true" style="52" width="20.140625" collapsed="false"/>
    <col min="2" max="22" customWidth="true" style="52" width="11.140625" collapsed="false"/>
    <col min="23" max="16384" style="52" width="9.140625" collapsed="false"/>
  </cols>
  <sheetData>
    <row r="1" spans="1:22" x14ac:dyDescent="0.2">
      <c r="A1" s="95" t="s">
        <v>339</v>
      </c>
    </row>
    <row r="2" spans="1:22" x14ac:dyDescent="0.2">
      <c r="A2" s="274" t="s">
        <v>282</v>
      </c>
    </row>
    <row r="4" spans="1:22" x14ac:dyDescent="0.2">
      <c r="B4" s="419">
        <v>2019</v>
      </c>
      <c r="C4" s="421"/>
      <c r="D4" s="421"/>
      <c r="E4" s="421"/>
      <c r="F4" s="421"/>
      <c r="G4" s="421"/>
      <c r="H4" s="421"/>
      <c r="I4" s="421"/>
      <c r="J4" s="421"/>
      <c r="K4" s="421"/>
      <c r="L4" s="421"/>
      <c r="M4" s="421"/>
      <c r="N4" s="419">
        <v>2020</v>
      </c>
      <c r="O4" s="421"/>
      <c r="P4" s="421"/>
      <c r="Q4" s="421"/>
      <c r="R4" s="421"/>
      <c r="S4" s="421"/>
      <c r="T4" s="421"/>
      <c r="U4" s="421"/>
      <c r="V4" s="420"/>
    </row>
    <row r="5" spans="1:22" x14ac:dyDescent="0.2">
      <c r="B5" s="11" t="s">
        <v>196</v>
      </c>
      <c r="C5" s="11" t="s">
        <v>197</v>
      </c>
      <c r="D5" s="11" t="s">
        <v>198</v>
      </c>
      <c r="E5" s="11" t="s">
        <v>199</v>
      </c>
      <c r="F5" s="11" t="s">
        <v>200</v>
      </c>
      <c r="G5" s="11" t="s">
        <v>201</v>
      </c>
      <c r="H5" s="11" t="s">
        <v>202</v>
      </c>
      <c r="I5" s="11" t="s">
        <v>203</v>
      </c>
      <c r="J5" s="11" t="s">
        <v>204</v>
      </c>
      <c r="K5" s="11" t="s">
        <v>205</v>
      </c>
      <c r="L5" s="11" t="s">
        <v>206</v>
      </c>
      <c r="M5" s="11" t="s">
        <v>207</v>
      </c>
      <c r="N5" s="11" t="s">
        <v>196</v>
      </c>
      <c r="O5" s="11" t="s">
        <v>197</v>
      </c>
      <c r="P5" s="11" t="s">
        <v>198</v>
      </c>
      <c r="Q5" s="11" t="s">
        <v>199</v>
      </c>
      <c r="R5" s="11" t="s">
        <v>200</v>
      </c>
      <c r="S5" s="11" t="s">
        <v>201</v>
      </c>
      <c r="T5" s="11" t="s">
        <v>202</v>
      </c>
      <c r="U5" s="11" t="s">
        <v>203</v>
      </c>
      <c r="V5" s="11" t="s">
        <v>204</v>
      </c>
    </row>
    <row r="6" spans="1:22" x14ac:dyDescent="0.2">
      <c r="A6" s="177" t="s">
        <v>62</v>
      </c>
      <c r="B6" s="70">
        <v>3243</v>
      </c>
      <c r="C6" s="70">
        <v>3082</v>
      </c>
      <c r="D6" s="70">
        <v>3141</v>
      </c>
      <c r="E6" s="70">
        <v>3019</v>
      </c>
      <c r="F6" s="70">
        <v>3309</v>
      </c>
      <c r="G6" s="70">
        <v>2946</v>
      </c>
      <c r="H6" s="70">
        <v>3356</v>
      </c>
      <c r="I6" s="70">
        <v>3286</v>
      </c>
      <c r="J6" s="70">
        <v>2995</v>
      </c>
      <c r="K6" s="70">
        <v>3365</v>
      </c>
      <c r="L6" s="70">
        <v>3030</v>
      </c>
      <c r="M6" s="70">
        <v>2262</v>
      </c>
      <c r="N6" s="70">
        <v>3328</v>
      </c>
      <c r="O6" s="70">
        <v>3168</v>
      </c>
      <c r="P6" s="70">
        <v>2960</v>
      </c>
      <c r="Q6" s="70">
        <v>2356</v>
      </c>
      <c r="R6" s="70">
        <v>2586</v>
      </c>
      <c r="S6" s="70">
        <v>2982</v>
      </c>
      <c r="T6" s="70">
        <v>3113</v>
      </c>
      <c r="U6" s="70">
        <v>3029</v>
      </c>
      <c r="V6" s="70">
        <v>2931</v>
      </c>
    </row>
    <row r="7" spans="1:22" x14ac:dyDescent="0.2">
      <c r="A7" s="98" t="s">
        <v>2</v>
      </c>
      <c r="B7" s="76">
        <v>152</v>
      </c>
      <c r="C7" s="76">
        <v>137</v>
      </c>
      <c r="D7" s="76">
        <v>132</v>
      </c>
      <c r="E7" s="76">
        <v>102</v>
      </c>
      <c r="F7" s="76">
        <v>139</v>
      </c>
      <c r="G7" s="76">
        <v>116</v>
      </c>
      <c r="H7" s="76">
        <v>142</v>
      </c>
      <c r="I7" s="76">
        <v>132</v>
      </c>
      <c r="J7" s="76">
        <v>107</v>
      </c>
      <c r="K7" s="76">
        <v>135</v>
      </c>
      <c r="L7" s="76">
        <v>140</v>
      </c>
      <c r="M7" s="76">
        <v>106</v>
      </c>
      <c r="N7" s="76">
        <v>152</v>
      </c>
      <c r="O7" s="76">
        <v>105</v>
      </c>
      <c r="P7" s="76">
        <v>111</v>
      </c>
      <c r="Q7" s="76">
        <v>120</v>
      </c>
      <c r="R7" s="76">
        <v>129</v>
      </c>
      <c r="S7" s="76">
        <v>164</v>
      </c>
      <c r="T7" s="76">
        <v>137</v>
      </c>
      <c r="U7" s="76">
        <v>113</v>
      </c>
      <c r="V7" s="76">
        <v>108</v>
      </c>
    </row>
    <row r="8" spans="1:22" x14ac:dyDescent="0.2">
      <c r="A8" s="98" t="s">
        <v>3</v>
      </c>
      <c r="B8" s="76">
        <v>118</v>
      </c>
      <c r="C8" s="76">
        <v>93</v>
      </c>
      <c r="D8" s="76">
        <v>102</v>
      </c>
      <c r="E8" s="76">
        <v>106</v>
      </c>
      <c r="F8" s="76">
        <v>112</v>
      </c>
      <c r="G8" s="76">
        <v>101</v>
      </c>
      <c r="H8" s="76">
        <v>91</v>
      </c>
      <c r="I8" s="76">
        <v>109</v>
      </c>
      <c r="J8" s="76">
        <v>122</v>
      </c>
      <c r="K8" s="76">
        <v>105</v>
      </c>
      <c r="L8" s="76">
        <v>104</v>
      </c>
      <c r="M8" s="76">
        <v>81</v>
      </c>
      <c r="N8" s="76">
        <v>94</v>
      </c>
      <c r="O8" s="76">
        <v>105</v>
      </c>
      <c r="P8" s="76">
        <v>99</v>
      </c>
      <c r="Q8" s="76">
        <v>61</v>
      </c>
      <c r="R8" s="76">
        <v>73</v>
      </c>
      <c r="S8" s="76">
        <v>74</v>
      </c>
      <c r="T8" s="76">
        <v>82</v>
      </c>
      <c r="U8" s="76">
        <v>90</v>
      </c>
      <c r="V8" s="76">
        <v>71</v>
      </c>
    </row>
    <row r="9" spans="1:22" x14ac:dyDescent="0.2">
      <c r="A9" s="98" t="s">
        <v>4</v>
      </c>
      <c r="B9" s="76">
        <v>49</v>
      </c>
      <c r="C9" s="76">
        <v>71</v>
      </c>
      <c r="D9" s="76">
        <v>57</v>
      </c>
      <c r="E9" s="76">
        <v>62</v>
      </c>
      <c r="F9" s="76">
        <v>78</v>
      </c>
      <c r="G9" s="76">
        <v>53</v>
      </c>
      <c r="H9" s="76">
        <v>67</v>
      </c>
      <c r="I9" s="76">
        <v>62</v>
      </c>
      <c r="J9" s="76">
        <v>49</v>
      </c>
      <c r="K9" s="76">
        <v>63</v>
      </c>
      <c r="L9" s="76">
        <v>41</v>
      </c>
      <c r="M9" s="76">
        <v>38</v>
      </c>
      <c r="N9" s="76">
        <v>57</v>
      </c>
      <c r="O9" s="76">
        <v>56</v>
      </c>
      <c r="P9" s="76">
        <v>36</v>
      </c>
      <c r="Q9" s="76">
        <v>18</v>
      </c>
      <c r="R9" s="76">
        <v>22</v>
      </c>
      <c r="S9" s="76">
        <v>35</v>
      </c>
      <c r="T9" s="76">
        <v>23</v>
      </c>
      <c r="U9" s="76">
        <v>19</v>
      </c>
      <c r="V9" s="76">
        <v>31</v>
      </c>
    </row>
    <row r="10" spans="1:22" x14ac:dyDescent="0.2">
      <c r="A10" s="98" t="s">
        <v>5</v>
      </c>
      <c r="B10" s="76">
        <v>51</v>
      </c>
      <c r="C10" s="76">
        <v>49</v>
      </c>
      <c r="D10" s="76">
        <v>32</v>
      </c>
      <c r="E10" s="76">
        <v>39</v>
      </c>
      <c r="F10" s="76">
        <v>48</v>
      </c>
      <c r="G10" s="76">
        <v>37</v>
      </c>
      <c r="H10" s="76">
        <v>38</v>
      </c>
      <c r="I10" s="76">
        <v>29</v>
      </c>
      <c r="J10" s="76">
        <v>36</v>
      </c>
      <c r="K10" s="76">
        <v>37</v>
      </c>
      <c r="L10" s="76">
        <v>32</v>
      </c>
      <c r="M10" s="76">
        <v>23</v>
      </c>
      <c r="N10" s="76">
        <v>38</v>
      </c>
      <c r="O10" s="76">
        <v>37</v>
      </c>
      <c r="P10" s="76">
        <v>40</v>
      </c>
      <c r="Q10" s="76">
        <v>31</v>
      </c>
      <c r="R10" s="76">
        <v>25</v>
      </c>
      <c r="S10" s="76">
        <v>41</v>
      </c>
      <c r="T10" s="76">
        <v>30</v>
      </c>
      <c r="U10" s="76">
        <v>27</v>
      </c>
      <c r="V10" s="76">
        <v>40</v>
      </c>
    </row>
    <row r="11" spans="1:22" x14ac:dyDescent="0.2">
      <c r="A11" s="98" t="s">
        <v>6</v>
      </c>
      <c r="B11" s="76">
        <v>51</v>
      </c>
      <c r="C11" s="76">
        <v>52</v>
      </c>
      <c r="D11" s="76">
        <v>53</v>
      </c>
      <c r="E11" s="76">
        <v>39</v>
      </c>
      <c r="F11" s="76">
        <v>55</v>
      </c>
      <c r="G11" s="76">
        <v>43</v>
      </c>
      <c r="H11" s="76">
        <v>54</v>
      </c>
      <c r="I11" s="76">
        <v>48</v>
      </c>
      <c r="J11" s="76">
        <v>39</v>
      </c>
      <c r="K11" s="76">
        <v>39</v>
      </c>
      <c r="L11" s="76">
        <v>37</v>
      </c>
      <c r="M11" s="76">
        <v>31</v>
      </c>
      <c r="N11" s="76">
        <v>55</v>
      </c>
      <c r="O11" s="76">
        <v>47</v>
      </c>
      <c r="P11" s="76">
        <v>36</v>
      </c>
      <c r="Q11" s="76">
        <v>22</v>
      </c>
      <c r="R11" s="76">
        <v>41</v>
      </c>
      <c r="S11" s="76">
        <v>52</v>
      </c>
      <c r="T11" s="76">
        <v>37</v>
      </c>
      <c r="U11" s="76">
        <v>48</v>
      </c>
      <c r="V11" s="76">
        <v>38</v>
      </c>
    </row>
    <row r="12" spans="1:22" x14ac:dyDescent="0.2">
      <c r="A12" s="98" t="s">
        <v>7</v>
      </c>
      <c r="B12" s="76">
        <v>86</v>
      </c>
      <c r="C12" s="76">
        <v>69</v>
      </c>
      <c r="D12" s="76">
        <v>72</v>
      </c>
      <c r="E12" s="76">
        <v>55</v>
      </c>
      <c r="F12" s="76">
        <v>87</v>
      </c>
      <c r="G12" s="76">
        <v>71</v>
      </c>
      <c r="H12" s="76">
        <v>80</v>
      </c>
      <c r="I12" s="76">
        <v>75</v>
      </c>
      <c r="J12" s="76">
        <v>58</v>
      </c>
      <c r="K12" s="76">
        <v>87</v>
      </c>
      <c r="L12" s="76">
        <v>69</v>
      </c>
      <c r="M12" s="76">
        <v>51</v>
      </c>
      <c r="N12" s="76">
        <v>83</v>
      </c>
      <c r="O12" s="76">
        <v>78</v>
      </c>
      <c r="P12" s="76">
        <v>90</v>
      </c>
      <c r="Q12" s="76">
        <v>69</v>
      </c>
      <c r="R12" s="76">
        <v>64</v>
      </c>
      <c r="S12" s="76">
        <v>75</v>
      </c>
      <c r="T12" s="76">
        <v>80</v>
      </c>
      <c r="U12" s="76">
        <v>87</v>
      </c>
      <c r="V12" s="76">
        <v>99</v>
      </c>
    </row>
    <row r="13" spans="1:22" x14ac:dyDescent="0.2">
      <c r="A13" s="98" t="s">
        <v>8</v>
      </c>
      <c r="B13" s="76">
        <v>127</v>
      </c>
      <c r="C13" s="76">
        <v>130</v>
      </c>
      <c r="D13" s="76">
        <v>115</v>
      </c>
      <c r="E13" s="76">
        <v>119</v>
      </c>
      <c r="F13" s="76">
        <v>155</v>
      </c>
      <c r="G13" s="76">
        <v>124</v>
      </c>
      <c r="H13" s="76">
        <v>136</v>
      </c>
      <c r="I13" s="76">
        <v>131</v>
      </c>
      <c r="J13" s="76">
        <v>131</v>
      </c>
      <c r="K13" s="76">
        <v>100</v>
      </c>
      <c r="L13" s="76">
        <v>114</v>
      </c>
      <c r="M13" s="76">
        <v>74</v>
      </c>
      <c r="N13" s="76">
        <v>113</v>
      </c>
      <c r="O13" s="76">
        <v>99</v>
      </c>
      <c r="P13" s="76">
        <v>118</v>
      </c>
      <c r="Q13" s="76">
        <v>92</v>
      </c>
      <c r="R13" s="76">
        <v>122</v>
      </c>
      <c r="S13" s="76">
        <v>121</v>
      </c>
      <c r="T13" s="76">
        <v>127</v>
      </c>
      <c r="U13" s="76">
        <v>140</v>
      </c>
      <c r="V13" s="76">
        <v>129</v>
      </c>
    </row>
    <row r="14" spans="1:22" x14ac:dyDescent="0.2">
      <c r="A14" s="98" t="s">
        <v>9</v>
      </c>
      <c r="B14" s="76">
        <v>73</v>
      </c>
      <c r="C14" s="76">
        <v>66</v>
      </c>
      <c r="D14" s="76">
        <v>70</v>
      </c>
      <c r="E14" s="76">
        <v>80</v>
      </c>
      <c r="F14" s="76">
        <v>85</v>
      </c>
      <c r="G14" s="76">
        <v>74</v>
      </c>
      <c r="H14" s="76">
        <v>87</v>
      </c>
      <c r="I14" s="76">
        <v>59</v>
      </c>
      <c r="J14" s="76">
        <v>77</v>
      </c>
      <c r="K14" s="76">
        <v>69</v>
      </c>
      <c r="L14" s="76">
        <v>66</v>
      </c>
      <c r="M14" s="76">
        <v>57</v>
      </c>
      <c r="N14" s="76">
        <v>63</v>
      </c>
      <c r="O14" s="76">
        <v>69</v>
      </c>
      <c r="P14" s="76">
        <v>80</v>
      </c>
      <c r="Q14" s="76">
        <v>73</v>
      </c>
      <c r="R14" s="76">
        <v>54</v>
      </c>
      <c r="S14" s="76">
        <v>60</v>
      </c>
      <c r="T14" s="76">
        <v>83</v>
      </c>
      <c r="U14" s="76">
        <v>80</v>
      </c>
      <c r="V14" s="76">
        <v>57</v>
      </c>
    </row>
    <row r="15" spans="1:22" x14ac:dyDescent="0.2">
      <c r="A15" s="98" t="s">
        <v>10</v>
      </c>
      <c r="B15" s="76">
        <v>29</v>
      </c>
      <c r="C15" s="76">
        <v>37</v>
      </c>
      <c r="D15" s="76">
        <v>42</v>
      </c>
      <c r="E15" s="76">
        <v>36</v>
      </c>
      <c r="F15" s="76">
        <v>41</v>
      </c>
      <c r="G15" s="76">
        <v>34</v>
      </c>
      <c r="H15" s="76">
        <v>39</v>
      </c>
      <c r="I15" s="76">
        <v>41</v>
      </c>
      <c r="J15" s="76">
        <v>40</v>
      </c>
      <c r="K15" s="76">
        <v>31</v>
      </c>
      <c r="L15" s="76">
        <v>39</v>
      </c>
      <c r="M15" s="76">
        <v>11</v>
      </c>
      <c r="N15" s="76">
        <v>44</v>
      </c>
      <c r="O15" s="76">
        <v>46</v>
      </c>
      <c r="P15" s="76">
        <v>21</v>
      </c>
      <c r="Q15" s="76">
        <v>19</v>
      </c>
      <c r="R15" s="76">
        <v>14</v>
      </c>
      <c r="S15" s="76">
        <v>22</v>
      </c>
      <c r="T15" s="76">
        <v>30</v>
      </c>
      <c r="U15" s="76">
        <v>22</v>
      </c>
      <c r="V15" s="76">
        <v>18</v>
      </c>
    </row>
    <row r="16" spans="1:22" x14ac:dyDescent="0.2">
      <c r="A16" s="98" t="s">
        <v>11</v>
      </c>
      <c r="B16" s="76">
        <v>61</v>
      </c>
      <c r="C16" s="76">
        <v>67</v>
      </c>
      <c r="D16" s="76">
        <v>67</v>
      </c>
      <c r="E16" s="76">
        <v>69</v>
      </c>
      <c r="F16" s="76">
        <v>59</v>
      </c>
      <c r="G16" s="76">
        <v>65</v>
      </c>
      <c r="H16" s="76">
        <v>79</v>
      </c>
      <c r="I16" s="76">
        <v>71</v>
      </c>
      <c r="J16" s="76">
        <v>51</v>
      </c>
      <c r="K16" s="76">
        <v>69</v>
      </c>
      <c r="L16" s="76">
        <v>59</v>
      </c>
      <c r="M16" s="76">
        <v>36</v>
      </c>
      <c r="N16" s="76">
        <v>66</v>
      </c>
      <c r="O16" s="76">
        <v>53</v>
      </c>
      <c r="P16" s="76">
        <v>51</v>
      </c>
      <c r="Q16" s="76">
        <v>24</v>
      </c>
      <c r="R16" s="76">
        <v>41</v>
      </c>
      <c r="S16" s="76">
        <v>61</v>
      </c>
      <c r="T16" s="76">
        <v>70</v>
      </c>
      <c r="U16" s="76">
        <v>58</v>
      </c>
      <c r="V16" s="76">
        <v>63</v>
      </c>
    </row>
    <row r="17" spans="1:22" x14ac:dyDescent="0.2">
      <c r="A17" s="98" t="s">
        <v>12</v>
      </c>
      <c r="B17" s="76">
        <v>35</v>
      </c>
      <c r="C17" s="76">
        <v>25</v>
      </c>
      <c r="D17" s="76">
        <v>30</v>
      </c>
      <c r="E17" s="76">
        <v>28</v>
      </c>
      <c r="F17" s="76">
        <v>35</v>
      </c>
      <c r="G17" s="76">
        <v>26</v>
      </c>
      <c r="H17" s="76">
        <v>29</v>
      </c>
      <c r="I17" s="76">
        <v>27</v>
      </c>
      <c r="J17" s="76">
        <v>26</v>
      </c>
      <c r="K17" s="76">
        <v>35</v>
      </c>
      <c r="L17" s="76">
        <v>28</v>
      </c>
      <c r="M17" s="76">
        <v>20</v>
      </c>
      <c r="N17" s="76">
        <v>26</v>
      </c>
      <c r="O17" s="76">
        <v>33</v>
      </c>
      <c r="P17" s="76">
        <v>26</v>
      </c>
      <c r="Q17" s="76">
        <v>34</v>
      </c>
      <c r="R17" s="76">
        <v>31</v>
      </c>
      <c r="S17" s="76">
        <v>31</v>
      </c>
      <c r="T17" s="76">
        <v>36</v>
      </c>
      <c r="U17" s="76">
        <v>26</v>
      </c>
      <c r="V17" s="76">
        <v>40</v>
      </c>
    </row>
    <row r="18" spans="1:22" x14ac:dyDescent="0.2">
      <c r="A18" s="98" t="s">
        <v>13</v>
      </c>
      <c r="B18" s="76">
        <v>254</v>
      </c>
      <c r="C18" s="76">
        <v>268</v>
      </c>
      <c r="D18" s="76">
        <v>309</v>
      </c>
      <c r="E18" s="76">
        <v>282</v>
      </c>
      <c r="F18" s="76">
        <v>354</v>
      </c>
      <c r="G18" s="76">
        <v>320</v>
      </c>
      <c r="H18" s="76">
        <v>336</v>
      </c>
      <c r="I18" s="76">
        <v>269</v>
      </c>
      <c r="J18" s="76">
        <v>291</v>
      </c>
      <c r="K18" s="76">
        <v>340</v>
      </c>
      <c r="L18" s="76">
        <v>267</v>
      </c>
      <c r="M18" s="76">
        <v>206</v>
      </c>
      <c r="N18" s="76">
        <v>290</v>
      </c>
      <c r="O18" s="76">
        <v>319</v>
      </c>
      <c r="P18" s="76">
        <v>264</v>
      </c>
      <c r="Q18" s="76">
        <v>194</v>
      </c>
      <c r="R18" s="76">
        <v>204</v>
      </c>
      <c r="S18" s="76">
        <v>215</v>
      </c>
      <c r="T18" s="76">
        <v>260</v>
      </c>
      <c r="U18" s="76">
        <v>204</v>
      </c>
      <c r="V18" s="76">
        <v>185</v>
      </c>
    </row>
    <row r="19" spans="1:22" x14ac:dyDescent="0.2">
      <c r="A19" s="98" t="s">
        <v>14</v>
      </c>
      <c r="B19" s="76">
        <v>11</v>
      </c>
      <c r="C19" s="76">
        <v>18</v>
      </c>
      <c r="D19" s="76">
        <v>11</v>
      </c>
      <c r="E19" s="76">
        <v>14</v>
      </c>
      <c r="F19" s="76">
        <v>12</v>
      </c>
      <c r="G19" s="76">
        <v>13</v>
      </c>
      <c r="H19" s="76">
        <v>18</v>
      </c>
      <c r="I19" s="76">
        <v>6</v>
      </c>
      <c r="J19" s="76">
        <v>24</v>
      </c>
      <c r="K19" s="76">
        <v>9</v>
      </c>
      <c r="L19" s="76">
        <v>12</v>
      </c>
      <c r="M19" s="76">
        <v>7</v>
      </c>
      <c r="N19" s="76">
        <v>12</v>
      </c>
      <c r="O19" s="76">
        <v>12</v>
      </c>
      <c r="P19" s="76">
        <v>14</v>
      </c>
      <c r="Q19" s="76">
        <v>10</v>
      </c>
      <c r="R19" s="76">
        <v>12</v>
      </c>
      <c r="S19" s="76">
        <v>14</v>
      </c>
      <c r="T19" s="76">
        <v>14</v>
      </c>
      <c r="U19" s="76">
        <v>13</v>
      </c>
      <c r="V19" s="76">
        <v>21</v>
      </c>
    </row>
    <row r="20" spans="1:22" x14ac:dyDescent="0.2">
      <c r="A20" s="98" t="s">
        <v>15</v>
      </c>
      <c r="B20" s="76">
        <v>96</v>
      </c>
      <c r="C20" s="76">
        <v>80</v>
      </c>
      <c r="D20" s="76">
        <v>77</v>
      </c>
      <c r="E20" s="76">
        <v>83</v>
      </c>
      <c r="F20" s="76">
        <v>111</v>
      </c>
      <c r="G20" s="76">
        <v>89</v>
      </c>
      <c r="H20" s="76">
        <v>89</v>
      </c>
      <c r="I20" s="76">
        <v>104</v>
      </c>
      <c r="J20" s="76">
        <v>105</v>
      </c>
      <c r="K20" s="76">
        <v>124</v>
      </c>
      <c r="L20" s="76">
        <v>115</v>
      </c>
      <c r="M20" s="76">
        <v>69</v>
      </c>
      <c r="N20" s="76">
        <v>87</v>
      </c>
      <c r="O20" s="76">
        <v>104</v>
      </c>
      <c r="P20" s="76">
        <v>94</v>
      </c>
      <c r="Q20" s="76">
        <v>73</v>
      </c>
      <c r="R20" s="76">
        <v>89</v>
      </c>
      <c r="S20" s="76">
        <v>78</v>
      </c>
      <c r="T20" s="76">
        <v>97</v>
      </c>
      <c r="U20" s="76">
        <v>97</v>
      </c>
      <c r="V20" s="76">
        <v>87</v>
      </c>
    </row>
    <row r="21" spans="1:22" x14ac:dyDescent="0.2">
      <c r="A21" s="98" t="s">
        <v>16</v>
      </c>
      <c r="B21" s="76">
        <v>246</v>
      </c>
      <c r="C21" s="76">
        <v>210</v>
      </c>
      <c r="D21" s="76">
        <v>239</v>
      </c>
      <c r="E21" s="76">
        <v>224</v>
      </c>
      <c r="F21" s="76">
        <v>213</v>
      </c>
      <c r="G21" s="76">
        <v>196</v>
      </c>
      <c r="H21" s="76">
        <v>229</v>
      </c>
      <c r="I21" s="76">
        <v>210</v>
      </c>
      <c r="J21" s="76">
        <v>205</v>
      </c>
      <c r="K21" s="76">
        <v>222</v>
      </c>
      <c r="L21" s="76">
        <v>241</v>
      </c>
      <c r="M21" s="76">
        <v>189</v>
      </c>
      <c r="N21" s="76">
        <v>250</v>
      </c>
      <c r="O21" s="76">
        <v>224</v>
      </c>
      <c r="P21" s="76">
        <v>224</v>
      </c>
      <c r="Q21" s="76">
        <v>154</v>
      </c>
      <c r="R21" s="76">
        <v>189</v>
      </c>
      <c r="S21" s="76">
        <v>230</v>
      </c>
      <c r="T21" s="76">
        <v>236</v>
      </c>
      <c r="U21" s="76">
        <v>252</v>
      </c>
      <c r="V21" s="76">
        <v>233</v>
      </c>
    </row>
    <row r="22" spans="1:22" x14ac:dyDescent="0.2">
      <c r="A22" s="98" t="s">
        <v>17</v>
      </c>
      <c r="B22" s="76">
        <v>508</v>
      </c>
      <c r="C22" s="76">
        <v>489</v>
      </c>
      <c r="D22" s="76">
        <v>504</v>
      </c>
      <c r="E22" s="76">
        <v>481</v>
      </c>
      <c r="F22" s="76">
        <v>503</v>
      </c>
      <c r="G22" s="76">
        <v>465</v>
      </c>
      <c r="H22" s="76">
        <v>533</v>
      </c>
      <c r="I22" s="76">
        <v>568</v>
      </c>
      <c r="J22" s="76">
        <v>456</v>
      </c>
      <c r="K22" s="76">
        <v>608</v>
      </c>
      <c r="L22" s="76">
        <v>513</v>
      </c>
      <c r="M22" s="76">
        <v>404</v>
      </c>
      <c r="N22" s="76">
        <v>526</v>
      </c>
      <c r="O22" s="76">
        <v>498</v>
      </c>
      <c r="P22" s="76">
        <v>522</v>
      </c>
      <c r="Q22" s="76">
        <v>436</v>
      </c>
      <c r="R22" s="76">
        <v>461</v>
      </c>
      <c r="S22" s="76">
        <v>479</v>
      </c>
      <c r="T22" s="76">
        <v>488</v>
      </c>
      <c r="U22" s="76">
        <v>547</v>
      </c>
      <c r="V22" s="76">
        <v>506</v>
      </c>
    </row>
    <row r="23" spans="1:22" x14ac:dyDescent="0.2">
      <c r="A23" s="98" t="s">
        <v>18</v>
      </c>
      <c r="B23" s="76">
        <v>95</v>
      </c>
      <c r="C23" s="76">
        <v>101</v>
      </c>
      <c r="D23" s="76">
        <v>110</v>
      </c>
      <c r="E23" s="76">
        <v>108</v>
      </c>
      <c r="F23" s="76">
        <v>126</v>
      </c>
      <c r="G23" s="76">
        <v>85</v>
      </c>
      <c r="H23" s="76">
        <v>102</v>
      </c>
      <c r="I23" s="76">
        <v>111</v>
      </c>
      <c r="J23" s="76">
        <v>86</v>
      </c>
      <c r="K23" s="76">
        <v>91</v>
      </c>
      <c r="L23" s="76">
        <v>108</v>
      </c>
      <c r="M23" s="76">
        <v>63</v>
      </c>
      <c r="N23" s="76">
        <v>103</v>
      </c>
      <c r="O23" s="76">
        <v>144</v>
      </c>
      <c r="P23" s="76">
        <v>111</v>
      </c>
      <c r="Q23" s="76">
        <v>83</v>
      </c>
      <c r="R23" s="76">
        <v>98</v>
      </c>
      <c r="S23" s="76">
        <v>116</v>
      </c>
      <c r="T23" s="76">
        <v>96</v>
      </c>
      <c r="U23" s="76">
        <v>84</v>
      </c>
      <c r="V23" s="76">
        <v>80</v>
      </c>
    </row>
    <row r="24" spans="1:22" x14ac:dyDescent="0.2">
      <c r="A24" s="98" t="s">
        <v>19</v>
      </c>
      <c r="B24" s="76">
        <v>9</v>
      </c>
      <c r="C24" s="76">
        <v>15</v>
      </c>
      <c r="D24" s="76">
        <v>22</v>
      </c>
      <c r="E24" s="76">
        <v>24</v>
      </c>
      <c r="F24" s="76">
        <v>21</v>
      </c>
      <c r="G24" s="76">
        <v>19</v>
      </c>
      <c r="H24" s="76">
        <v>22</v>
      </c>
      <c r="I24" s="76">
        <v>27</v>
      </c>
      <c r="J24" s="76">
        <v>19</v>
      </c>
      <c r="K24" s="76">
        <v>25</v>
      </c>
      <c r="L24" s="76">
        <v>19</v>
      </c>
      <c r="M24" s="76">
        <v>20</v>
      </c>
      <c r="N24" s="76">
        <v>18</v>
      </c>
      <c r="O24" s="76">
        <v>19</v>
      </c>
      <c r="P24" s="76">
        <v>22</v>
      </c>
      <c r="Q24" s="76">
        <v>11</v>
      </c>
      <c r="R24" s="76">
        <v>19</v>
      </c>
      <c r="S24" s="76">
        <v>29</v>
      </c>
      <c r="T24" s="76">
        <v>30</v>
      </c>
      <c r="U24" s="76">
        <v>24</v>
      </c>
      <c r="V24" s="76">
        <v>31</v>
      </c>
    </row>
    <row r="25" spans="1:22" x14ac:dyDescent="0.2">
      <c r="A25" s="98" t="s">
        <v>20</v>
      </c>
      <c r="B25" s="76">
        <v>47</v>
      </c>
      <c r="C25" s="76">
        <v>38</v>
      </c>
      <c r="D25" s="76">
        <v>41</v>
      </c>
      <c r="E25" s="76">
        <v>51</v>
      </c>
      <c r="F25" s="76">
        <v>45</v>
      </c>
      <c r="G25" s="76">
        <v>35</v>
      </c>
      <c r="H25" s="76">
        <v>56</v>
      </c>
      <c r="I25" s="76">
        <v>35</v>
      </c>
      <c r="J25" s="76">
        <v>43</v>
      </c>
      <c r="K25" s="76">
        <v>43</v>
      </c>
      <c r="L25" s="76">
        <v>46</v>
      </c>
      <c r="M25" s="76">
        <v>10</v>
      </c>
      <c r="N25" s="76">
        <v>53</v>
      </c>
      <c r="O25" s="76">
        <v>39</v>
      </c>
      <c r="P25" s="76">
        <v>25</v>
      </c>
      <c r="Q25" s="76">
        <v>24</v>
      </c>
      <c r="R25" s="76">
        <v>32</v>
      </c>
      <c r="S25" s="76">
        <v>37</v>
      </c>
      <c r="T25" s="76">
        <v>52</v>
      </c>
      <c r="U25" s="76">
        <v>44</v>
      </c>
      <c r="V25" s="76">
        <v>41</v>
      </c>
    </row>
    <row r="26" spans="1:22" x14ac:dyDescent="0.2">
      <c r="A26" s="98" t="s">
        <v>21</v>
      </c>
      <c r="B26" s="76">
        <v>39</v>
      </c>
      <c r="C26" s="76">
        <v>47</v>
      </c>
      <c r="D26" s="76">
        <v>48</v>
      </c>
      <c r="E26" s="76">
        <v>48</v>
      </c>
      <c r="F26" s="76">
        <v>32</v>
      </c>
      <c r="G26" s="76">
        <v>52</v>
      </c>
      <c r="H26" s="76">
        <v>52</v>
      </c>
      <c r="I26" s="76">
        <v>48</v>
      </c>
      <c r="J26" s="76">
        <v>42</v>
      </c>
      <c r="K26" s="76">
        <v>41</v>
      </c>
      <c r="L26" s="76">
        <v>40</v>
      </c>
      <c r="M26" s="76">
        <v>36</v>
      </c>
      <c r="N26" s="76">
        <v>58</v>
      </c>
      <c r="O26" s="76">
        <v>38</v>
      </c>
      <c r="P26" s="76">
        <v>41</v>
      </c>
      <c r="Q26" s="76">
        <v>25</v>
      </c>
      <c r="R26" s="76">
        <v>29</v>
      </c>
      <c r="S26" s="76">
        <v>34</v>
      </c>
      <c r="T26" s="76">
        <v>47</v>
      </c>
      <c r="U26" s="76">
        <v>54</v>
      </c>
      <c r="V26" s="76">
        <v>34</v>
      </c>
    </row>
    <row r="27" spans="1:22" x14ac:dyDescent="0.2">
      <c r="A27" s="98" t="s">
        <v>22</v>
      </c>
      <c r="B27" s="76">
        <v>98</v>
      </c>
      <c r="C27" s="76">
        <v>80</v>
      </c>
      <c r="D27" s="76">
        <v>90</v>
      </c>
      <c r="E27" s="76">
        <v>90</v>
      </c>
      <c r="F27" s="76">
        <v>99</v>
      </c>
      <c r="G27" s="76">
        <v>89</v>
      </c>
      <c r="H27" s="76">
        <v>86</v>
      </c>
      <c r="I27" s="76">
        <v>98</v>
      </c>
      <c r="J27" s="76">
        <v>94</v>
      </c>
      <c r="K27" s="76">
        <v>95</v>
      </c>
      <c r="L27" s="76">
        <v>98</v>
      </c>
      <c r="M27" s="76">
        <v>48</v>
      </c>
      <c r="N27" s="76">
        <v>115</v>
      </c>
      <c r="O27" s="76">
        <v>103</v>
      </c>
      <c r="P27" s="76">
        <v>83</v>
      </c>
      <c r="Q27" s="76">
        <v>47</v>
      </c>
      <c r="R27" s="76">
        <v>65</v>
      </c>
      <c r="S27" s="76">
        <v>77</v>
      </c>
      <c r="T27" s="76">
        <v>91</v>
      </c>
      <c r="U27" s="76">
        <v>89</v>
      </c>
      <c r="V27" s="76">
        <v>102</v>
      </c>
    </row>
    <row r="28" spans="1:22" x14ac:dyDescent="0.2">
      <c r="A28" s="98" t="s">
        <v>23</v>
      </c>
      <c r="B28" s="76">
        <v>212</v>
      </c>
      <c r="C28" s="76">
        <v>182</v>
      </c>
      <c r="D28" s="76">
        <v>176</v>
      </c>
      <c r="E28" s="76">
        <v>169</v>
      </c>
      <c r="F28" s="76">
        <v>171</v>
      </c>
      <c r="G28" s="76">
        <v>176</v>
      </c>
      <c r="H28" s="76">
        <v>182</v>
      </c>
      <c r="I28" s="76">
        <v>220</v>
      </c>
      <c r="J28" s="76">
        <v>191</v>
      </c>
      <c r="K28" s="76">
        <v>193</v>
      </c>
      <c r="L28" s="76">
        <v>170</v>
      </c>
      <c r="M28" s="76">
        <v>135</v>
      </c>
      <c r="N28" s="76">
        <v>213</v>
      </c>
      <c r="O28" s="76">
        <v>153</v>
      </c>
      <c r="P28" s="76">
        <v>152</v>
      </c>
      <c r="Q28" s="76">
        <v>131</v>
      </c>
      <c r="R28" s="76">
        <v>121</v>
      </c>
      <c r="S28" s="76">
        <v>135</v>
      </c>
      <c r="T28" s="76">
        <v>146</v>
      </c>
      <c r="U28" s="76">
        <v>164</v>
      </c>
      <c r="V28" s="76">
        <v>172</v>
      </c>
    </row>
    <row r="29" spans="1:22" x14ac:dyDescent="0.2">
      <c r="A29" s="98" t="s">
        <v>24</v>
      </c>
      <c r="B29" s="76">
        <v>15</v>
      </c>
      <c r="C29" s="76">
        <v>9</v>
      </c>
      <c r="D29" s="76">
        <v>12</v>
      </c>
      <c r="E29" s="76">
        <v>10</v>
      </c>
      <c r="F29" s="76">
        <v>7</v>
      </c>
      <c r="G29" s="76">
        <v>8</v>
      </c>
      <c r="H29" s="76">
        <v>6</v>
      </c>
      <c r="I29" s="76">
        <v>8</v>
      </c>
      <c r="J29" s="76">
        <v>8</v>
      </c>
      <c r="K29" s="76">
        <v>12</v>
      </c>
      <c r="L29" s="76">
        <v>10</v>
      </c>
      <c r="M29" s="76">
        <v>7</v>
      </c>
      <c r="N29" s="76">
        <v>14</v>
      </c>
      <c r="O29" s="76">
        <v>17</v>
      </c>
      <c r="P29" s="76">
        <v>12</v>
      </c>
      <c r="Q29" s="76">
        <v>8</v>
      </c>
      <c r="R29" s="76">
        <v>3</v>
      </c>
      <c r="S29" s="76">
        <v>19</v>
      </c>
      <c r="T29" s="76">
        <v>7</v>
      </c>
      <c r="U29" s="76">
        <v>12</v>
      </c>
      <c r="V29" s="76">
        <v>13</v>
      </c>
    </row>
    <row r="30" spans="1:22" x14ac:dyDescent="0.2">
      <c r="A30" s="98" t="s">
        <v>25</v>
      </c>
      <c r="B30" s="76">
        <v>91</v>
      </c>
      <c r="C30" s="76">
        <v>82</v>
      </c>
      <c r="D30" s="76">
        <v>80</v>
      </c>
      <c r="E30" s="76">
        <v>56</v>
      </c>
      <c r="F30" s="76">
        <v>57</v>
      </c>
      <c r="G30" s="76">
        <v>41</v>
      </c>
      <c r="H30" s="76">
        <v>63</v>
      </c>
      <c r="I30" s="76">
        <v>60</v>
      </c>
      <c r="J30" s="76">
        <v>77</v>
      </c>
      <c r="K30" s="76">
        <v>93</v>
      </c>
      <c r="L30" s="76">
        <v>66</v>
      </c>
      <c r="M30" s="76">
        <v>55</v>
      </c>
      <c r="N30" s="76">
        <v>80</v>
      </c>
      <c r="O30" s="76">
        <v>60</v>
      </c>
      <c r="P30" s="76">
        <v>50</v>
      </c>
      <c r="Q30" s="76">
        <v>35</v>
      </c>
      <c r="R30" s="76">
        <v>55</v>
      </c>
      <c r="S30" s="76">
        <v>61</v>
      </c>
      <c r="T30" s="76">
        <v>60</v>
      </c>
      <c r="U30" s="76">
        <v>52</v>
      </c>
      <c r="V30" s="76">
        <v>57</v>
      </c>
    </row>
    <row r="31" spans="1:22" x14ac:dyDescent="0.2">
      <c r="A31" s="98" t="s">
        <v>26</v>
      </c>
      <c r="B31" s="76">
        <v>66</v>
      </c>
      <c r="C31" s="76">
        <v>63</v>
      </c>
      <c r="D31" s="76">
        <v>78</v>
      </c>
      <c r="E31" s="76">
        <v>78</v>
      </c>
      <c r="F31" s="76">
        <v>69</v>
      </c>
      <c r="G31" s="76">
        <v>80</v>
      </c>
      <c r="H31" s="76">
        <v>84</v>
      </c>
      <c r="I31" s="76">
        <v>86</v>
      </c>
      <c r="J31" s="76">
        <v>62</v>
      </c>
      <c r="K31" s="76">
        <v>61</v>
      </c>
      <c r="L31" s="76">
        <v>69</v>
      </c>
      <c r="M31" s="76">
        <v>54</v>
      </c>
      <c r="N31" s="76">
        <v>78</v>
      </c>
      <c r="O31" s="76">
        <v>73</v>
      </c>
      <c r="P31" s="76">
        <v>80</v>
      </c>
      <c r="Q31" s="76">
        <v>55</v>
      </c>
      <c r="R31" s="76">
        <v>77</v>
      </c>
      <c r="S31" s="76">
        <v>77</v>
      </c>
      <c r="T31" s="76">
        <v>70</v>
      </c>
      <c r="U31" s="76">
        <v>97</v>
      </c>
      <c r="V31" s="76">
        <v>64</v>
      </c>
    </row>
    <row r="32" spans="1:22" x14ac:dyDescent="0.2">
      <c r="A32" s="98" t="s">
        <v>27</v>
      </c>
      <c r="B32" s="76">
        <v>61</v>
      </c>
      <c r="C32" s="76">
        <v>62</v>
      </c>
      <c r="D32" s="76">
        <v>63</v>
      </c>
      <c r="E32" s="76">
        <v>76</v>
      </c>
      <c r="F32" s="76">
        <v>70</v>
      </c>
      <c r="G32" s="76">
        <v>63</v>
      </c>
      <c r="H32" s="76">
        <v>68</v>
      </c>
      <c r="I32" s="76">
        <v>62</v>
      </c>
      <c r="J32" s="76">
        <v>59</v>
      </c>
      <c r="K32" s="76">
        <v>72</v>
      </c>
      <c r="L32" s="76">
        <v>49</v>
      </c>
      <c r="M32" s="76">
        <v>48</v>
      </c>
      <c r="N32" s="76">
        <v>68</v>
      </c>
      <c r="O32" s="76">
        <v>63</v>
      </c>
      <c r="P32" s="76">
        <v>67</v>
      </c>
      <c r="Q32" s="76">
        <v>67</v>
      </c>
      <c r="R32" s="76">
        <v>43</v>
      </c>
      <c r="S32" s="76">
        <v>48</v>
      </c>
      <c r="T32" s="76">
        <v>60</v>
      </c>
      <c r="U32" s="76">
        <v>64</v>
      </c>
      <c r="V32" s="76">
        <v>64</v>
      </c>
    </row>
    <row r="33" spans="1:22" x14ac:dyDescent="0.2">
      <c r="A33" s="98" t="s">
        <v>28</v>
      </c>
      <c r="B33" s="76">
        <v>12</v>
      </c>
      <c r="C33" s="76">
        <v>6</v>
      </c>
      <c r="D33" s="76">
        <v>16</v>
      </c>
      <c r="E33" s="76">
        <v>16</v>
      </c>
      <c r="F33" s="76">
        <v>9</v>
      </c>
      <c r="G33" s="76">
        <v>8</v>
      </c>
      <c r="H33" s="76">
        <v>7</v>
      </c>
      <c r="I33" s="76">
        <v>8</v>
      </c>
      <c r="J33" s="76">
        <v>12</v>
      </c>
      <c r="K33" s="76">
        <v>6</v>
      </c>
      <c r="L33" s="76">
        <v>7</v>
      </c>
      <c r="M33" s="76">
        <v>8</v>
      </c>
      <c r="N33" s="76">
        <v>6</v>
      </c>
      <c r="O33" s="76">
        <v>6</v>
      </c>
      <c r="P33" s="76">
        <v>9</v>
      </c>
      <c r="Q33" s="76">
        <v>9</v>
      </c>
      <c r="R33" s="76">
        <v>5</v>
      </c>
      <c r="S33" s="76">
        <v>3</v>
      </c>
      <c r="T33" s="76">
        <v>7</v>
      </c>
      <c r="U33" s="76">
        <v>7</v>
      </c>
      <c r="V33" s="76">
        <v>8</v>
      </c>
    </row>
    <row r="34" spans="1:22" x14ac:dyDescent="0.2">
      <c r="A34" s="98" t="s">
        <v>29</v>
      </c>
      <c r="B34" s="76">
        <v>78</v>
      </c>
      <c r="C34" s="76">
        <v>84</v>
      </c>
      <c r="D34" s="76">
        <v>69</v>
      </c>
      <c r="E34" s="76">
        <v>55</v>
      </c>
      <c r="F34" s="76">
        <v>72</v>
      </c>
      <c r="G34" s="76">
        <v>58</v>
      </c>
      <c r="H34" s="76">
        <v>73</v>
      </c>
      <c r="I34" s="76">
        <v>76</v>
      </c>
      <c r="J34" s="76">
        <v>64</v>
      </c>
      <c r="K34" s="76">
        <v>84</v>
      </c>
      <c r="L34" s="76">
        <v>52</v>
      </c>
      <c r="M34" s="76">
        <v>65</v>
      </c>
      <c r="N34" s="76">
        <v>75</v>
      </c>
      <c r="O34" s="76">
        <v>88</v>
      </c>
      <c r="P34" s="76">
        <v>84</v>
      </c>
      <c r="Q34" s="76">
        <v>60</v>
      </c>
      <c r="R34" s="76">
        <v>68</v>
      </c>
      <c r="S34" s="76">
        <v>80</v>
      </c>
      <c r="T34" s="76">
        <v>88</v>
      </c>
      <c r="U34" s="76">
        <v>65</v>
      </c>
      <c r="V34" s="76">
        <v>67</v>
      </c>
    </row>
    <row r="35" spans="1:22" x14ac:dyDescent="0.2">
      <c r="A35" s="98" t="s">
        <v>30</v>
      </c>
      <c r="B35" s="76">
        <v>155</v>
      </c>
      <c r="C35" s="76">
        <v>196</v>
      </c>
      <c r="D35" s="76">
        <v>171</v>
      </c>
      <c r="E35" s="76">
        <v>192</v>
      </c>
      <c r="F35" s="76">
        <v>184</v>
      </c>
      <c r="G35" s="76">
        <v>157</v>
      </c>
      <c r="H35" s="76">
        <v>187</v>
      </c>
      <c r="I35" s="76">
        <v>196</v>
      </c>
      <c r="J35" s="76">
        <v>168</v>
      </c>
      <c r="K35" s="76">
        <v>185</v>
      </c>
      <c r="L35" s="76">
        <v>170</v>
      </c>
      <c r="M35" s="76">
        <v>123</v>
      </c>
      <c r="N35" s="76">
        <v>188</v>
      </c>
      <c r="O35" s="76">
        <v>166</v>
      </c>
      <c r="P35" s="76">
        <v>149</v>
      </c>
      <c r="Q35" s="76">
        <v>173</v>
      </c>
      <c r="R35" s="76">
        <v>171</v>
      </c>
      <c r="S35" s="76">
        <v>183</v>
      </c>
      <c r="T35" s="76">
        <v>199</v>
      </c>
      <c r="U35" s="76">
        <v>190</v>
      </c>
      <c r="V35" s="76">
        <v>225</v>
      </c>
    </row>
    <row r="36" spans="1:22" x14ac:dyDescent="0.2">
      <c r="A36" s="98" t="s">
        <v>31</v>
      </c>
      <c r="B36" s="76">
        <v>74</v>
      </c>
      <c r="C36" s="76">
        <v>59</v>
      </c>
      <c r="D36" s="76">
        <v>51</v>
      </c>
      <c r="E36" s="76">
        <v>53</v>
      </c>
      <c r="F36" s="76">
        <v>63</v>
      </c>
      <c r="G36" s="76">
        <v>53</v>
      </c>
      <c r="H36" s="76">
        <v>62</v>
      </c>
      <c r="I36" s="76">
        <v>73</v>
      </c>
      <c r="J36" s="76">
        <v>44</v>
      </c>
      <c r="K36" s="76">
        <v>65</v>
      </c>
      <c r="L36" s="76">
        <v>50</v>
      </c>
      <c r="M36" s="76">
        <v>37</v>
      </c>
      <c r="N36" s="76">
        <v>80</v>
      </c>
      <c r="O36" s="76">
        <v>82</v>
      </c>
      <c r="P36" s="76">
        <v>53</v>
      </c>
      <c r="Q36" s="76">
        <v>50</v>
      </c>
      <c r="R36" s="76">
        <v>51</v>
      </c>
      <c r="S36" s="76">
        <v>61</v>
      </c>
      <c r="T36" s="76">
        <v>61</v>
      </c>
      <c r="U36" s="76">
        <v>48</v>
      </c>
      <c r="V36" s="76">
        <v>49</v>
      </c>
    </row>
    <row r="37" spans="1:22" x14ac:dyDescent="0.2">
      <c r="A37" s="98" t="s">
        <v>32</v>
      </c>
      <c r="B37" s="76">
        <v>97</v>
      </c>
      <c r="C37" s="76">
        <v>92</v>
      </c>
      <c r="D37" s="76">
        <v>84</v>
      </c>
      <c r="E37" s="76">
        <v>66</v>
      </c>
      <c r="F37" s="76">
        <v>97</v>
      </c>
      <c r="G37" s="76">
        <v>80</v>
      </c>
      <c r="H37" s="76">
        <v>91</v>
      </c>
      <c r="I37" s="76">
        <v>90</v>
      </c>
      <c r="J37" s="76">
        <v>77</v>
      </c>
      <c r="K37" s="76">
        <v>110</v>
      </c>
      <c r="L37" s="76">
        <v>79</v>
      </c>
      <c r="M37" s="76">
        <v>58</v>
      </c>
      <c r="N37" s="76">
        <v>83</v>
      </c>
      <c r="O37" s="76">
        <v>105</v>
      </c>
      <c r="P37" s="76">
        <v>86</v>
      </c>
      <c r="Q37" s="76">
        <v>57</v>
      </c>
      <c r="R37" s="76">
        <v>66</v>
      </c>
      <c r="S37" s="76">
        <v>111</v>
      </c>
      <c r="T37" s="76">
        <v>116</v>
      </c>
      <c r="U37" s="76">
        <v>100</v>
      </c>
      <c r="V37" s="76">
        <v>81</v>
      </c>
    </row>
    <row r="38" spans="1:22" x14ac:dyDescent="0.2">
      <c r="A38" s="178" t="s">
        <v>33</v>
      </c>
      <c r="B38" s="81">
        <v>147</v>
      </c>
      <c r="C38" s="81">
        <v>105</v>
      </c>
      <c r="D38" s="81">
        <v>118</v>
      </c>
      <c r="E38" s="81">
        <v>108</v>
      </c>
      <c r="F38" s="81">
        <v>100</v>
      </c>
      <c r="G38" s="81">
        <v>115</v>
      </c>
      <c r="H38" s="81">
        <v>168</v>
      </c>
      <c r="I38" s="81">
        <v>147</v>
      </c>
      <c r="J38" s="81">
        <v>132</v>
      </c>
      <c r="K38" s="81">
        <v>116</v>
      </c>
      <c r="L38" s="81">
        <v>120</v>
      </c>
      <c r="M38" s="81">
        <v>92</v>
      </c>
      <c r="N38" s="81">
        <v>140</v>
      </c>
      <c r="O38" s="81">
        <v>127</v>
      </c>
      <c r="P38" s="81">
        <v>110</v>
      </c>
      <c r="Q38" s="81">
        <v>91</v>
      </c>
      <c r="R38" s="81">
        <v>112</v>
      </c>
      <c r="S38" s="81">
        <v>159</v>
      </c>
      <c r="T38" s="81">
        <v>153</v>
      </c>
      <c r="U38" s="81">
        <v>112</v>
      </c>
      <c r="V38" s="81">
        <v>117</v>
      </c>
    </row>
  </sheetData>
  <mergeCells count="2">
    <mergeCell ref="B4:M4"/>
    <mergeCell ref="N4:V4"/>
  </mergeCells>
  <hyperlinks>
    <hyperlink ref="A2" location="Contents!A1" display="Back to contents"/>
  </hyperlinks>
  <pageMargins left="0.7" right="0.7" top="0.75" bottom="0.75" header="0.3" footer="0.3"/>
  <pageSetup paperSize="9" orientation="portrait" horizontalDpi="90" verticalDpi="9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V42"/>
  <sheetViews>
    <sheetView showGridLines="0" topLeftCell="A7" workbookViewId="0">
      <selection activeCell="A42" sqref="A42:V42"/>
    </sheetView>
  </sheetViews>
  <sheetFormatPr defaultRowHeight="12.75" x14ac:dyDescent="0.2"/>
  <cols>
    <col min="1" max="1" customWidth="true" style="52" width="20.140625" collapsed="false"/>
    <col min="2" max="22" customWidth="true" style="52" width="11.140625" collapsed="false"/>
    <col min="23" max="16384" style="52" width="9.140625" collapsed="false"/>
  </cols>
  <sheetData>
    <row r="1" spans="1:22" x14ac:dyDescent="0.2">
      <c r="A1" s="8" t="s">
        <v>341</v>
      </c>
    </row>
    <row r="2" spans="1:22" x14ac:dyDescent="0.2">
      <c r="A2" s="274" t="s">
        <v>282</v>
      </c>
    </row>
    <row r="4" spans="1:22" x14ac:dyDescent="0.2">
      <c r="B4" s="419">
        <v>2019</v>
      </c>
      <c r="C4" s="421"/>
      <c r="D4" s="421"/>
      <c r="E4" s="421"/>
      <c r="F4" s="421"/>
      <c r="G4" s="421"/>
      <c r="H4" s="421"/>
      <c r="I4" s="421"/>
      <c r="J4" s="421"/>
      <c r="K4" s="421"/>
      <c r="L4" s="421"/>
      <c r="M4" s="421"/>
      <c r="N4" s="419">
        <v>2020</v>
      </c>
      <c r="O4" s="421"/>
      <c r="P4" s="421"/>
      <c r="Q4" s="421"/>
      <c r="R4" s="421"/>
      <c r="S4" s="421"/>
      <c r="T4" s="421"/>
      <c r="U4" s="421"/>
      <c r="V4" s="420"/>
    </row>
    <row r="5" spans="1:22" x14ac:dyDescent="0.2">
      <c r="B5" s="11" t="s">
        <v>196</v>
      </c>
      <c r="C5" s="11" t="s">
        <v>197</v>
      </c>
      <c r="D5" s="11" t="s">
        <v>198</v>
      </c>
      <c r="E5" s="11" t="s">
        <v>199</v>
      </c>
      <c r="F5" s="11" t="s">
        <v>200</v>
      </c>
      <c r="G5" s="11" t="s">
        <v>201</v>
      </c>
      <c r="H5" s="11" t="s">
        <v>202</v>
      </c>
      <c r="I5" s="11" t="s">
        <v>203</v>
      </c>
      <c r="J5" s="11" t="s">
        <v>204</v>
      </c>
      <c r="K5" s="11" t="s">
        <v>205</v>
      </c>
      <c r="L5" s="11" t="s">
        <v>206</v>
      </c>
      <c r="M5" s="11" t="s">
        <v>207</v>
      </c>
      <c r="N5" s="11" t="s">
        <v>196</v>
      </c>
      <c r="O5" s="11" t="s">
        <v>197</v>
      </c>
      <c r="P5" s="11" t="s">
        <v>198</v>
      </c>
      <c r="Q5" s="11" t="s">
        <v>199</v>
      </c>
      <c r="R5" s="11" t="s">
        <v>200</v>
      </c>
      <c r="S5" s="11" t="s">
        <v>201</v>
      </c>
      <c r="T5" s="11" t="s">
        <v>202</v>
      </c>
      <c r="U5" s="11" t="s">
        <v>203</v>
      </c>
      <c r="V5" s="11" t="s">
        <v>204</v>
      </c>
    </row>
    <row r="6" spans="1:22" x14ac:dyDescent="0.2">
      <c r="A6" s="177" t="s">
        <v>62</v>
      </c>
      <c r="B6" s="181">
        <v>3375</v>
      </c>
      <c r="C6" s="181">
        <v>3200</v>
      </c>
      <c r="D6" s="181">
        <v>3310</v>
      </c>
      <c r="E6" s="181">
        <v>5155</v>
      </c>
      <c r="F6" s="181">
        <v>3630</v>
      </c>
      <c r="G6" s="181">
        <v>3315</v>
      </c>
      <c r="H6" s="181">
        <v>3905</v>
      </c>
      <c r="I6" s="181">
        <v>3515</v>
      </c>
      <c r="J6" s="181">
        <v>3420</v>
      </c>
      <c r="K6" s="181">
        <v>3670</v>
      </c>
      <c r="L6" s="181">
        <v>3390</v>
      </c>
      <c r="M6" s="181">
        <v>2915</v>
      </c>
      <c r="N6" s="181">
        <v>3455</v>
      </c>
      <c r="O6" s="181">
        <v>3355</v>
      </c>
      <c r="P6" s="181">
        <v>3485</v>
      </c>
      <c r="Q6" s="181">
        <v>5160</v>
      </c>
      <c r="R6" s="181">
        <v>3385</v>
      </c>
      <c r="S6" s="181">
        <v>3675</v>
      </c>
      <c r="T6" s="181">
        <v>3480</v>
      </c>
      <c r="U6" s="181">
        <v>3500</v>
      </c>
      <c r="V6" s="181">
        <v>3490</v>
      </c>
    </row>
    <row r="7" spans="1:22" x14ac:dyDescent="0.2">
      <c r="A7" s="98" t="s">
        <v>2</v>
      </c>
      <c r="B7" s="184">
        <v>105</v>
      </c>
      <c r="C7" s="184">
        <v>90</v>
      </c>
      <c r="D7" s="184">
        <v>105</v>
      </c>
      <c r="E7" s="184">
        <v>85</v>
      </c>
      <c r="F7" s="184">
        <v>120</v>
      </c>
      <c r="G7" s="184">
        <v>105</v>
      </c>
      <c r="H7" s="184">
        <v>95</v>
      </c>
      <c r="I7" s="184">
        <v>90</v>
      </c>
      <c r="J7" s="184">
        <v>95</v>
      </c>
      <c r="K7" s="184">
        <v>90</v>
      </c>
      <c r="L7" s="184">
        <v>90</v>
      </c>
      <c r="M7" s="184">
        <v>75</v>
      </c>
      <c r="N7" s="184">
        <v>80</v>
      </c>
      <c r="O7" s="184">
        <v>90</v>
      </c>
      <c r="P7" s="184">
        <v>100</v>
      </c>
      <c r="Q7" s="184">
        <v>90</v>
      </c>
      <c r="R7" s="184">
        <v>75</v>
      </c>
      <c r="S7" s="184">
        <v>105</v>
      </c>
      <c r="T7" s="184">
        <v>85</v>
      </c>
      <c r="U7" s="184">
        <v>90</v>
      </c>
      <c r="V7" s="184">
        <v>90</v>
      </c>
    </row>
    <row r="8" spans="1:22" x14ac:dyDescent="0.2">
      <c r="A8" s="98" t="s">
        <v>3</v>
      </c>
      <c r="B8" s="184">
        <v>100</v>
      </c>
      <c r="C8" s="184">
        <v>95</v>
      </c>
      <c r="D8" s="184">
        <v>105</v>
      </c>
      <c r="E8" s="184">
        <v>85</v>
      </c>
      <c r="F8" s="184">
        <v>105</v>
      </c>
      <c r="G8" s="184">
        <v>80</v>
      </c>
      <c r="H8" s="184">
        <v>110</v>
      </c>
      <c r="I8" s="184">
        <v>90</v>
      </c>
      <c r="J8" s="184">
        <v>85</v>
      </c>
      <c r="K8" s="184">
        <v>95</v>
      </c>
      <c r="L8" s="184">
        <v>90</v>
      </c>
      <c r="M8" s="184">
        <v>70</v>
      </c>
      <c r="N8" s="184">
        <v>65</v>
      </c>
      <c r="O8" s="184">
        <v>75</v>
      </c>
      <c r="P8" s="184">
        <v>85</v>
      </c>
      <c r="Q8" s="184">
        <v>70</v>
      </c>
      <c r="R8" s="184">
        <v>85</v>
      </c>
      <c r="S8" s="184">
        <v>110</v>
      </c>
      <c r="T8" s="184">
        <v>100</v>
      </c>
      <c r="U8" s="184">
        <v>95</v>
      </c>
      <c r="V8" s="184">
        <v>70</v>
      </c>
    </row>
    <row r="9" spans="1:22" x14ac:dyDescent="0.2">
      <c r="A9" s="98" t="s">
        <v>4</v>
      </c>
      <c r="B9" s="184">
        <v>25</v>
      </c>
      <c r="C9" s="184">
        <v>25</v>
      </c>
      <c r="D9" s="184">
        <v>25</v>
      </c>
      <c r="E9" s="184">
        <v>25</v>
      </c>
      <c r="F9" s="184">
        <v>25</v>
      </c>
      <c r="G9" s="184">
        <v>25</v>
      </c>
      <c r="H9" s="184">
        <v>25</v>
      </c>
      <c r="I9" s="184">
        <v>15</v>
      </c>
      <c r="J9" s="184">
        <v>20</v>
      </c>
      <c r="K9" s="184">
        <v>20</v>
      </c>
      <c r="L9" s="184">
        <v>15</v>
      </c>
      <c r="M9" s="184">
        <v>15</v>
      </c>
      <c r="N9" s="184">
        <v>15</v>
      </c>
      <c r="O9" s="184">
        <v>20</v>
      </c>
      <c r="P9" s="184">
        <v>10</v>
      </c>
      <c r="Q9" s="184" t="s">
        <v>283</v>
      </c>
      <c r="R9" s="184">
        <v>5</v>
      </c>
      <c r="S9" s="184">
        <v>5</v>
      </c>
      <c r="T9" s="184">
        <v>10</v>
      </c>
      <c r="U9" s="184">
        <v>5</v>
      </c>
      <c r="V9" s="184">
        <v>10</v>
      </c>
    </row>
    <row r="10" spans="1:22" x14ac:dyDescent="0.2">
      <c r="A10" s="98" t="s">
        <v>5</v>
      </c>
      <c r="B10" s="184">
        <v>20</v>
      </c>
      <c r="C10" s="184">
        <v>25</v>
      </c>
      <c r="D10" s="184">
        <v>15</v>
      </c>
      <c r="E10" s="184">
        <v>20</v>
      </c>
      <c r="F10" s="184">
        <v>20</v>
      </c>
      <c r="G10" s="184">
        <v>25</v>
      </c>
      <c r="H10" s="184">
        <v>30</v>
      </c>
      <c r="I10" s="184">
        <v>25</v>
      </c>
      <c r="J10" s="184">
        <v>15</v>
      </c>
      <c r="K10" s="184">
        <v>15</v>
      </c>
      <c r="L10" s="184">
        <v>20</v>
      </c>
      <c r="M10" s="184">
        <v>15</v>
      </c>
      <c r="N10" s="184">
        <v>15</v>
      </c>
      <c r="O10" s="184">
        <v>20</v>
      </c>
      <c r="P10" s="184">
        <v>20</v>
      </c>
      <c r="Q10" s="184">
        <v>30</v>
      </c>
      <c r="R10" s="184">
        <v>20</v>
      </c>
      <c r="S10" s="184">
        <v>25</v>
      </c>
      <c r="T10" s="184">
        <v>25</v>
      </c>
      <c r="U10" s="184">
        <v>20</v>
      </c>
      <c r="V10" s="184">
        <v>25</v>
      </c>
    </row>
    <row r="11" spans="1:22" x14ac:dyDescent="0.2">
      <c r="A11" s="98" t="s">
        <v>6</v>
      </c>
      <c r="B11" s="184">
        <v>45</v>
      </c>
      <c r="C11" s="184">
        <v>50</v>
      </c>
      <c r="D11" s="184">
        <v>40</v>
      </c>
      <c r="E11" s="184">
        <v>40</v>
      </c>
      <c r="F11" s="184">
        <v>45</v>
      </c>
      <c r="G11" s="184">
        <v>40</v>
      </c>
      <c r="H11" s="184">
        <v>50</v>
      </c>
      <c r="I11" s="184">
        <v>45</v>
      </c>
      <c r="J11" s="184">
        <v>45</v>
      </c>
      <c r="K11" s="184">
        <v>45</v>
      </c>
      <c r="L11" s="184">
        <v>50</v>
      </c>
      <c r="M11" s="184">
        <v>35</v>
      </c>
      <c r="N11" s="184">
        <v>55</v>
      </c>
      <c r="O11" s="184">
        <v>35</v>
      </c>
      <c r="P11" s="184">
        <v>40</v>
      </c>
      <c r="Q11" s="184">
        <v>30</v>
      </c>
      <c r="R11" s="184">
        <v>40</v>
      </c>
      <c r="S11" s="184">
        <v>35</v>
      </c>
      <c r="T11" s="184">
        <v>35</v>
      </c>
      <c r="U11" s="184">
        <v>45</v>
      </c>
      <c r="V11" s="184">
        <v>30</v>
      </c>
    </row>
    <row r="12" spans="1:22" x14ac:dyDescent="0.2">
      <c r="A12" s="98" t="s">
        <v>7</v>
      </c>
      <c r="B12" s="184">
        <v>70</v>
      </c>
      <c r="C12" s="184">
        <v>65</v>
      </c>
      <c r="D12" s="184">
        <v>60</v>
      </c>
      <c r="E12" s="184">
        <v>50</v>
      </c>
      <c r="F12" s="184">
        <v>85</v>
      </c>
      <c r="G12" s="184">
        <v>55</v>
      </c>
      <c r="H12" s="184">
        <v>70</v>
      </c>
      <c r="I12" s="184">
        <v>65</v>
      </c>
      <c r="J12" s="184">
        <v>60</v>
      </c>
      <c r="K12" s="184">
        <v>60</v>
      </c>
      <c r="L12" s="184">
        <v>65</v>
      </c>
      <c r="M12" s="184">
        <v>50</v>
      </c>
      <c r="N12" s="184">
        <v>75</v>
      </c>
      <c r="O12" s="184">
        <v>70</v>
      </c>
      <c r="P12" s="184">
        <v>60</v>
      </c>
      <c r="Q12" s="184">
        <v>60</v>
      </c>
      <c r="R12" s="184">
        <v>60</v>
      </c>
      <c r="S12" s="184">
        <v>50</v>
      </c>
      <c r="T12" s="184">
        <v>60</v>
      </c>
      <c r="U12" s="184">
        <v>50</v>
      </c>
      <c r="V12" s="184">
        <v>60</v>
      </c>
    </row>
    <row r="13" spans="1:22" x14ac:dyDescent="0.2">
      <c r="A13" s="98" t="s">
        <v>8</v>
      </c>
      <c r="B13" s="184">
        <v>80</v>
      </c>
      <c r="C13" s="184">
        <v>105</v>
      </c>
      <c r="D13" s="184">
        <v>90</v>
      </c>
      <c r="E13" s="184">
        <v>85</v>
      </c>
      <c r="F13" s="184">
        <v>100</v>
      </c>
      <c r="G13" s="184">
        <v>85</v>
      </c>
      <c r="H13" s="184">
        <v>90</v>
      </c>
      <c r="I13" s="184">
        <v>95</v>
      </c>
      <c r="J13" s="184">
        <v>100</v>
      </c>
      <c r="K13" s="184">
        <v>75</v>
      </c>
      <c r="L13" s="184">
        <v>80</v>
      </c>
      <c r="M13" s="184">
        <v>60</v>
      </c>
      <c r="N13" s="184">
        <v>90</v>
      </c>
      <c r="O13" s="184">
        <v>80</v>
      </c>
      <c r="P13" s="184">
        <v>90</v>
      </c>
      <c r="Q13" s="184">
        <v>125</v>
      </c>
      <c r="R13" s="184">
        <v>125</v>
      </c>
      <c r="S13" s="184">
        <v>140</v>
      </c>
      <c r="T13" s="184">
        <v>130</v>
      </c>
      <c r="U13" s="184">
        <v>105</v>
      </c>
      <c r="V13" s="184">
        <v>120</v>
      </c>
    </row>
    <row r="14" spans="1:22" x14ac:dyDescent="0.2">
      <c r="A14" s="98" t="s">
        <v>9</v>
      </c>
      <c r="B14" s="184">
        <v>45</v>
      </c>
      <c r="C14" s="184">
        <v>45</v>
      </c>
      <c r="D14" s="184">
        <v>35</v>
      </c>
      <c r="E14" s="184">
        <v>50</v>
      </c>
      <c r="F14" s="184">
        <v>55</v>
      </c>
      <c r="G14" s="184">
        <v>45</v>
      </c>
      <c r="H14" s="184">
        <v>55</v>
      </c>
      <c r="I14" s="184">
        <v>40</v>
      </c>
      <c r="J14" s="184">
        <v>45</v>
      </c>
      <c r="K14" s="184">
        <v>40</v>
      </c>
      <c r="L14" s="184">
        <v>40</v>
      </c>
      <c r="M14" s="184">
        <v>35</v>
      </c>
      <c r="N14" s="184">
        <v>35</v>
      </c>
      <c r="O14" s="184">
        <v>55</v>
      </c>
      <c r="P14" s="184">
        <v>60</v>
      </c>
      <c r="Q14" s="184">
        <v>40</v>
      </c>
      <c r="R14" s="184">
        <v>40</v>
      </c>
      <c r="S14" s="184">
        <v>45</v>
      </c>
      <c r="T14" s="184">
        <v>40</v>
      </c>
      <c r="U14" s="184">
        <v>45</v>
      </c>
      <c r="V14" s="184">
        <v>35</v>
      </c>
    </row>
    <row r="15" spans="1:22" x14ac:dyDescent="0.2">
      <c r="A15" s="98" t="s">
        <v>10</v>
      </c>
      <c r="B15" s="184">
        <v>20</v>
      </c>
      <c r="C15" s="184">
        <v>35</v>
      </c>
      <c r="D15" s="184">
        <v>35</v>
      </c>
      <c r="E15" s="184">
        <v>20</v>
      </c>
      <c r="F15" s="184">
        <v>25</v>
      </c>
      <c r="G15" s="184">
        <v>30</v>
      </c>
      <c r="H15" s="184">
        <v>30</v>
      </c>
      <c r="I15" s="184">
        <v>25</v>
      </c>
      <c r="J15" s="184">
        <v>25</v>
      </c>
      <c r="K15" s="184">
        <v>20</v>
      </c>
      <c r="L15" s="184">
        <v>20</v>
      </c>
      <c r="M15" s="184">
        <v>10</v>
      </c>
      <c r="N15" s="184">
        <v>20</v>
      </c>
      <c r="O15" s="184">
        <v>25</v>
      </c>
      <c r="P15" s="184">
        <v>25</v>
      </c>
      <c r="Q15" s="184">
        <v>10</v>
      </c>
      <c r="R15" s="184">
        <v>15</v>
      </c>
      <c r="S15" s="184">
        <v>20</v>
      </c>
      <c r="T15" s="184">
        <v>25</v>
      </c>
      <c r="U15" s="184">
        <v>15</v>
      </c>
      <c r="V15" s="184">
        <v>15</v>
      </c>
    </row>
    <row r="16" spans="1:22" x14ac:dyDescent="0.2">
      <c r="A16" s="98" t="s">
        <v>11</v>
      </c>
      <c r="B16" s="184">
        <v>70</v>
      </c>
      <c r="C16" s="184">
        <v>50</v>
      </c>
      <c r="D16" s="184">
        <v>60</v>
      </c>
      <c r="E16" s="184">
        <v>70</v>
      </c>
      <c r="F16" s="184">
        <v>70</v>
      </c>
      <c r="G16" s="184">
        <v>80</v>
      </c>
      <c r="H16" s="184">
        <v>100</v>
      </c>
      <c r="I16" s="184">
        <v>115</v>
      </c>
      <c r="J16" s="184">
        <v>75</v>
      </c>
      <c r="K16" s="184">
        <v>75</v>
      </c>
      <c r="L16" s="184">
        <v>80</v>
      </c>
      <c r="M16" s="184">
        <v>60</v>
      </c>
      <c r="N16" s="184">
        <v>80</v>
      </c>
      <c r="O16" s="184">
        <v>65</v>
      </c>
      <c r="P16" s="184">
        <v>55</v>
      </c>
      <c r="Q16" s="184">
        <v>30</v>
      </c>
      <c r="R16" s="184">
        <v>70</v>
      </c>
      <c r="S16" s="184">
        <v>70</v>
      </c>
      <c r="T16" s="184">
        <v>55</v>
      </c>
      <c r="U16" s="184">
        <v>60</v>
      </c>
      <c r="V16" s="184">
        <v>50</v>
      </c>
    </row>
    <row r="17" spans="1:22" x14ac:dyDescent="0.2">
      <c r="A17" s="98" t="s">
        <v>12</v>
      </c>
      <c r="B17" s="184">
        <v>20</v>
      </c>
      <c r="C17" s="184">
        <v>10</v>
      </c>
      <c r="D17" s="184">
        <v>15</v>
      </c>
      <c r="E17" s="184">
        <v>25</v>
      </c>
      <c r="F17" s="184">
        <v>15</v>
      </c>
      <c r="G17" s="184">
        <v>20</v>
      </c>
      <c r="H17" s="184">
        <v>20</v>
      </c>
      <c r="I17" s="184">
        <v>15</v>
      </c>
      <c r="J17" s="184">
        <v>15</v>
      </c>
      <c r="K17" s="184">
        <v>25</v>
      </c>
      <c r="L17" s="184">
        <v>20</v>
      </c>
      <c r="M17" s="184">
        <v>20</v>
      </c>
      <c r="N17" s="184">
        <v>15</v>
      </c>
      <c r="O17" s="184">
        <v>20</v>
      </c>
      <c r="P17" s="184">
        <v>15</v>
      </c>
      <c r="Q17" s="184">
        <v>25</v>
      </c>
      <c r="R17" s="184">
        <v>35</v>
      </c>
      <c r="S17" s="184">
        <v>25</v>
      </c>
      <c r="T17" s="184">
        <v>25</v>
      </c>
      <c r="U17" s="184">
        <v>20</v>
      </c>
      <c r="V17" s="184">
        <v>25</v>
      </c>
    </row>
    <row r="18" spans="1:22" ht="14.25" x14ac:dyDescent="0.2">
      <c r="A18" s="98" t="s">
        <v>294</v>
      </c>
      <c r="B18" s="184">
        <v>475</v>
      </c>
      <c r="C18" s="184">
        <v>455</v>
      </c>
      <c r="D18" s="184">
        <v>450</v>
      </c>
      <c r="E18" s="184">
        <v>2295</v>
      </c>
      <c r="F18" s="184">
        <v>560</v>
      </c>
      <c r="G18" s="184">
        <v>535</v>
      </c>
      <c r="H18" s="184">
        <v>720</v>
      </c>
      <c r="I18" s="184">
        <v>560</v>
      </c>
      <c r="J18" s="184">
        <v>605</v>
      </c>
      <c r="K18" s="184">
        <v>625</v>
      </c>
      <c r="L18" s="184">
        <v>685</v>
      </c>
      <c r="M18" s="184">
        <v>525</v>
      </c>
      <c r="N18" s="184">
        <v>640</v>
      </c>
      <c r="O18" s="184">
        <v>650</v>
      </c>
      <c r="P18" s="184">
        <v>600</v>
      </c>
      <c r="Q18" s="184">
        <v>2510</v>
      </c>
      <c r="R18" s="184">
        <v>445</v>
      </c>
      <c r="S18" s="184">
        <v>475</v>
      </c>
      <c r="T18" s="184">
        <v>480</v>
      </c>
      <c r="U18" s="184">
        <v>495</v>
      </c>
      <c r="V18" s="184">
        <v>570</v>
      </c>
    </row>
    <row r="19" spans="1:22" x14ac:dyDescent="0.2">
      <c r="A19" s="98" t="s">
        <v>14</v>
      </c>
      <c r="B19" s="184">
        <v>5</v>
      </c>
      <c r="C19" s="184">
        <v>10</v>
      </c>
      <c r="D19" s="184">
        <v>10</v>
      </c>
      <c r="E19" s="184">
        <v>10</v>
      </c>
      <c r="F19" s="184">
        <v>10</v>
      </c>
      <c r="G19" s="184">
        <v>5</v>
      </c>
      <c r="H19" s="184">
        <v>15</v>
      </c>
      <c r="I19" s="184">
        <v>5</v>
      </c>
      <c r="J19" s="184">
        <v>15</v>
      </c>
      <c r="K19" s="184">
        <v>5</v>
      </c>
      <c r="L19" s="184">
        <v>10</v>
      </c>
      <c r="M19" s="184" t="s">
        <v>283</v>
      </c>
      <c r="N19" s="184">
        <v>10</v>
      </c>
      <c r="O19" s="184">
        <v>5</v>
      </c>
      <c r="P19" s="184">
        <v>10</v>
      </c>
      <c r="Q19" s="184">
        <v>5</v>
      </c>
      <c r="R19" s="184">
        <v>10</v>
      </c>
      <c r="S19" s="184">
        <v>10</v>
      </c>
      <c r="T19" s="184">
        <v>15</v>
      </c>
      <c r="U19" s="184">
        <v>10</v>
      </c>
      <c r="V19" s="184">
        <v>10</v>
      </c>
    </row>
    <row r="20" spans="1:22" x14ac:dyDescent="0.2">
      <c r="A20" s="98" t="s">
        <v>15</v>
      </c>
      <c r="B20" s="184">
        <v>105</v>
      </c>
      <c r="C20" s="184">
        <v>70</v>
      </c>
      <c r="D20" s="184">
        <v>60</v>
      </c>
      <c r="E20" s="184">
        <v>65</v>
      </c>
      <c r="F20" s="184">
        <v>85</v>
      </c>
      <c r="G20" s="184">
        <v>70</v>
      </c>
      <c r="H20" s="184">
        <v>85</v>
      </c>
      <c r="I20" s="184">
        <v>70</v>
      </c>
      <c r="J20" s="184">
        <v>75</v>
      </c>
      <c r="K20" s="184">
        <v>85</v>
      </c>
      <c r="L20" s="184">
        <v>90</v>
      </c>
      <c r="M20" s="184">
        <v>65</v>
      </c>
      <c r="N20" s="184">
        <v>85</v>
      </c>
      <c r="O20" s="184">
        <v>80</v>
      </c>
      <c r="P20" s="184">
        <v>85</v>
      </c>
      <c r="Q20" s="184">
        <v>80</v>
      </c>
      <c r="R20" s="184">
        <v>80</v>
      </c>
      <c r="S20" s="184">
        <v>70</v>
      </c>
      <c r="T20" s="184">
        <v>65</v>
      </c>
      <c r="U20" s="184">
        <v>50</v>
      </c>
      <c r="V20" s="184">
        <v>75</v>
      </c>
    </row>
    <row r="21" spans="1:22" x14ac:dyDescent="0.2">
      <c r="A21" s="98" t="s">
        <v>16</v>
      </c>
      <c r="B21" s="184">
        <v>300</v>
      </c>
      <c r="C21" s="184">
        <v>290</v>
      </c>
      <c r="D21" s="184">
        <v>310</v>
      </c>
      <c r="E21" s="184">
        <v>280</v>
      </c>
      <c r="F21" s="184">
        <v>300</v>
      </c>
      <c r="G21" s="184">
        <v>270</v>
      </c>
      <c r="H21" s="184">
        <v>295</v>
      </c>
      <c r="I21" s="184">
        <v>255</v>
      </c>
      <c r="J21" s="184">
        <v>245</v>
      </c>
      <c r="K21" s="184">
        <v>290</v>
      </c>
      <c r="L21" s="184">
        <v>245</v>
      </c>
      <c r="M21" s="184">
        <v>220</v>
      </c>
      <c r="N21" s="184">
        <v>275</v>
      </c>
      <c r="O21" s="184">
        <v>260</v>
      </c>
      <c r="P21" s="184">
        <v>245</v>
      </c>
      <c r="Q21" s="184">
        <v>235</v>
      </c>
      <c r="R21" s="184">
        <v>290</v>
      </c>
      <c r="S21" s="184">
        <v>310</v>
      </c>
      <c r="T21" s="184">
        <v>260</v>
      </c>
      <c r="U21" s="184">
        <v>305</v>
      </c>
      <c r="V21" s="184">
        <v>280</v>
      </c>
    </row>
    <row r="22" spans="1:22" x14ac:dyDescent="0.2">
      <c r="A22" s="98" t="s">
        <v>17</v>
      </c>
      <c r="B22" s="184">
        <v>610</v>
      </c>
      <c r="C22" s="184">
        <v>555</v>
      </c>
      <c r="D22" s="184">
        <v>625</v>
      </c>
      <c r="E22" s="184">
        <v>660</v>
      </c>
      <c r="F22" s="184">
        <v>705</v>
      </c>
      <c r="G22" s="184">
        <v>630</v>
      </c>
      <c r="H22" s="184">
        <v>715</v>
      </c>
      <c r="I22" s="184">
        <v>730</v>
      </c>
      <c r="J22" s="184">
        <v>625</v>
      </c>
      <c r="K22" s="184">
        <v>790</v>
      </c>
      <c r="L22" s="184">
        <v>625</v>
      </c>
      <c r="M22" s="184">
        <v>585</v>
      </c>
      <c r="N22" s="184">
        <v>600</v>
      </c>
      <c r="O22" s="184">
        <v>605</v>
      </c>
      <c r="P22" s="184">
        <v>725</v>
      </c>
      <c r="Q22" s="184">
        <v>810</v>
      </c>
      <c r="R22" s="184">
        <v>780</v>
      </c>
      <c r="S22" s="184">
        <v>840</v>
      </c>
      <c r="T22" s="184">
        <v>765</v>
      </c>
      <c r="U22" s="184">
        <v>860</v>
      </c>
      <c r="V22" s="184">
        <v>765</v>
      </c>
    </row>
    <row r="23" spans="1:22" x14ac:dyDescent="0.2">
      <c r="A23" s="98" t="s">
        <v>18</v>
      </c>
      <c r="B23" s="184">
        <v>80</v>
      </c>
      <c r="C23" s="184">
        <v>75</v>
      </c>
      <c r="D23" s="184">
        <v>95</v>
      </c>
      <c r="E23" s="184">
        <v>65</v>
      </c>
      <c r="F23" s="184">
        <v>80</v>
      </c>
      <c r="G23" s="184">
        <v>70</v>
      </c>
      <c r="H23" s="184">
        <v>75</v>
      </c>
      <c r="I23" s="184">
        <v>70</v>
      </c>
      <c r="J23" s="184">
        <v>60</v>
      </c>
      <c r="K23" s="184">
        <v>70</v>
      </c>
      <c r="L23" s="184">
        <v>75</v>
      </c>
      <c r="M23" s="184">
        <v>60</v>
      </c>
      <c r="N23" s="184">
        <v>70</v>
      </c>
      <c r="O23" s="184">
        <v>85</v>
      </c>
      <c r="P23" s="184">
        <v>95</v>
      </c>
      <c r="Q23" s="184">
        <v>65</v>
      </c>
      <c r="R23" s="184">
        <v>70</v>
      </c>
      <c r="S23" s="184">
        <v>80</v>
      </c>
      <c r="T23" s="184">
        <v>75</v>
      </c>
      <c r="U23" s="184">
        <v>65</v>
      </c>
      <c r="V23" s="184">
        <v>55</v>
      </c>
    </row>
    <row r="24" spans="1:22" x14ac:dyDescent="0.2">
      <c r="A24" s="98" t="s">
        <v>19</v>
      </c>
      <c r="B24" s="184">
        <v>10</v>
      </c>
      <c r="C24" s="184">
        <v>20</v>
      </c>
      <c r="D24" s="184">
        <v>25</v>
      </c>
      <c r="E24" s="184">
        <v>20</v>
      </c>
      <c r="F24" s="184">
        <v>25</v>
      </c>
      <c r="G24" s="184">
        <v>20</v>
      </c>
      <c r="H24" s="184">
        <v>25</v>
      </c>
      <c r="I24" s="184">
        <v>25</v>
      </c>
      <c r="J24" s="184">
        <v>20</v>
      </c>
      <c r="K24" s="184">
        <v>20</v>
      </c>
      <c r="L24" s="184">
        <v>20</v>
      </c>
      <c r="M24" s="184">
        <v>25</v>
      </c>
      <c r="N24" s="184">
        <v>25</v>
      </c>
      <c r="O24" s="184">
        <v>25</v>
      </c>
      <c r="P24" s="184">
        <v>25</v>
      </c>
      <c r="Q24" s="184">
        <v>25</v>
      </c>
      <c r="R24" s="184">
        <v>20</v>
      </c>
      <c r="S24" s="184">
        <v>40</v>
      </c>
      <c r="T24" s="184">
        <v>40</v>
      </c>
      <c r="U24" s="184">
        <v>30</v>
      </c>
      <c r="V24" s="184">
        <v>35</v>
      </c>
    </row>
    <row r="25" spans="1:22" x14ac:dyDescent="0.2">
      <c r="A25" s="98" t="s">
        <v>20</v>
      </c>
      <c r="B25" s="184">
        <v>55</v>
      </c>
      <c r="C25" s="184">
        <v>35</v>
      </c>
      <c r="D25" s="184">
        <v>60</v>
      </c>
      <c r="E25" s="184">
        <v>65</v>
      </c>
      <c r="F25" s="184">
        <v>55</v>
      </c>
      <c r="G25" s="184">
        <v>55</v>
      </c>
      <c r="H25" s="184">
        <v>55</v>
      </c>
      <c r="I25" s="184">
        <v>30</v>
      </c>
      <c r="J25" s="184">
        <v>40</v>
      </c>
      <c r="K25" s="184">
        <v>55</v>
      </c>
      <c r="L25" s="184">
        <v>45</v>
      </c>
      <c r="M25" s="184">
        <v>50</v>
      </c>
      <c r="N25" s="184">
        <v>55</v>
      </c>
      <c r="O25" s="184">
        <v>70</v>
      </c>
      <c r="P25" s="184">
        <v>55</v>
      </c>
      <c r="Q25" s="184">
        <v>35</v>
      </c>
      <c r="R25" s="184">
        <v>55</v>
      </c>
      <c r="S25" s="184">
        <v>45</v>
      </c>
      <c r="T25" s="184">
        <v>45</v>
      </c>
      <c r="U25" s="184">
        <v>40</v>
      </c>
      <c r="V25" s="184">
        <v>50</v>
      </c>
    </row>
    <row r="26" spans="1:22" x14ac:dyDescent="0.2">
      <c r="A26" s="98" t="s">
        <v>21</v>
      </c>
      <c r="B26" s="184">
        <v>45</v>
      </c>
      <c r="C26" s="184">
        <v>50</v>
      </c>
      <c r="D26" s="184">
        <v>45</v>
      </c>
      <c r="E26" s="184">
        <v>55</v>
      </c>
      <c r="F26" s="184">
        <v>40</v>
      </c>
      <c r="G26" s="184">
        <v>55</v>
      </c>
      <c r="H26" s="184">
        <v>65</v>
      </c>
      <c r="I26" s="184">
        <v>45</v>
      </c>
      <c r="J26" s="184">
        <v>60</v>
      </c>
      <c r="K26" s="184">
        <v>40</v>
      </c>
      <c r="L26" s="184">
        <v>35</v>
      </c>
      <c r="M26" s="184">
        <v>30</v>
      </c>
      <c r="N26" s="184">
        <v>50</v>
      </c>
      <c r="O26" s="184">
        <v>35</v>
      </c>
      <c r="P26" s="184">
        <v>35</v>
      </c>
      <c r="Q26" s="184">
        <v>20</v>
      </c>
      <c r="R26" s="184">
        <v>25</v>
      </c>
      <c r="S26" s="184">
        <v>25</v>
      </c>
      <c r="T26" s="184">
        <v>45</v>
      </c>
      <c r="U26" s="184">
        <v>45</v>
      </c>
      <c r="V26" s="184">
        <v>40</v>
      </c>
    </row>
    <row r="27" spans="1:22" x14ac:dyDescent="0.2">
      <c r="A27" s="98" t="s">
        <v>22</v>
      </c>
      <c r="B27" s="184">
        <v>145</v>
      </c>
      <c r="C27" s="184">
        <v>130</v>
      </c>
      <c r="D27" s="184">
        <v>130</v>
      </c>
      <c r="E27" s="184">
        <v>170</v>
      </c>
      <c r="F27" s="184">
        <v>180</v>
      </c>
      <c r="G27" s="184">
        <v>130</v>
      </c>
      <c r="H27" s="184">
        <v>205</v>
      </c>
      <c r="I27" s="184">
        <v>145</v>
      </c>
      <c r="J27" s="184">
        <v>180</v>
      </c>
      <c r="K27" s="184">
        <v>155</v>
      </c>
      <c r="L27" s="184">
        <v>125</v>
      </c>
      <c r="M27" s="184">
        <v>130</v>
      </c>
      <c r="N27" s="184">
        <v>150</v>
      </c>
      <c r="O27" s="184">
        <v>160</v>
      </c>
      <c r="P27" s="184">
        <v>150</v>
      </c>
      <c r="Q27" s="184">
        <v>105</v>
      </c>
      <c r="R27" s="184">
        <v>120</v>
      </c>
      <c r="S27" s="184">
        <v>125</v>
      </c>
      <c r="T27" s="184">
        <v>145</v>
      </c>
      <c r="U27" s="184">
        <v>130</v>
      </c>
      <c r="V27" s="184">
        <v>180</v>
      </c>
    </row>
    <row r="28" spans="1:22" x14ac:dyDescent="0.2">
      <c r="A28" s="98" t="s">
        <v>23</v>
      </c>
      <c r="B28" s="184">
        <v>200</v>
      </c>
      <c r="C28" s="184">
        <v>185</v>
      </c>
      <c r="D28" s="184">
        <v>185</v>
      </c>
      <c r="E28" s="184">
        <v>175</v>
      </c>
      <c r="F28" s="184">
        <v>200</v>
      </c>
      <c r="G28" s="184">
        <v>190</v>
      </c>
      <c r="H28" s="184">
        <v>205</v>
      </c>
      <c r="I28" s="184">
        <v>240</v>
      </c>
      <c r="J28" s="184">
        <v>210</v>
      </c>
      <c r="K28" s="184">
        <v>220</v>
      </c>
      <c r="L28" s="184">
        <v>190</v>
      </c>
      <c r="M28" s="184">
        <v>160</v>
      </c>
      <c r="N28" s="184">
        <v>235</v>
      </c>
      <c r="O28" s="184">
        <v>185</v>
      </c>
      <c r="P28" s="184">
        <v>215</v>
      </c>
      <c r="Q28" s="184">
        <v>180</v>
      </c>
      <c r="R28" s="184">
        <v>170</v>
      </c>
      <c r="S28" s="184">
        <v>160</v>
      </c>
      <c r="T28" s="184">
        <v>155</v>
      </c>
      <c r="U28" s="184">
        <v>115</v>
      </c>
      <c r="V28" s="184">
        <v>100</v>
      </c>
    </row>
    <row r="29" spans="1:22" x14ac:dyDescent="0.2">
      <c r="A29" s="98" t="s">
        <v>24</v>
      </c>
      <c r="B29" s="184">
        <v>15</v>
      </c>
      <c r="C29" s="184">
        <v>10</v>
      </c>
      <c r="D29" s="184">
        <v>10</v>
      </c>
      <c r="E29" s="184">
        <v>15</v>
      </c>
      <c r="F29" s="184">
        <v>10</v>
      </c>
      <c r="G29" s="184">
        <v>10</v>
      </c>
      <c r="H29" s="184">
        <v>10</v>
      </c>
      <c r="I29" s="184">
        <v>10</v>
      </c>
      <c r="J29" s="184">
        <v>10</v>
      </c>
      <c r="K29" s="184">
        <v>10</v>
      </c>
      <c r="L29" s="184">
        <v>10</v>
      </c>
      <c r="M29" s="184">
        <v>15</v>
      </c>
      <c r="N29" s="184">
        <v>15</v>
      </c>
      <c r="O29" s="184">
        <v>15</v>
      </c>
      <c r="P29" s="184">
        <v>10</v>
      </c>
      <c r="Q29" s="184">
        <v>15</v>
      </c>
      <c r="R29" s="184">
        <v>5</v>
      </c>
      <c r="S29" s="184">
        <v>15</v>
      </c>
      <c r="T29" s="184">
        <v>10</v>
      </c>
      <c r="U29" s="184">
        <v>10</v>
      </c>
      <c r="V29" s="184">
        <v>15</v>
      </c>
    </row>
    <row r="30" spans="1:22" x14ac:dyDescent="0.2">
      <c r="A30" s="98" t="s">
        <v>25</v>
      </c>
      <c r="B30" s="184">
        <v>30</v>
      </c>
      <c r="C30" s="184">
        <v>35</v>
      </c>
      <c r="D30" s="184">
        <v>30</v>
      </c>
      <c r="E30" s="184">
        <v>25</v>
      </c>
      <c r="F30" s="184">
        <v>35</v>
      </c>
      <c r="G30" s="184">
        <v>35</v>
      </c>
      <c r="H30" s="184">
        <v>35</v>
      </c>
      <c r="I30" s="184">
        <v>25</v>
      </c>
      <c r="J30" s="184">
        <v>30</v>
      </c>
      <c r="K30" s="184">
        <v>45</v>
      </c>
      <c r="L30" s="184">
        <v>25</v>
      </c>
      <c r="M30" s="184">
        <v>25</v>
      </c>
      <c r="N30" s="184">
        <v>30</v>
      </c>
      <c r="O30" s="184">
        <v>20</v>
      </c>
      <c r="P30" s="184">
        <v>30</v>
      </c>
      <c r="Q30" s="184">
        <v>15</v>
      </c>
      <c r="R30" s="184">
        <v>35</v>
      </c>
      <c r="S30" s="184">
        <v>25</v>
      </c>
      <c r="T30" s="184">
        <v>30</v>
      </c>
      <c r="U30" s="184">
        <v>40</v>
      </c>
      <c r="V30" s="184">
        <v>20</v>
      </c>
    </row>
    <row r="31" spans="1:22" x14ac:dyDescent="0.2">
      <c r="A31" s="98" t="s">
        <v>26</v>
      </c>
      <c r="B31" s="184">
        <v>60</v>
      </c>
      <c r="C31" s="184">
        <v>70</v>
      </c>
      <c r="D31" s="184">
        <v>80</v>
      </c>
      <c r="E31" s="184">
        <v>65</v>
      </c>
      <c r="F31" s="184">
        <v>65</v>
      </c>
      <c r="G31" s="184">
        <v>70</v>
      </c>
      <c r="H31" s="184">
        <v>90</v>
      </c>
      <c r="I31" s="184">
        <v>75</v>
      </c>
      <c r="J31" s="184">
        <v>65</v>
      </c>
      <c r="K31" s="184">
        <v>60</v>
      </c>
      <c r="L31" s="184">
        <v>55</v>
      </c>
      <c r="M31" s="184">
        <v>60</v>
      </c>
      <c r="N31" s="184">
        <v>75</v>
      </c>
      <c r="O31" s="184">
        <v>65</v>
      </c>
      <c r="P31" s="184">
        <v>85</v>
      </c>
      <c r="Q31" s="184">
        <v>65</v>
      </c>
      <c r="R31" s="184">
        <v>115</v>
      </c>
      <c r="S31" s="184">
        <v>110</v>
      </c>
      <c r="T31" s="184">
        <v>115</v>
      </c>
      <c r="U31" s="184">
        <v>120</v>
      </c>
      <c r="V31" s="184">
        <v>105</v>
      </c>
    </row>
    <row r="32" spans="1:22" x14ac:dyDescent="0.2">
      <c r="A32" s="98" t="s">
        <v>27</v>
      </c>
      <c r="B32" s="184">
        <v>20</v>
      </c>
      <c r="C32" s="184">
        <v>15</v>
      </c>
      <c r="D32" s="184">
        <v>20</v>
      </c>
      <c r="E32" s="184">
        <v>25</v>
      </c>
      <c r="F32" s="184">
        <v>25</v>
      </c>
      <c r="G32" s="184">
        <v>25</v>
      </c>
      <c r="H32" s="184">
        <v>20</v>
      </c>
      <c r="I32" s="184">
        <v>25</v>
      </c>
      <c r="J32" s="184">
        <v>25</v>
      </c>
      <c r="K32" s="184">
        <v>25</v>
      </c>
      <c r="L32" s="184">
        <v>20</v>
      </c>
      <c r="M32" s="184">
        <v>10</v>
      </c>
      <c r="N32" s="184">
        <v>25</v>
      </c>
      <c r="O32" s="184">
        <v>25</v>
      </c>
      <c r="P32" s="184">
        <v>25</v>
      </c>
      <c r="Q32" s="184">
        <v>15</v>
      </c>
      <c r="R32" s="184">
        <v>20</v>
      </c>
      <c r="S32" s="184">
        <v>15</v>
      </c>
      <c r="T32" s="184">
        <v>15</v>
      </c>
      <c r="U32" s="184">
        <v>25</v>
      </c>
      <c r="V32" s="184">
        <v>25</v>
      </c>
    </row>
    <row r="33" spans="1:22" x14ac:dyDescent="0.2">
      <c r="A33" s="98" t="s">
        <v>28</v>
      </c>
      <c r="B33" s="184">
        <v>10</v>
      </c>
      <c r="C33" s="184">
        <v>10</v>
      </c>
      <c r="D33" s="184">
        <v>15</v>
      </c>
      <c r="E33" s="184">
        <v>15</v>
      </c>
      <c r="F33" s="184">
        <v>15</v>
      </c>
      <c r="G33" s="184">
        <v>10</v>
      </c>
      <c r="H33" s="184">
        <v>10</v>
      </c>
      <c r="I33" s="184">
        <v>5</v>
      </c>
      <c r="J33" s="184">
        <v>15</v>
      </c>
      <c r="K33" s="184">
        <v>5</v>
      </c>
      <c r="L33" s="184">
        <v>10</v>
      </c>
      <c r="M33" s="184">
        <v>10</v>
      </c>
      <c r="N33" s="184">
        <v>5</v>
      </c>
      <c r="O33" s="184">
        <v>5</v>
      </c>
      <c r="P33" s="184">
        <v>10</v>
      </c>
      <c r="Q33" s="184">
        <v>10</v>
      </c>
      <c r="R33" s="184">
        <v>5</v>
      </c>
      <c r="S33" s="184">
        <v>5</v>
      </c>
      <c r="T33" s="184">
        <v>5</v>
      </c>
      <c r="U33" s="184">
        <v>10</v>
      </c>
      <c r="V33" s="184">
        <v>10</v>
      </c>
    </row>
    <row r="34" spans="1:22" x14ac:dyDescent="0.2">
      <c r="A34" s="98" t="s">
        <v>29</v>
      </c>
      <c r="B34" s="184">
        <v>90</v>
      </c>
      <c r="C34" s="184">
        <v>85</v>
      </c>
      <c r="D34" s="184">
        <v>90</v>
      </c>
      <c r="E34" s="184">
        <v>80</v>
      </c>
      <c r="F34" s="184">
        <v>70</v>
      </c>
      <c r="G34" s="184">
        <v>70</v>
      </c>
      <c r="H34" s="184">
        <v>80</v>
      </c>
      <c r="I34" s="184">
        <v>90</v>
      </c>
      <c r="J34" s="184">
        <v>90</v>
      </c>
      <c r="K34" s="184">
        <v>100</v>
      </c>
      <c r="L34" s="184">
        <v>65</v>
      </c>
      <c r="M34" s="184">
        <v>80</v>
      </c>
      <c r="N34" s="184">
        <v>85</v>
      </c>
      <c r="O34" s="184">
        <v>95</v>
      </c>
      <c r="P34" s="184">
        <v>90</v>
      </c>
      <c r="Q34" s="184">
        <v>70</v>
      </c>
      <c r="R34" s="184">
        <v>80</v>
      </c>
      <c r="S34" s="184">
        <v>90</v>
      </c>
      <c r="T34" s="184">
        <v>80</v>
      </c>
      <c r="U34" s="184">
        <v>80</v>
      </c>
      <c r="V34" s="184">
        <v>70</v>
      </c>
    </row>
    <row r="35" spans="1:22" x14ac:dyDescent="0.2">
      <c r="A35" s="98" t="s">
        <v>30</v>
      </c>
      <c r="B35" s="184">
        <v>200</v>
      </c>
      <c r="C35" s="184">
        <v>205</v>
      </c>
      <c r="D35" s="184">
        <v>175</v>
      </c>
      <c r="E35" s="184">
        <v>205</v>
      </c>
      <c r="F35" s="184">
        <v>190</v>
      </c>
      <c r="G35" s="184">
        <v>190</v>
      </c>
      <c r="H35" s="184">
        <v>200</v>
      </c>
      <c r="I35" s="184">
        <v>180</v>
      </c>
      <c r="J35" s="184">
        <v>185</v>
      </c>
      <c r="K35" s="184">
        <v>190</v>
      </c>
      <c r="L35" s="184">
        <v>185</v>
      </c>
      <c r="M35" s="184">
        <v>155</v>
      </c>
      <c r="N35" s="184">
        <v>195</v>
      </c>
      <c r="O35" s="184">
        <v>150</v>
      </c>
      <c r="P35" s="184">
        <v>175</v>
      </c>
      <c r="Q35" s="184">
        <v>155</v>
      </c>
      <c r="R35" s="184">
        <v>235</v>
      </c>
      <c r="S35" s="184">
        <v>270</v>
      </c>
      <c r="T35" s="184">
        <v>260</v>
      </c>
      <c r="U35" s="184">
        <v>250</v>
      </c>
      <c r="V35" s="184">
        <v>250</v>
      </c>
    </row>
    <row r="36" spans="1:22" x14ac:dyDescent="0.2">
      <c r="A36" s="98" t="s">
        <v>31</v>
      </c>
      <c r="B36" s="184">
        <v>60</v>
      </c>
      <c r="C36" s="184">
        <v>65</v>
      </c>
      <c r="D36" s="184">
        <v>70</v>
      </c>
      <c r="E36" s="184">
        <v>60</v>
      </c>
      <c r="F36" s="184">
        <v>65</v>
      </c>
      <c r="G36" s="184">
        <v>50</v>
      </c>
      <c r="H36" s="184">
        <v>60</v>
      </c>
      <c r="I36" s="184">
        <v>75</v>
      </c>
      <c r="J36" s="184">
        <v>65</v>
      </c>
      <c r="K36" s="184">
        <v>55</v>
      </c>
      <c r="L36" s="184">
        <v>65</v>
      </c>
      <c r="M36" s="184">
        <v>65</v>
      </c>
      <c r="N36" s="184">
        <v>75</v>
      </c>
      <c r="O36" s="184">
        <v>80</v>
      </c>
      <c r="P36" s="184">
        <v>80</v>
      </c>
      <c r="Q36" s="184">
        <v>75</v>
      </c>
      <c r="R36" s="184">
        <v>70</v>
      </c>
      <c r="S36" s="184">
        <v>100</v>
      </c>
      <c r="T36" s="184">
        <v>70</v>
      </c>
      <c r="U36" s="184">
        <v>60</v>
      </c>
      <c r="V36" s="184">
        <v>70</v>
      </c>
    </row>
    <row r="37" spans="1:22" x14ac:dyDescent="0.2">
      <c r="A37" s="98" t="s">
        <v>32</v>
      </c>
      <c r="B37" s="184">
        <v>80</v>
      </c>
      <c r="C37" s="184">
        <v>80</v>
      </c>
      <c r="D37" s="184">
        <v>70</v>
      </c>
      <c r="E37" s="184">
        <v>80</v>
      </c>
      <c r="F37" s="184">
        <v>85</v>
      </c>
      <c r="G37" s="184">
        <v>65</v>
      </c>
      <c r="H37" s="184">
        <v>75</v>
      </c>
      <c r="I37" s="184">
        <v>70</v>
      </c>
      <c r="J37" s="184">
        <v>75</v>
      </c>
      <c r="K37" s="184">
        <v>80</v>
      </c>
      <c r="L37" s="184">
        <v>80</v>
      </c>
      <c r="M37" s="184">
        <v>60</v>
      </c>
      <c r="N37" s="184">
        <v>70</v>
      </c>
      <c r="O37" s="184">
        <v>65</v>
      </c>
      <c r="P37" s="184">
        <v>70</v>
      </c>
      <c r="Q37" s="184">
        <v>60</v>
      </c>
      <c r="R37" s="184">
        <v>55</v>
      </c>
      <c r="S37" s="184">
        <v>80</v>
      </c>
      <c r="T37" s="184">
        <v>85</v>
      </c>
      <c r="U37" s="184">
        <v>70</v>
      </c>
      <c r="V37" s="184">
        <v>70</v>
      </c>
    </row>
    <row r="38" spans="1:22" x14ac:dyDescent="0.2">
      <c r="A38" s="178" t="s">
        <v>33</v>
      </c>
      <c r="B38" s="246">
        <v>185</v>
      </c>
      <c r="C38" s="246">
        <v>145</v>
      </c>
      <c r="D38" s="246">
        <v>175</v>
      </c>
      <c r="E38" s="246">
        <v>170</v>
      </c>
      <c r="F38" s="246">
        <v>160</v>
      </c>
      <c r="G38" s="246">
        <v>165</v>
      </c>
      <c r="H38" s="246">
        <v>185</v>
      </c>
      <c r="I38" s="246">
        <v>155</v>
      </c>
      <c r="J38" s="246">
        <v>150</v>
      </c>
      <c r="K38" s="246">
        <v>175</v>
      </c>
      <c r="L38" s="246">
        <v>165</v>
      </c>
      <c r="M38" s="246">
        <v>130</v>
      </c>
      <c r="N38" s="246">
        <v>135</v>
      </c>
      <c r="O38" s="246">
        <v>120</v>
      </c>
      <c r="P38" s="246">
        <v>110</v>
      </c>
      <c r="Q38" s="246">
        <v>95</v>
      </c>
      <c r="R38" s="246">
        <v>140</v>
      </c>
      <c r="S38" s="246">
        <v>155</v>
      </c>
      <c r="T38" s="246">
        <v>145</v>
      </c>
      <c r="U38" s="246">
        <v>145</v>
      </c>
      <c r="V38" s="246">
        <v>160</v>
      </c>
    </row>
    <row r="39" spans="1:22" x14ac:dyDescent="0.2">
      <c r="A39" s="67"/>
      <c r="B39" s="241"/>
      <c r="C39" s="241"/>
      <c r="D39" s="241"/>
      <c r="E39" s="241"/>
      <c r="F39" s="241"/>
      <c r="G39" s="241"/>
      <c r="H39" s="241"/>
      <c r="I39" s="241"/>
      <c r="J39" s="241"/>
      <c r="K39" s="241"/>
      <c r="L39" s="241"/>
      <c r="M39" s="241"/>
      <c r="N39" s="241"/>
      <c r="O39" s="241"/>
      <c r="P39" s="241"/>
      <c r="Q39" s="241"/>
      <c r="R39" s="241"/>
      <c r="S39" s="241"/>
      <c r="T39" s="241"/>
      <c r="U39" s="241"/>
      <c r="V39" s="241"/>
    </row>
    <row r="40" spans="1:22" x14ac:dyDescent="0.2">
      <c r="A40" s="52" t="s">
        <v>91</v>
      </c>
    </row>
    <row r="42" spans="1:22" ht="31.5" customHeight="1" x14ac:dyDescent="0.2">
      <c r="A42" s="410" t="s">
        <v>316</v>
      </c>
      <c r="B42" s="410"/>
      <c r="C42" s="410"/>
      <c r="D42" s="410"/>
      <c r="E42" s="410"/>
      <c r="F42" s="410"/>
      <c r="G42" s="410"/>
      <c r="H42" s="410"/>
      <c r="I42" s="410"/>
      <c r="J42" s="410"/>
      <c r="K42" s="410"/>
      <c r="L42" s="410"/>
      <c r="M42" s="410"/>
      <c r="N42" s="410"/>
      <c r="O42" s="410"/>
      <c r="P42" s="410"/>
      <c r="Q42" s="410"/>
      <c r="R42" s="410"/>
      <c r="S42" s="410"/>
      <c r="T42" s="410"/>
      <c r="U42" s="410"/>
      <c r="V42" s="410"/>
    </row>
  </sheetData>
  <mergeCells count="3">
    <mergeCell ref="B4:M4"/>
    <mergeCell ref="N4:V4"/>
    <mergeCell ref="A42:V42"/>
  </mergeCells>
  <hyperlinks>
    <hyperlink ref="A2" location="Contents!A1" display="Back to contents"/>
  </hyperlinks>
  <pageMargins left="0.7" right="0.7" top="0.75" bottom="0.75" header="0.3" footer="0.3"/>
  <pageSetup paperSize="9" orientation="portrait" horizontalDpi="90" verticalDpi="9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V39"/>
  <sheetViews>
    <sheetView showGridLines="0" topLeftCell="A19" workbookViewId="0">
      <selection activeCell="A39" sqref="A39"/>
    </sheetView>
  </sheetViews>
  <sheetFormatPr defaultRowHeight="12.75" x14ac:dyDescent="0.2"/>
  <cols>
    <col min="1" max="1" customWidth="true" style="52" width="20.140625" collapsed="false"/>
    <col min="2" max="22" customWidth="true" style="52" width="11.140625" collapsed="false"/>
    <col min="23" max="16384" style="52" width="9.140625" collapsed="false"/>
  </cols>
  <sheetData>
    <row r="1" spans="1:22" x14ac:dyDescent="0.2">
      <c r="A1" s="8" t="s">
        <v>340</v>
      </c>
    </row>
    <row r="2" spans="1:22" x14ac:dyDescent="0.2">
      <c r="A2" s="274" t="s">
        <v>282</v>
      </c>
    </row>
    <row r="4" spans="1:22" x14ac:dyDescent="0.2">
      <c r="B4" s="419">
        <v>2019</v>
      </c>
      <c r="C4" s="421"/>
      <c r="D4" s="421"/>
      <c r="E4" s="421"/>
      <c r="F4" s="421"/>
      <c r="G4" s="421"/>
      <c r="H4" s="421"/>
      <c r="I4" s="421"/>
      <c r="J4" s="421"/>
      <c r="K4" s="421"/>
      <c r="L4" s="421"/>
      <c r="M4" s="421"/>
      <c r="N4" s="419">
        <v>2020</v>
      </c>
      <c r="O4" s="421"/>
      <c r="P4" s="421"/>
      <c r="Q4" s="421"/>
      <c r="R4" s="421"/>
      <c r="S4" s="421"/>
      <c r="T4" s="421"/>
      <c r="U4" s="421"/>
      <c r="V4" s="420"/>
    </row>
    <row r="5" spans="1:22" x14ac:dyDescent="0.2">
      <c r="B5" s="11" t="s">
        <v>196</v>
      </c>
      <c r="C5" s="11" t="s">
        <v>197</v>
      </c>
      <c r="D5" s="11" t="s">
        <v>198</v>
      </c>
      <c r="E5" s="11" t="s">
        <v>199</v>
      </c>
      <c r="F5" s="11" t="s">
        <v>200</v>
      </c>
      <c r="G5" s="11" t="s">
        <v>201</v>
      </c>
      <c r="H5" s="11" t="s">
        <v>202</v>
      </c>
      <c r="I5" s="11" t="s">
        <v>203</v>
      </c>
      <c r="J5" s="11" t="s">
        <v>204</v>
      </c>
      <c r="K5" s="11" t="s">
        <v>205</v>
      </c>
      <c r="L5" s="11" t="s">
        <v>206</v>
      </c>
      <c r="M5" s="11" t="s">
        <v>207</v>
      </c>
      <c r="N5" s="11" t="s">
        <v>196</v>
      </c>
      <c r="O5" s="11" t="s">
        <v>197</v>
      </c>
      <c r="P5" s="11" t="s">
        <v>198</v>
      </c>
      <c r="Q5" s="11" t="s">
        <v>199</v>
      </c>
      <c r="R5" s="11" t="s">
        <v>200</v>
      </c>
      <c r="S5" s="11" t="s">
        <v>201</v>
      </c>
      <c r="T5" s="11" t="s">
        <v>202</v>
      </c>
      <c r="U5" s="11" t="s">
        <v>203</v>
      </c>
      <c r="V5" s="11" t="s">
        <v>204</v>
      </c>
    </row>
    <row r="6" spans="1:22" x14ac:dyDescent="0.2">
      <c r="A6" s="177" t="s">
        <v>62</v>
      </c>
      <c r="B6" s="181">
        <v>370</v>
      </c>
      <c r="C6" s="181">
        <v>365</v>
      </c>
      <c r="D6" s="181">
        <v>375</v>
      </c>
      <c r="E6" s="181">
        <v>420</v>
      </c>
      <c r="F6" s="181">
        <v>435</v>
      </c>
      <c r="G6" s="181">
        <v>365</v>
      </c>
      <c r="H6" s="181">
        <v>480</v>
      </c>
      <c r="I6" s="181">
        <v>510</v>
      </c>
      <c r="J6" s="181">
        <v>560</v>
      </c>
      <c r="K6" s="181">
        <v>515</v>
      </c>
      <c r="L6" s="181">
        <v>520</v>
      </c>
      <c r="M6" s="181">
        <v>315</v>
      </c>
      <c r="N6" s="181">
        <v>575</v>
      </c>
      <c r="O6" s="181">
        <v>515</v>
      </c>
      <c r="P6" s="181">
        <v>415</v>
      </c>
      <c r="Q6" s="181">
        <v>370</v>
      </c>
      <c r="R6" s="181">
        <v>510</v>
      </c>
      <c r="S6" s="181">
        <v>670</v>
      </c>
      <c r="T6" s="181">
        <v>625</v>
      </c>
      <c r="U6" s="181">
        <v>695</v>
      </c>
      <c r="V6" s="181">
        <v>700</v>
      </c>
    </row>
    <row r="7" spans="1:22" x14ac:dyDescent="0.2">
      <c r="A7" s="98" t="s">
        <v>2</v>
      </c>
      <c r="B7" s="184">
        <v>30</v>
      </c>
      <c r="C7" s="184">
        <v>20</v>
      </c>
      <c r="D7" s="184">
        <v>5</v>
      </c>
      <c r="E7" s="184">
        <v>15</v>
      </c>
      <c r="F7" s="184">
        <v>15</v>
      </c>
      <c r="G7" s="184">
        <v>10</v>
      </c>
      <c r="H7" s="184">
        <v>20</v>
      </c>
      <c r="I7" s="184">
        <v>35</v>
      </c>
      <c r="J7" s="184">
        <v>35</v>
      </c>
      <c r="K7" s="184">
        <v>25</v>
      </c>
      <c r="L7" s="184">
        <v>35</v>
      </c>
      <c r="M7" s="184">
        <v>25</v>
      </c>
      <c r="N7" s="184">
        <v>95</v>
      </c>
      <c r="O7" s="184">
        <v>65</v>
      </c>
      <c r="P7" s="184">
        <v>15</v>
      </c>
      <c r="Q7" s="184">
        <v>20</v>
      </c>
      <c r="R7" s="184">
        <v>15</v>
      </c>
      <c r="S7" s="184">
        <v>45</v>
      </c>
      <c r="T7" s="184">
        <v>25</v>
      </c>
      <c r="U7" s="184">
        <v>80</v>
      </c>
      <c r="V7" s="184">
        <v>115</v>
      </c>
    </row>
    <row r="8" spans="1:22" x14ac:dyDescent="0.2">
      <c r="A8" s="98" t="s">
        <v>3</v>
      </c>
      <c r="B8" s="184">
        <v>5</v>
      </c>
      <c r="C8" s="184">
        <v>10</v>
      </c>
      <c r="D8" s="184">
        <v>5</v>
      </c>
      <c r="E8" s="184">
        <v>5</v>
      </c>
      <c r="F8" s="184">
        <v>5</v>
      </c>
      <c r="G8" s="184">
        <v>10</v>
      </c>
      <c r="H8" s="184">
        <v>5</v>
      </c>
      <c r="I8" s="184" t="s">
        <v>283</v>
      </c>
      <c r="J8" s="184">
        <v>0</v>
      </c>
      <c r="K8" s="184" t="s">
        <v>283</v>
      </c>
      <c r="L8" s="184" t="s">
        <v>283</v>
      </c>
      <c r="M8" s="184" t="s">
        <v>283</v>
      </c>
      <c r="N8" s="184" t="s">
        <v>283</v>
      </c>
      <c r="O8" s="184" t="s">
        <v>283</v>
      </c>
      <c r="P8" s="184">
        <v>5</v>
      </c>
      <c r="Q8" s="184">
        <v>5</v>
      </c>
      <c r="R8" s="184">
        <v>5</v>
      </c>
      <c r="S8" s="184">
        <v>5</v>
      </c>
      <c r="T8" s="184">
        <v>5</v>
      </c>
      <c r="U8" s="184" t="s">
        <v>283</v>
      </c>
      <c r="V8" s="184" t="s">
        <v>283</v>
      </c>
    </row>
    <row r="9" spans="1:22" x14ac:dyDescent="0.2">
      <c r="A9" s="98" t="s">
        <v>4</v>
      </c>
      <c r="B9" s="184">
        <v>5</v>
      </c>
      <c r="C9" s="184" t="s">
        <v>283</v>
      </c>
      <c r="D9" s="184">
        <v>5</v>
      </c>
      <c r="E9" s="184">
        <v>15</v>
      </c>
      <c r="F9" s="184">
        <v>0</v>
      </c>
      <c r="G9" s="184" t="s">
        <v>283</v>
      </c>
      <c r="H9" s="184">
        <v>0</v>
      </c>
      <c r="I9" s="184">
        <v>0</v>
      </c>
      <c r="J9" s="184">
        <v>0</v>
      </c>
      <c r="K9" s="184">
        <v>0</v>
      </c>
      <c r="L9" s="184">
        <v>0</v>
      </c>
      <c r="M9" s="184">
        <v>0</v>
      </c>
      <c r="N9" s="184">
        <v>0</v>
      </c>
      <c r="O9" s="184" t="s">
        <v>283</v>
      </c>
      <c r="P9" s="184">
        <v>5</v>
      </c>
      <c r="Q9" s="184">
        <v>0</v>
      </c>
      <c r="R9" s="184">
        <v>0</v>
      </c>
      <c r="S9" s="184" t="s">
        <v>283</v>
      </c>
      <c r="T9" s="184" t="s">
        <v>283</v>
      </c>
      <c r="U9" s="184">
        <v>0</v>
      </c>
      <c r="V9" s="184">
        <v>0</v>
      </c>
    </row>
    <row r="10" spans="1:22" x14ac:dyDescent="0.2">
      <c r="A10" s="98" t="s">
        <v>5</v>
      </c>
      <c r="B10" s="184" t="s">
        <v>283</v>
      </c>
      <c r="C10" s="184" t="s">
        <v>283</v>
      </c>
      <c r="D10" s="184" t="s">
        <v>283</v>
      </c>
      <c r="E10" s="184">
        <v>5</v>
      </c>
      <c r="F10" s="184">
        <v>5</v>
      </c>
      <c r="G10" s="184" t="s">
        <v>283</v>
      </c>
      <c r="H10" s="184" t="s">
        <v>283</v>
      </c>
      <c r="I10" s="184">
        <v>0</v>
      </c>
      <c r="J10" s="184" t="s">
        <v>283</v>
      </c>
      <c r="K10" s="184">
        <v>0</v>
      </c>
      <c r="L10" s="184">
        <v>0</v>
      </c>
      <c r="M10" s="184">
        <v>0</v>
      </c>
      <c r="N10" s="184" t="s">
        <v>283</v>
      </c>
      <c r="O10" s="184" t="s">
        <v>283</v>
      </c>
      <c r="P10" s="184" t="s">
        <v>283</v>
      </c>
      <c r="Q10" s="184" t="s">
        <v>283</v>
      </c>
      <c r="R10" s="184" t="s">
        <v>283</v>
      </c>
      <c r="S10" s="184" t="s">
        <v>283</v>
      </c>
      <c r="T10" s="184">
        <v>0</v>
      </c>
      <c r="U10" s="184" t="s">
        <v>283</v>
      </c>
      <c r="V10" s="184">
        <v>0</v>
      </c>
    </row>
    <row r="11" spans="1:22" x14ac:dyDescent="0.2">
      <c r="A11" s="98" t="s">
        <v>6</v>
      </c>
      <c r="B11" s="184">
        <v>15</v>
      </c>
      <c r="C11" s="184">
        <v>20</v>
      </c>
      <c r="D11" s="184">
        <v>20</v>
      </c>
      <c r="E11" s="184">
        <v>5</v>
      </c>
      <c r="F11" s="184">
        <v>10</v>
      </c>
      <c r="G11" s="184">
        <v>5</v>
      </c>
      <c r="H11" s="184">
        <v>10</v>
      </c>
      <c r="I11" s="184" t="s">
        <v>283</v>
      </c>
      <c r="J11" s="184">
        <v>10</v>
      </c>
      <c r="K11" s="184">
        <v>15</v>
      </c>
      <c r="L11" s="184">
        <v>15</v>
      </c>
      <c r="M11" s="184">
        <v>5</v>
      </c>
      <c r="N11" s="184">
        <v>5</v>
      </c>
      <c r="O11" s="184">
        <v>10</v>
      </c>
      <c r="P11" s="184">
        <v>10</v>
      </c>
      <c r="Q11" s="184" t="s">
        <v>283</v>
      </c>
      <c r="R11" s="184">
        <v>15</v>
      </c>
      <c r="S11" s="184">
        <v>15</v>
      </c>
      <c r="T11" s="184">
        <v>15</v>
      </c>
      <c r="U11" s="184">
        <v>10</v>
      </c>
      <c r="V11" s="184" t="s">
        <v>283</v>
      </c>
    </row>
    <row r="12" spans="1:22" x14ac:dyDescent="0.2">
      <c r="A12" s="98" t="s">
        <v>7</v>
      </c>
      <c r="B12" s="184">
        <v>5</v>
      </c>
      <c r="C12" s="184">
        <v>5</v>
      </c>
      <c r="D12" s="184">
        <v>10</v>
      </c>
      <c r="E12" s="184">
        <v>5</v>
      </c>
      <c r="F12" s="184">
        <v>10</v>
      </c>
      <c r="G12" s="184">
        <v>5</v>
      </c>
      <c r="H12" s="184">
        <v>5</v>
      </c>
      <c r="I12" s="184" t="s">
        <v>283</v>
      </c>
      <c r="J12" s="184" t="s">
        <v>283</v>
      </c>
      <c r="K12" s="184">
        <v>5</v>
      </c>
      <c r="L12" s="184">
        <v>5</v>
      </c>
      <c r="M12" s="184" t="s">
        <v>283</v>
      </c>
      <c r="N12" s="184">
        <v>5</v>
      </c>
      <c r="O12" s="184">
        <v>5</v>
      </c>
      <c r="P12" s="184">
        <v>5</v>
      </c>
      <c r="Q12" s="184">
        <v>10</v>
      </c>
      <c r="R12" s="184">
        <v>5</v>
      </c>
      <c r="S12" s="184">
        <v>5</v>
      </c>
      <c r="T12" s="184">
        <v>10</v>
      </c>
      <c r="U12" s="184">
        <v>10</v>
      </c>
      <c r="V12" s="184">
        <v>10</v>
      </c>
    </row>
    <row r="13" spans="1:22" x14ac:dyDescent="0.2">
      <c r="A13" s="98" t="s">
        <v>8</v>
      </c>
      <c r="B13" s="184">
        <v>15</v>
      </c>
      <c r="C13" s="184">
        <v>10</v>
      </c>
      <c r="D13" s="184">
        <v>10</v>
      </c>
      <c r="E13" s="184">
        <v>15</v>
      </c>
      <c r="F13" s="184">
        <v>20</v>
      </c>
      <c r="G13" s="184">
        <v>15</v>
      </c>
      <c r="H13" s="184">
        <v>10</v>
      </c>
      <c r="I13" s="184">
        <v>20</v>
      </c>
      <c r="J13" s="184">
        <v>15</v>
      </c>
      <c r="K13" s="184">
        <v>10</v>
      </c>
      <c r="L13" s="184">
        <v>10</v>
      </c>
      <c r="M13" s="184">
        <v>5</v>
      </c>
      <c r="N13" s="184">
        <v>10</v>
      </c>
      <c r="O13" s="184">
        <v>20</v>
      </c>
      <c r="P13" s="184">
        <v>15</v>
      </c>
      <c r="Q13" s="184">
        <v>0</v>
      </c>
      <c r="R13" s="184">
        <v>0</v>
      </c>
      <c r="S13" s="184">
        <v>0</v>
      </c>
      <c r="T13" s="184">
        <v>30</v>
      </c>
      <c r="U13" s="184">
        <v>25</v>
      </c>
      <c r="V13" s="184">
        <v>30</v>
      </c>
    </row>
    <row r="14" spans="1:22" x14ac:dyDescent="0.2">
      <c r="A14" s="98" t="s">
        <v>9</v>
      </c>
      <c r="B14" s="184">
        <v>5</v>
      </c>
      <c r="C14" s="184">
        <v>10</v>
      </c>
      <c r="D14" s="184">
        <v>10</v>
      </c>
      <c r="E14" s="184">
        <v>5</v>
      </c>
      <c r="F14" s="184">
        <v>10</v>
      </c>
      <c r="G14" s="184">
        <v>10</v>
      </c>
      <c r="H14" s="184">
        <v>15</v>
      </c>
      <c r="I14" s="184">
        <v>5</v>
      </c>
      <c r="J14" s="184">
        <v>15</v>
      </c>
      <c r="K14" s="184">
        <v>20</v>
      </c>
      <c r="L14" s="184">
        <v>10</v>
      </c>
      <c r="M14" s="184" t="s">
        <v>283</v>
      </c>
      <c r="N14" s="184" t="s">
        <v>283</v>
      </c>
      <c r="O14" s="184">
        <v>5</v>
      </c>
      <c r="P14" s="184" t="s">
        <v>283</v>
      </c>
      <c r="Q14" s="184">
        <v>5</v>
      </c>
      <c r="R14" s="184">
        <v>5</v>
      </c>
      <c r="S14" s="184">
        <v>10</v>
      </c>
      <c r="T14" s="184">
        <v>10</v>
      </c>
      <c r="U14" s="184" t="s">
        <v>283</v>
      </c>
      <c r="V14" s="184">
        <v>10</v>
      </c>
    </row>
    <row r="15" spans="1:22" x14ac:dyDescent="0.2">
      <c r="A15" s="98" t="s">
        <v>10</v>
      </c>
      <c r="B15" s="184">
        <v>20</v>
      </c>
      <c r="C15" s="184">
        <v>25</v>
      </c>
      <c r="D15" s="184">
        <v>25</v>
      </c>
      <c r="E15" s="184">
        <v>30</v>
      </c>
      <c r="F15" s="184">
        <v>30</v>
      </c>
      <c r="G15" s="184">
        <v>20</v>
      </c>
      <c r="H15" s="184">
        <v>25</v>
      </c>
      <c r="I15" s="184">
        <v>25</v>
      </c>
      <c r="J15" s="184">
        <v>30</v>
      </c>
      <c r="K15" s="184">
        <v>25</v>
      </c>
      <c r="L15" s="184">
        <v>25</v>
      </c>
      <c r="M15" s="184">
        <v>5</v>
      </c>
      <c r="N15" s="184">
        <v>30</v>
      </c>
      <c r="O15" s="184">
        <v>25</v>
      </c>
      <c r="P15" s="184">
        <v>15</v>
      </c>
      <c r="Q15" s="184">
        <v>10</v>
      </c>
      <c r="R15" s="184">
        <v>10</v>
      </c>
      <c r="S15" s="184">
        <v>10</v>
      </c>
      <c r="T15" s="184">
        <v>20</v>
      </c>
      <c r="U15" s="184">
        <v>15</v>
      </c>
      <c r="V15" s="184">
        <v>15</v>
      </c>
    </row>
    <row r="16" spans="1:22" x14ac:dyDescent="0.2">
      <c r="A16" s="98" t="s">
        <v>11</v>
      </c>
      <c r="B16" s="184">
        <v>15</v>
      </c>
      <c r="C16" s="184">
        <v>10</v>
      </c>
      <c r="D16" s="184">
        <v>10</v>
      </c>
      <c r="E16" s="184">
        <v>5</v>
      </c>
      <c r="F16" s="184" t="s">
        <v>283</v>
      </c>
      <c r="G16" s="184" t="s">
        <v>283</v>
      </c>
      <c r="H16" s="184">
        <v>0</v>
      </c>
      <c r="I16" s="184">
        <v>0</v>
      </c>
      <c r="J16" s="184" t="s">
        <v>283</v>
      </c>
      <c r="K16" s="184">
        <v>0</v>
      </c>
      <c r="L16" s="184">
        <v>0</v>
      </c>
      <c r="M16" s="184" t="s">
        <v>283</v>
      </c>
      <c r="N16" s="184">
        <v>5</v>
      </c>
      <c r="O16" s="184">
        <v>0</v>
      </c>
      <c r="P16" s="184" t="s">
        <v>283</v>
      </c>
      <c r="Q16" s="184">
        <v>0</v>
      </c>
      <c r="R16" s="184">
        <v>0</v>
      </c>
      <c r="S16" s="184" t="s">
        <v>283</v>
      </c>
      <c r="T16" s="184" t="s">
        <v>283</v>
      </c>
      <c r="U16" s="184" t="s">
        <v>283</v>
      </c>
      <c r="V16" s="184" t="s">
        <v>283</v>
      </c>
    </row>
    <row r="17" spans="1:22" x14ac:dyDescent="0.2">
      <c r="A17" s="98" t="s">
        <v>12</v>
      </c>
      <c r="B17" s="184">
        <v>0</v>
      </c>
      <c r="C17" s="184" t="s">
        <v>283</v>
      </c>
      <c r="D17" s="184" t="s">
        <v>283</v>
      </c>
      <c r="E17" s="184" t="s">
        <v>283</v>
      </c>
      <c r="F17" s="184" t="s">
        <v>283</v>
      </c>
      <c r="G17" s="184" t="s">
        <v>283</v>
      </c>
      <c r="H17" s="184" t="s">
        <v>283</v>
      </c>
      <c r="I17" s="184" t="s">
        <v>283</v>
      </c>
      <c r="J17" s="184">
        <v>5</v>
      </c>
      <c r="K17" s="184" t="s">
        <v>283</v>
      </c>
      <c r="L17" s="184" t="s">
        <v>283</v>
      </c>
      <c r="M17" s="184">
        <v>0</v>
      </c>
      <c r="N17" s="184">
        <v>0</v>
      </c>
      <c r="O17" s="184" t="s">
        <v>283</v>
      </c>
      <c r="P17" s="184" t="s">
        <v>283</v>
      </c>
      <c r="Q17" s="184" t="s">
        <v>283</v>
      </c>
      <c r="R17" s="184" t="s">
        <v>283</v>
      </c>
      <c r="S17" s="184" t="s">
        <v>283</v>
      </c>
      <c r="T17" s="184" t="s">
        <v>283</v>
      </c>
      <c r="U17" s="184" t="s">
        <v>283</v>
      </c>
      <c r="V17" s="184">
        <v>10</v>
      </c>
    </row>
    <row r="18" spans="1:22" x14ac:dyDescent="0.2">
      <c r="A18" s="98" t="s">
        <v>13</v>
      </c>
      <c r="B18" s="184">
        <v>25</v>
      </c>
      <c r="C18" s="184">
        <v>30</v>
      </c>
      <c r="D18" s="184">
        <v>35</v>
      </c>
      <c r="E18" s="184">
        <v>45</v>
      </c>
      <c r="F18" s="184">
        <v>40</v>
      </c>
      <c r="G18" s="184">
        <v>45</v>
      </c>
      <c r="H18" s="184">
        <v>40</v>
      </c>
      <c r="I18" s="184">
        <v>35</v>
      </c>
      <c r="J18" s="184">
        <v>45</v>
      </c>
      <c r="K18" s="184">
        <v>35</v>
      </c>
      <c r="L18" s="184">
        <v>30</v>
      </c>
      <c r="M18" s="184">
        <v>25</v>
      </c>
      <c r="N18" s="184">
        <v>50</v>
      </c>
      <c r="O18" s="184">
        <v>45</v>
      </c>
      <c r="P18" s="184">
        <v>25</v>
      </c>
      <c r="Q18" s="184">
        <v>20</v>
      </c>
      <c r="R18" s="184">
        <v>20</v>
      </c>
      <c r="S18" s="184">
        <v>45</v>
      </c>
      <c r="T18" s="184">
        <v>35</v>
      </c>
      <c r="U18" s="184">
        <v>40</v>
      </c>
      <c r="V18" s="184">
        <v>55</v>
      </c>
    </row>
    <row r="19" spans="1:22" x14ac:dyDescent="0.2">
      <c r="A19" s="98" t="s">
        <v>14</v>
      </c>
      <c r="B19" s="184">
        <v>0</v>
      </c>
      <c r="C19" s="184" t="s">
        <v>283</v>
      </c>
      <c r="D19" s="184" t="s">
        <v>283</v>
      </c>
      <c r="E19" s="184">
        <v>0</v>
      </c>
      <c r="F19" s="184">
        <v>0</v>
      </c>
      <c r="G19" s="184" t="s">
        <v>283</v>
      </c>
      <c r="H19" s="184">
        <v>0</v>
      </c>
      <c r="I19" s="184" t="s">
        <v>283</v>
      </c>
      <c r="J19" s="184">
        <v>0</v>
      </c>
      <c r="K19" s="184" t="s">
        <v>283</v>
      </c>
      <c r="L19" s="184">
        <v>0</v>
      </c>
      <c r="M19" s="184">
        <v>0</v>
      </c>
      <c r="N19" s="184">
        <v>0</v>
      </c>
      <c r="O19" s="184">
        <v>0</v>
      </c>
      <c r="P19" s="184">
        <v>0</v>
      </c>
      <c r="Q19" s="184" t="s">
        <v>283</v>
      </c>
      <c r="R19" s="184">
        <v>0</v>
      </c>
      <c r="S19" s="184" t="s">
        <v>283</v>
      </c>
      <c r="T19" s="184" t="s">
        <v>283</v>
      </c>
      <c r="U19" s="184">
        <v>0</v>
      </c>
      <c r="V19" s="184">
        <v>0</v>
      </c>
    </row>
    <row r="20" spans="1:22" x14ac:dyDescent="0.2">
      <c r="A20" s="98" t="s">
        <v>15</v>
      </c>
      <c r="B20" s="184">
        <v>5</v>
      </c>
      <c r="C20" s="184" t="s">
        <v>283</v>
      </c>
      <c r="D20" s="184" t="s">
        <v>283</v>
      </c>
      <c r="E20" s="184">
        <v>5</v>
      </c>
      <c r="F20" s="184" t="s">
        <v>283</v>
      </c>
      <c r="G20" s="184">
        <v>5</v>
      </c>
      <c r="H20" s="184" t="s">
        <v>283</v>
      </c>
      <c r="I20" s="184" t="s">
        <v>283</v>
      </c>
      <c r="J20" s="184" t="s">
        <v>283</v>
      </c>
      <c r="K20" s="184" t="s">
        <v>283</v>
      </c>
      <c r="L20" s="184">
        <v>5</v>
      </c>
      <c r="M20" s="184">
        <v>10</v>
      </c>
      <c r="N20" s="184">
        <v>15</v>
      </c>
      <c r="O20" s="184">
        <v>5</v>
      </c>
      <c r="P20" s="184">
        <v>5</v>
      </c>
      <c r="Q20" s="184">
        <v>5</v>
      </c>
      <c r="R20" s="184">
        <v>10</v>
      </c>
      <c r="S20" s="184">
        <v>5</v>
      </c>
      <c r="T20" s="184">
        <v>10</v>
      </c>
      <c r="U20" s="184">
        <v>10</v>
      </c>
      <c r="V20" s="184">
        <v>10</v>
      </c>
    </row>
    <row r="21" spans="1:22" x14ac:dyDescent="0.2">
      <c r="A21" s="98" t="s">
        <v>16</v>
      </c>
      <c r="B21" s="184">
        <v>80</v>
      </c>
      <c r="C21" s="184">
        <v>70</v>
      </c>
      <c r="D21" s="184">
        <v>70</v>
      </c>
      <c r="E21" s="184">
        <v>65</v>
      </c>
      <c r="F21" s="184">
        <v>90</v>
      </c>
      <c r="G21" s="184">
        <v>50</v>
      </c>
      <c r="H21" s="184">
        <v>65</v>
      </c>
      <c r="I21" s="184">
        <v>60</v>
      </c>
      <c r="J21" s="184">
        <v>60</v>
      </c>
      <c r="K21" s="184">
        <v>45</v>
      </c>
      <c r="L21" s="184">
        <v>50</v>
      </c>
      <c r="M21" s="184">
        <v>25</v>
      </c>
      <c r="N21" s="184">
        <v>60</v>
      </c>
      <c r="O21" s="184">
        <v>50</v>
      </c>
      <c r="P21" s="184">
        <v>25</v>
      </c>
      <c r="Q21" s="184">
        <v>45</v>
      </c>
      <c r="R21" s="184">
        <v>50</v>
      </c>
      <c r="S21" s="184">
        <v>65</v>
      </c>
      <c r="T21" s="184">
        <v>30</v>
      </c>
      <c r="U21" s="184">
        <v>35</v>
      </c>
      <c r="V21" s="184">
        <v>25</v>
      </c>
    </row>
    <row r="22" spans="1:22" x14ac:dyDescent="0.2">
      <c r="A22" s="98" t="s">
        <v>17</v>
      </c>
      <c r="B22" s="184">
        <v>70</v>
      </c>
      <c r="C22" s="184">
        <v>55</v>
      </c>
      <c r="D22" s="184">
        <v>80</v>
      </c>
      <c r="E22" s="184">
        <v>100</v>
      </c>
      <c r="F22" s="184">
        <v>75</v>
      </c>
      <c r="G22" s="184">
        <v>80</v>
      </c>
      <c r="H22" s="184">
        <v>175</v>
      </c>
      <c r="I22" s="184">
        <v>185</v>
      </c>
      <c r="J22" s="184">
        <v>220</v>
      </c>
      <c r="K22" s="184">
        <v>210</v>
      </c>
      <c r="L22" s="184">
        <v>220</v>
      </c>
      <c r="M22" s="184">
        <v>145</v>
      </c>
      <c r="N22" s="184">
        <v>180</v>
      </c>
      <c r="O22" s="184">
        <v>165</v>
      </c>
      <c r="P22" s="184">
        <v>165</v>
      </c>
      <c r="Q22" s="184">
        <v>170</v>
      </c>
      <c r="R22" s="184">
        <v>250</v>
      </c>
      <c r="S22" s="184">
        <v>295</v>
      </c>
      <c r="T22" s="184">
        <v>290</v>
      </c>
      <c r="U22" s="184">
        <v>305</v>
      </c>
      <c r="V22" s="184">
        <v>275</v>
      </c>
    </row>
    <row r="23" spans="1:22" x14ac:dyDescent="0.2">
      <c r="A23" s="98" t="s">
        <v>18</v>
      </c>
      <c r="B23" s="184" t="s">
        <v>283</v>
      </c>
      <c r="C23" s="184" t="s">
        <v>283</v>
      </c>
      <c r="D23" s="184">
        <v>5</v>
      </c>
      <c r="E23" s="184">
        <v>15</v>
      </c>
      <c r="F23" s="184">
        <v>25</v>
      </c>
      <c r="G23" s="184">
        <v>20</v>
      </c>
      <c r="H23" s="184">
        <v>25</v>
      </c>
      <c r="I23" s="184">
        <v>20</v>
      </c>
      <c r="J23" s="184">
        <v>15</v>
      </c>
      <c r="K23" s="184">
        <v>15</v>
      </c>
      <c r="L23" s="184">
        <v>20</v>
      </c>
      <c r="M23" s="184">
        <v>5</v>
      </c>
      <c r="N23" s="184">
        <v>15</v>
      </c>
      <c r="O23" s="184">
        <v>25</v>
      </c>
      <c r="P23" s="184">
        <v>20</v>
      </c>
      <c r="Q23" s="184">
        <v>5</v>
      </c>
      <c r="R23" s="184">
        <v>20</v>
      </c>
      <c r="S23" s="184">
        <v>30</v>
      </c>
      <c r="T23" s="184">
        <v>25</v>
      </c>
      <c r="U23" s="184">
        <v>25</v>
      </c>
      <c r="V23" s="184">
        <v>20</v>
      </c>
    </row>
    <row r="24" spans="1:22" x14ac:dyDescent="0.2">
      <c r="A24" s="98" t="s">
        <v>19</v>
      </c>
      <c r="B24" s="184" t="s">
        <v>283</v>
      </c>
      <c r="C24" s="184">
        <v>5</v>
      </c>
      <c r="D24" s="184">
        <v>10</v>
      </c>
      <c r="E24" s="184">
        <v>5</v>
      </c>
      <c r="F24" s="184">
        <v>5</v>
      </c>
      <c r="G24" s="184">
        <v>10</v>
      </c>
      <c r="H24" s="184">
        <v>5</v>
      </c>
      <c r="I24" s="184">
        <v>10</v>
      </c>
      <c r="J24" s="184">
        <v>10</v>
      </c>
      <c r="K24" s="184">
        <v>15</v>
      </c>
      <c r="L24" s="184">
        <v>5</v>
      </c>
      <c r="M24" s="184">
        <v>5</v>
      </c>
      <c r="N24" s="184">
        <v>5</v>
      </c>
      <c r="O24" s="184">
        <v>10</v>
      </c>
      <c r="P24" s="184">
        <v>10</v>
      </c>
      <c r="Q24" s="184" t="s">
        <v>283</v>
      </c>
      <c r="R24" s="184">
        <v>5</v>
      </c>
      <c r="S24" s="184">
        <v>5</v>
      </c>
      <c r="T24" s="184">
        <v>5</v>
      </c>
      <c r="U24" s="184">
        <v>10</v>
      </c>
      <c r="V24" s="184">
        <v>10</v>
      </c>
    </row>
    <row r="25" spans="1:22" x14ac:dyDescent="0.2">
      <c r="A25" s="98" t="s">
        <v>20</v>
      </c>
      <c r="B25" s="184" t="s">
        <v>283</v>
      </c>
      <c r="C25" s="184" t="s">
        <v>283</v>
      </c>
      <c r="D25" s="184">
        <v>0</v>
      </c>
      <c r="E25" s="184" t="s">
        <v>283</v>
      </c>
      <c r="F25" s="184">
        <v>0</v>
      </c>
      <c r="G25" s="184" t="s">
        <v>283</v>
      </c>
      <c r="H25" s="184" t="s">
        <v>283</v>
      </c>
      <c r="I25" s="184">
        <v>0</v>
      </c>
      <c r="J25" s="184">
        <v>0</v>
      </c>
      <c r="K25" s="184" t="s">
        <v>283</v>
      </c>
      <c r="L25" s="184" t="s">
        <v>283</v>
      </c>
      <c r="M25" s="184" t="s">
        <v>283</v>
      </c>
      <c r="N25" s="184" t="s">
        <v>283</v>
      </c>
      <c r="O25" s="184" t="s">
        <v>283</v>
      </c>
      <c r="P25" s="184">
        <v>0</v>
      </c>
      <c r="Q25" s="184">
        <v>0</v>
      </c>
      <c r="R25" s="184">
        <v>0</v>
      </c>
      <c r="S25" s="184">
        <v>0</v>
      </c>
      <c r="T25" s="184">
        <v>0</v>
      </c>
      <c r="U25" s="184">
        <v>0</v>
      </c>
      <c r="V25" s="184" t="s">
        <v>283</v>
      </c>
    </row>
    <row r="26" spans="1:22" x14ac:dyDescent="0.2">
      <c r="A26" s="98" t="s">
        <v>21</v>
      </c>
      <c r="B26" s="184">
        <v>0</v>
      </c>
      <c r="C26" s="184">
        <v>5</v>
      </c>
      <c r="D26" s="184" t="s">
        <v>283</v>
      </c>
      <c r="E26" s="184">
        <v>0</v>
      </c>
      <c r="F26" s="184">
        <v>5</v>
      </c>
      <c r="G26" s="184" t="s">
        <v>283</v>
      </c>
      <c r="H26" s="184">
        <v>0</v>
      </c>
      <c r="I26" s="184">
        <v>0</v>
      </c>
      <c r="J26" s="184">
        <v>5</v>
      </c>
      <c r="K26" s="184">
        <v>5</v>
      </c>
      <c r="L26" s="184">
        <v>0</v>
      </c>
      <c r="M26" s="184">
        <v>0</v>
      </c>
      <c r="N26" s="184">
        <v>0</v>
      </c>
      <c r="O26" s="184">
        <v>0</v>
      </c>
      <c r="P26" s="184" t="s">
        <v>283</v>
      </c>
      <c r="Q26" s="184">
        <v>0</v>
      </c>
      <c r="R26" s="184">
        <v>0</v>
      </c>
      <c r="S26" s="184" t="s">
        <v>283</v>
      </c>
      <c r="T26" s="184" t="s">
        <v>283</v>
      </c>
      <c r="U26" s="184" t="s">
        <v>283</v>
      </c>
      <c r="V26" s="184" t="s">
        <v>283</v>
      </c>
    </row>
    <row r="27" spans="1:22" x14ac:dyDescent="0.2">
      <c r="A27" s="98" t="s">
        <v>22</v>
      </c>
      <c r="B27" s="184">
        <v>5</v>
      </c>
      <c r="C27" s="184" t="s">
        <v>283</v>
      </c>
      <c r="D27" s="184" t="s">
        <v>283</v>
      </c>
      <c r="E27" s="184">
        <v>5</v>
      </c>
      <c r="F27" s="184" t="s">
        <v>283</v>
      </c>
      <c r="G27" s="184" t="s">
        <v>283</v>
      </c>
      <c r="H27" s="184" t="s">
        <v>283</v>
      </c>
      <c r="I27" s="184">
        <v>10</v>
      </c>
      <c r="J27" s="184" t="s">
        <v>283</v>
      </c>
      <c r="K27" s="184" t="s">
        <v>283</v>
      </c>
      <c r="L27" s="184">
        <v>0</v>
      </c>
      <c r="M27" s="184">
        <v>0</v>
      </c>
      <c r="N27" s="184">
        <v>0</v>
      </c>
      <c r="O27" s="184" t="s">
        <v>283</v>
      </c>
      <c r="P27" s="184" t="s">
        <v>283</v>
      </c>
      <c r="Q27" s="184" t="s">
        <v>283</v>
      </c>
      <c r="R27" s="184" t="s">
        <v>283</v>
      </c>
      <c r="S27" s="184">
        <v>0</v>
      </c>
      <c r="T27" s="184" t="s">
        <v>283</v>
      </c>
      <c r="U27" s="184">
        <v>0</v>
      </c>
      <c r="V27" s="184">
        <v>0</v>
      </c>
    </row>
    <row r="28" spans="1:22" x14ac:dyDescent="0.2">
      <c r="A28" s="98" t="s">
        <v>23</v>
      </c>
      <c r="B28" s="184">
        <v>30</v>
      </c>
      <c r="C28" s="184">
        <v>40</v>
      </c>
      <c r="D28" s="184">
        <v>40</v>
      </c>
      <c r="E28" s="184">
        <v>45</v>
      </c>
      <c r="F28" s="184">
        <v>40</v>
      </c>
      <c r="G28" s="184">
        <v>45</v>
      </c>
      <c r="H28" s="184">
        <v>25</v>
      </c>
      <c r="I28" s="184">
        <v>50</v>
      </c>
      <c r="J28" s="184">
        <v>25</v>
      </c>
      <c r="K28" s="184">
        <v>40</v>
      </c>
      <c r="L28" s="184">
        <v>50</v>
      </c>
      <c r="M28" s="184">
        <v>25</v>
      </c>
      <c r="N28" s="184">
        <v>50</v>
      </c>
      <c r="O28" s="184">
        <v>50</v>
      </c>
      <c r="P28" s="184">
        <v>40</v>
      </c>
      <c r="Q28" s="184">
        <v>20</v>
      </c>
      <c r="R28" s="184">
        <v>25</v>
      </c>
      <c r="S28" s="184">
        <v>30</v>
      </c>
      <c r="T28" s="184">
        <v>35</v>
      </c>
      <c r="U28" s="184">
        <v>55</v>
      </c>
      <c r="V28" s="184">
        <v>55</v>
      </c>
    </row>
    <row r="29" spans="1:22" x14ac:dyDescent="0.2">
      <c r="A29" s="98" t="s">
        <v>24</v>
      </c>
      <c r="B29" s="184" t="s">
        <v>283</v>
      </c>
      <c r="C29" s="184">
        <v>0</v>
      </c>
      <c r="D29" s="184" t="s">
        <v>283</v>
      </c>
      <c r="E29" s="184" t="s">
        <v>283</v>
      </c>
      <c r="F29" s="184" t="s">
        <v>283</v>
      </c>
      <c r="G29" s="184">
        <v>0</v>
      </c>
      <c r="H29" s="184" t="s">
        <v>283</v>
      </c>
      <c r="I29" s="184" t="s">
        <v>283</v>
      </c>
      <c r="J29" s="184">
        <v>0</v>
      </c>
      <c r="K29" s="184" t="s">
        <v>283</v>
      </c>
      <c r="L29" s="184" t="s">
        <v>283</v>
      </c>
      <c r="M29" s="184">
        <v>0</v>
      </c>
      <c r="N29" s="184" t="s">
        <v>283</v>
      </c>
      <c r="O29" s="184" t="s">
        <v>283</v>
      </c>
      <c r="P29" s="184">
        <v>5</v>
      </c>
      <c r="Q29" s="184">
        <v>0</v>
      </c>
      <c r="R29" s="184">
        <v>0</v>
      </c>
      <c r="S29" s="184" t="s">
        <v>283</v>
      </c>
      <c r="T29" s="184">
        <v>0</v>
      </c>
      <c r="U29" s="184" t="s">
        <v>283</v>
      </c>
      <c r="V29" s="184" t="s">
        <v>283</v>
      </c>
    </row>
    <row r="30" spans="1:22" x14ac:dyDescent="0.2">
      <c r="A30" s="98" t="s">
        <v>25</v>
      </c>
      <c r="B30" s="184">
        <v>0</v>
      </c>
      <c r="C30" s="184">
        <v>0</v>
      </c>
      <c r="D30" s="184">
        <v>0</v>
      </c>
      <c r="E30" s="184">
        <v>0</v>
      </c>
      <c r="F30" s="184" t="s">
        <v>283</v>
      </c>
      <c r="G30" s="184">
        <v>0</v>
      </c>
      <c r="H30" s="184" t="s">
        <v>283</v>
      </c>
      <c r="I30" s="184" t="s">
        <v>283</v>
      </c>
      <c r="J30" s="184" t="s">
        <v>283</v>
      </c>
      <c r="K30" s="184" t="s">
        <v>283</v>
      </c>
      <c r="L30" s="184">
        <v>0</v>
      </c>
      <c r="M30" s="184" t="s">
        <v>283</v>
      </c>
      <c r="N30" s="184">
        <v>0</v>
      </c>
      <c r="O30" s="184">
        <v>0</v>
      </c>
      <c r="P30" s="184" t="s">
        <v>283</v>
      </c>
      <c r="Q30" s="184">
        <v>0</v>
      </c>
      <c r="R30" s="184" t="s">
        <v>283</v>
      </c>
      <c r="S30" s="184" t="s">
        <v>283</v>
      </c>
      <c r="T30" s="184">
        <v>5</v>
      </c>
      <c r="U30" s="184" t="s">
        <v>283</v>
      </c>
      <c r="V30" s="184">
        <v>0</v>
      </c>
    </row>
    <row r="31" spans="1:22" x14ac:dyDescent="0.2">
      <c r="A31" s="98" t="s">
        <v>26</v>
      </c>
      <c r="B31" s="184" t="s">
        <v>283</v>
      </c>
      <c r="C31" s="184" t="s">
        <v>283</v>
      </c>
      <c r="D31" s="184" t="s">
        <v>283</v>
      </c>
      <c r="E31" s="184">
        <v>0</v>
      </c>
      <c r="F31" s="184" t="s">
        <v>283</v>
      </c>
      <c r="G31" s="184" t="s">
        <v>283</v>
      </c>
      <c r="H31" s="184" t="s">
        <v>283</v>
      </c>
      <c r="I31" s="184">
        <v>0</v>
      </c>
      <c r="J31" s="184">
        <v>5</v>
      </c>
      <c r="K31" s="184" t="s">
        <v>283</v>
      </c>
      <c r="L31" s="184" t="s">
        <v>283</v>
      </c>
      <c r="M31" s="184" t="s">
        <v>283</v>
      </c>
      <c r="N31" s="184">
        <v>0</v>
      </c>
      <c r="O31" s="184">
        <v>0</v>
      </c>
      <c r="P31" s="184" t="s">
        <v>283</v>
      </c>
      <c r="Q31" s="184">
        <v>0</v>
      </c>
      <c r="R31" s="184">
        <v>0</v>
      </c>
      <c r="S31" s="184">
        <v>0</v>
      </c>
      <c r="T31" s="184">
        <v>0</v>
      </c>
      <c r="U31" s="184" t="s">
        <v>283</v>
      </c>
      <c r="V31" s="184">
        <v>0</v>
      </c>
    </row>
    <row r="32" spans="1:22" x14ac:dyDescent="0.2">
      <c r="A32" s="98" t="s">
        <v>27</v>
      </c>
      <c r="B32" s="184">
        <v>0</v>
      </c>
      <c r="C32" s="184" t="s">
        <v>283</v>
      </c>
      <c r="D32" s="184">
        <v>0</v>
      </c>
      <c r="E32" s="184" t="s">
        <v>283</v>
      </c>
      <c r="F32" s="184">
        <v>0</v>
      </c>
      <c r="G32" s="184">
        <v>0</v>
      </c>
      <c r="H32" s="184">
        <v>0</v>
      </c>
      <c r="I32" s="184" t="s">
        <v>283</v>
      </c>
      <c r="J32" s="184">
        <v>0</v>
      </c>
      <c r="K32" s="184">
        <v>0</v>
      </c>
      <c r="L32" s="184">
        <v>0</v>
      </c>
      <c r="M32" s="184">
        <v>0</v>
      </c>
      <c r="N32" s="184" t="s">
        <v>283</v>
      </c>
      <c r="O32" s="184" t="s">
        <v>283</v>
      </c>
      <c r="P32" s="184">
        <v>0</v>
      </c>
      <c r="Q32" s="184">
        <v>5</v>
      </c>
      <c r="R32" s="184">
        <v>5</v>
      </c>
      <c r="S32" s="184" t="s">
        <v>283</v>
      </c>
      <c r="T32" s="184" t="s">
        <v>283</v>
      </c>
      <c r="U32" s="184" t="s">
        <v>283</v>
      </c>
      <c r="V32" s="184" t="s">
        <v>283</v>
      </c>
    </row>
    <row r="33" spans="1:22" x14ac:dyDescent="0.2">
      <c r="A33" s="98" t="s">
        <v>29</v>
      </c>
      <c r="B33" s="184">
        <v>5</v>
      </c>
      <c r="C33" s="184">
        <v>5</v>
      </c>
      <c r="D33" s="184" t="s">
        <v>283</v>
      </c>
      <c r="E33" s="184" t="s">
        <v>283</v>
      </c>
      <c r="F33" s="184" t="s">
        <v>283</v>
      </c>
      <c r="G33" s="184">
        <v>5</v>
      </c>
      <c r="H33" s="184">
        <v>5</v>
      </c>
      <c r="I33" s="184">
        <v>10</v>
      </c>
      <c r="J33" s="184">
        <v>5</v>
      </c>
      <c r="K33" s="184">
        <v>10</v>
      </c>
      <c r="L33" s="184">
        <v>10</v>
      </c>
      <c r="M33" s="184">
        <v>10</v>
      </c>
      <c r="N33" s="184">
        <v>5</v>
      </c>
      <c r="O33" s="184">
        <v>10</v>
      </c>
      <c r="P33" s="184">
        <v>10</v>
      </c>
      <c r="Q33" s="184">
        <v>10</v>
      </c>
      <c r="R33" s="184">
        <v>10</v>
      </c>
      <c r="S33" s="184">
        <v>30</v>
      </c>
      <c r="T33" s="184">
        <v>15</v>
      </c>
      <c r="U33" s="184">
        <v>15</v>
      </c>
      <c r="V33" s="184">
        <v>10</v>
      </c>
    </row>
    <row r="34" spans="1:22" x14ac:dyDescent="0.2">
      <c r="A34" s="98" t="s">
        <v>30</v>
      </c>
      <c r="B34" s="184">
        <v>10</v>
      </c>
      <c r="C34" s="184">
        <v>15</v>
      </c>
      <c r="D34" s="184">
        <v>15</v>
      </c>
      <c r="E34" s="184">
        <v>15</v>
      </c>
      <c r="F34" s="184">
        <v>10</v>
      </c>
      <c r="G34" s="184">
        <v>15</v>
      </c>
      <c r="H34" s="184">
        <v>20</v>
      </c>
      <c r="I34" s="184">
        <v>10</v>
      </c>
      <c r="J34" s="184">
        <v>15</v>
      </c>
      <c r="K34" s="184">
        <v>10</v>
      </c>
      <c r="L34" s="184">
        <v>10</v>
      </c>
      <c r="M34" s="184">
        <v>5</v>
      </c>
      <c r="N34" s="184">
        <v>15</v>
      </c>
      <c r="O34" s="184">
        <v>5</v>
      </c>
      <c r="P34" s="184">
        <v>15</v>
      </c>
      <c r="Q34" s="184">
        <v>10</v>
      </c>
      <c r="R34" s="184">
        <v>25</v>
      </c>
      <c r="S34" s="184">
        <v>35</v>
      </c>
      <c r="T34" s="184">
        <v>40</v>
      </c>
      <c r="U34" s="184">
        <v>30</v>
      </c>
      <c r="V34" s="184">
        <v>30</v>
      </c>
    </row>
    <row r="35" spans="1:22" x14ac:dyDescent="0.2">
      <c r="A35" s="98" t="s">
        <v>31</v>
      </c>
      <c r="B35" s="184">
        <v>5</v>
      </c>
      <c r="C35" s="184">
        <v>5</v>
      </c>
      <c r="D35" s="184" t="s">
        <v>283</v>
      </c>
      <c r="E35" s="184" t="s">
        <v>283</v>
      </c>
      <c r="F35" s="184">
        <v>10</v>
      </c>
      <c r="G35" s="184" t="s">
        <v>283</v>
      </c>
      <c r="H35" s="184">
        <v>10</v>
      </c>
      <c r="I35" s="184">
        <v>10</v>
      </c>
      <c r="J35" s="184">
        <v>10</v>
      </c>
      <c r="K35" s="184" t="s">
        <v>283</v>
      </c>
      <c r="L35" s="184">
        <v>0</v>
      </c>
      <c r="M35" s="184">
        <v>0</v>
      </c>
      <c r="N35" s="184">
        <v>5</v>
      </c>
      <c r="O35" s="184" t="s">
        <v>283</v>
      </c>
      <c r="P35" s="184">
        <v>5</v>
      </c>
      <c r="Q35" s="184">
        <v>5</v>
      </c>
      <c r="R35" s="184">
        <v>5</v>
      </c>
      <c r="S35" s="184" t="s">
        <v>283</v>
      </c>
      <c r="T35" s="184">
        <v>5</v>
      </c>
      <c r="U35" s="184">
        <v>5</v>
      </c>
      <c r="V35" s="184" t="s">
        <v>283</v>
      </c>
    </row>
    <row r="36" spans="1:22" x14ac:dyDescent="0.2">
      <c r="A36" s="98" t="s">
        <v>32</v>
      </c>
      <c r="B36" s="184">
        <v>0</v>
      </c>
      <c r="C36" s="184" t="s">
        <v>283</v>
      </c>
      <c r="D36" s="184">
        <v>0</v>
      </c>
      <c r="E36" s="184" t="s">
        <v>283</v>
      </c>
      <c r="F36" s="184">
        <v>0</v>
      </c>
      <c r="G36" s="184">
        <v>0</v>
      </c>
      <c r="H36" s="184" t="s">
        <v>283</v>
      </c>
      <c r="I36" s="184" t="s">
        <v>283</v>
      </c>
      <c r="J36" s="184" t="s">
        <v>283</v>
      </c>
      <c r="K36" s="184">
        <v>0</v>
      </c>
      <c r="L36" s="184">
        <v>0</v>
      </c>
      <c r="M36" s="184">
        <v>0</v>
      </c>
      <c r="N36" s="184" t="s">
        <v>283</v>
      </c>
      <c r="O36" s="184" t="s">
        <v>283</v>
      </c>
      <c r="P36" s="184" t="s">
        <v>283</v>
      </c>
      <c r="Q36" s="184" t="s">
        <v>283</v>
      </c>
      <c r="R36" s="184">
        <v>5</v>
      </c>
      <c r="S36" s="184">
        <v>5</v>
      </c>
      <c r="T36" s="184">
        <v>10</v>
      </c>
      <c r="U36" s="184">
        <v>10</v>
      </c>
      <c r="V36" s="184">
        <v>5</v>
      </c>
    </row>
    <row r="37" spans="1:22" x14ac:dyDescent="0.2">
      <c r="A37" s="178" t="s">
        <v>33</v>
      </c>
      <c r="B37" s="246" t="s">
        <v>283</v>
      </c>
      <c r="C37" s="246">
        <v>5</v>
      </c>
      <c r="D37" s="246">
        <v>5</v>
      </c>
      <c r="E37" s="246">
        <v>5</v>
      </c>
      <c r="F37" s="246">
        <v>10</v>
      </c>
      <c r="G37" s="246">
        <v>5</v>
      </c>
      <c r="H37" s="246">
        <v>10</v>
      </c>
      <c r="I37" s="246">
        <v>15</v>
      </c>
      <c r="J37" s="246">
        <v>20</v>
      </c>
      <c r="K37" s="246">
        <v>10</v>
      </c>
      <c r="L37" s="246">
        <v>20</v>
      </c>
      <c r="M37" s="246">
        <v>10</v>
      </c>
      <c r="N37" s="246">
        <v>10</v>
      </c>
      <c r="O37" s="246">
        <v>5</v>
      </c>
      <c r="P37" s="246">
        <v>10</v>
      </c>
      <c r="Q37" s="246">
        <v>10</v>
      </c>
      <c r="R37" s="246">
        <v>5</v>
      </c>
      <c r="S37" s="246">
        <v>15</v>
      </c>
      <c r="T37" s="246">
        <v>5</v>
      </c>
      <c r="U37" s="246">
        <v>10</v>
      </c>
      <c r="V37" s="246">
        <v>5</v>
      </c>
    </row>
    <row r="39" spans="1:22" x14ac:dyDescent="0.2">
      <c r="A39" s="52" t="s">
        <v>91</v>
      </c>
    </row>
  </sheetData>
  <mergeCells count="2">
    <mergeCell ref="B4:M4"/>
    <mergeCell ref="N4:V4"/>
  </mergeCells>
  <hyperlinks>
    <hyperlink ref="A2" location="Contents!A1" display="Back to contents"/>
  </hyperlinks>
  <pageMargins left="0.7" right="0.7" top="0.75" bottom="0.75" header="0.3" footer="0.3"/>
  <pageSetup paperSize="9" orientation="portrait" horizontalDpi="90" verticalDpi="9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V33"/>
  <sheetViews>
    <sheetView showGridLines="0" topLeftCell="A4" workbookViewId="0">
      <selection activeCell="A33" sqref="A33"/>
    </sheetView>
  </sheetViews>
  <sheetFormatPr defaultRowHeight="12.75" x14ac:dyDescent="0.2"/>
  <cols>
    <col min="1" max="1" customWidth="true" style="52" width="20.140625" collapsed="false"/>
    <col min="2" max="22" customWidth="true" style="52" width="11.140625" collapsed="false"/>
    <col min="23" max="16384" style="52" width="9.140625" collapsed="false"/>
  </cols>
  <sheetData>
    <row r="1" spans="1:22" x14ac:dyDescent="0.2">
      <c r="A1" s="8" t="s">
        <v>342</v>
      </c>
    </row>
    <row r="2" spans="1:22" x14ac:dyDescent="0.2">
      <c r="A2" s="274" t="s">
        <v>282</v>
      </c>
    </row>
    <row r="4" spans="1:22" x14ac:dyDescent="0.2">
      <c r="B4" s="419">
        <v>2019</v>
      </c>
      <c r="C4" s="421"/>
      <c r="D4" s="421"/>
      <c r="E4" s="421"/>
      <c r="F4" s="421"/>
      <c r="G4" s="421"/>
      <c r="H4" s="421"/>
      <c r="I4" s="421"/>
      <c r="J4" s="421"/>
      <c r="K4" s="421"/>
      <c r="L4" s="421"/>
      <c r="M4" s="421"/>
      <c r="N4" s="419">
        <v>2020</v>
      </c>
      <c r="O4" s="421"/>
      <c r="P4" s="421"/>
      <c r="Q4" s="421"/>
      <c r="R4" s="421"/>
      <c r="S4" s="421"/>
      <c r="T4" s="421"/>
      <c r="U4" s="421"/>
      <c r="V4" s="420"/>
    </row>
    <row r="5" spans="1:22" x14ac:dyDescent="0.2">
      <c r="B5" s="11" t="s">
        <v>196</v>
      </c>
      <c r="C5" s="11" t="s">
        <v>197</v>
      </c>
      <c r="D5" s="11" t="s">
        <v>198</v>
      </c>
      <c r="E5" s="11" t="s">
        <v>199</v>
      </c>
      <c r="F5" s="11" t="s">
        <v>200</v>
      </c>
      <c r="G5" s="11" t="s">
        <v>201</v>
      </c>
      <c r="H5" s="11" t="s">
        <v>202</v>
      </c>
      <c r="I5" s="11" t="s">
        <v>203</v>
      </c>
      <c r="J5" s="11" t="s">
        <v>204</v>
      </c>
      <c r="K5" s="11" t="s">
        <v>205</v>
      </c>
      <c r="L5" s="11" t="s">
        <v>206</v>
      </c>
      <c r="M5" s="11" t="s">
        <v>207</v>
      </c>
      <c r="N5" s="11" t="s">
        <v>196</v>
      </c>
      <c r="O5" s="11" t="s">
        <v>197</v>
      </c>
      <c r="P5" s="11" t="s">
        <v>198</v>
      </c>
      <c r="Q5" s="11" t="s">
        <v>199</v>
      </c>
      <c r="R5" s="11" t="s">
        <v>200</v>
      </c>
      <c r="S5" s="11" t="s">
        <v>201</v>
      </c>
      <c r="T5" s="11" t="s">
        <v>202</v>
      </c>
      <c r="U5" s="11" t="s">
        <v>203</v>
      </c>
      <c r="V5" s="11" t="s">
        <v>204</v>
      </c>
    </row>
    <row r="6" spans="1:22" x14ac:dyDescent="0.2">
      <c r="A6" s="177" t="s">
        <v>62</v>
      </c>
      <c r="B6" s="181">
        <v>340</v>
      </c>
      <c r="C6" s="181">
        <v>490</v>
      </c>
      <c r="D6" s="181">
        <v>470</v>
      </c>
      <c r="E6" s="181">
        <v>325</v>
      </c>
      <c r="F6" s="181">
        <v>305</v>
      </c>
      <c r="G6" s="181">
        <v>255</v>
      </c>
      <c r="H6" s="181">
        <v>355</v>
      </c>
      <c r="I6" s="181">
        <v>360</v>
      </c>
      <c r="J6" s="181">
        <v>315</v>
      </c>
      <c r="K6" s="181">
        <v>390</v>
      </c>
      <c r="L6" s="181">
        <v>480</v>
      </c>
      <c r="M6" s="181">
        <v>385</v>
      </c>
      <c r="N6" s="181">
        <v>395</v>
      </c>
      <c r="O6" s="181">
        <v>545</v>
      </c>
      <c r="P6" s="181">
        <v>485</v>
      </c>
      <c r="Q6" s="181">
        <v>5</v>
      </c>
      <c r="R6" s="181">
        <v>70</v>
      </c>
      <c r="S6" s="181">
        <v>90</v>
      </c>
      <c r="T6" s="181">
        <v>95</v>
      </c>
      <c r="U6" s="181">
        <v>125</v>
      </c>
      <c r="V6" s="181">
        <v>75</v>
      </c>
    </row>
    <row r="7" spans="1:22" x14ac:dyDescent="0.2">
      <c r="A7" s="98" t="s">
        <v>2</v>
      </c>
      <c r="B7" s="184">
        <v>0</v>
      </c>
      <c r="C7" s="184" t="s">
        <v>283</v>
      </c>
      <c r="D7" s="184">
        <v>0</v>
      </c>
      <c r="E7" s="184" t="s">
        <v>283</v>
      </c>
      <c r="F7" s="184">
        <v>0</v>
      </c>
      <c r="G7" s="184">
        <v>0</v>
      </c>
      <c r="H7" s="184">
        <v>0</v>
      </c>
      <c r="I7" s="184">
        <v>0</v>
      </c>
      <c r="J7" s="184">
        <v>0</v>
      </c>
      <c r="K7" s="184">
        <v>0</v>
      </c>
      <c r="L7" s="184">
        <v>0</v>
      </c>
      <c r="M7" s="184">
        <v>0</v>
      </c>
      <c r="N7" s="184" t="s">
        <v>283</v>
      </c>
      <c r="O7" s="184">
        <v>0</v>
      </c>
      <c r="P7" s="184">
        <v>5</v>
      </c>
      <c r="Q7" s="184">
        <v>0</v>
      </c>
      <c r="R7" s="184">
        <v>0</v>
      </c>
      <c r="S7" s="184">
        <v>0</v>
      </c>
      <c r="T7" s="184">
        <v>5</v>
      </c>
      <c r="U7" s="184">
        <v>0</v>
      </c>
      <c r="V7" s="184">
        <v>0</v>
      </c>
    </row>
    <row r="8" spans="1:22" x14ac:dyDescent="0.2">
      <c r="A8" s="98" t="s">
        <v>4</v>
      </c>
      <c r="B8" s="184" t="s">
        <v>283</v>
      </c>
      <c r="C8" s="184">
        <v>0</v>
      </c>
      <c r="D8" s="184">
        <v>0</v>
      </c>
      <c r="E8" s="184">
        <v>0</v>
      </c>
      <c r="F8" s="184" t="s">
        <v>283</v>
      </c>
      <c r="G8" s="184">
        <v>0</v>
      </c>
      <c r="H8" s="184">
        <v>0</v>
      </c>
      <c r="I8" s="184">
        <v>0</v>
      </c>
      <c r="J8" s="184">
        <v>0</v>
      </c>
      <c r="K8" s="184">
        <v>0</v>
      </c>
      <c r="L8" s="184" t="s">
        <v>283</v>
      </c>
      <c r="M8" s="184" t="s">
        <v>283</v>
      </c>
      <c r="N8" s="184" t="s">
        <v>283</v>
      </c>
      <c r="O8" s="184">
        <v>0</v>
      </c>
      <c r="P8" s="184">
        <v>0</v>
      </c>
      <c r="Q8" s="184">
        <v>0</v>
      </c>
      <c r="R8" s="184" t="s">
        <v>283</v>
      </c>
      <c r="S8" s="184" t="s">
        <v>283</v>
      </c>
      <c r="T8" s="184">
        <v>0</v>
      </c>
      <c r="U8" s="184">
        <v>0</v>
      </c>
      <c r="V8" s="184">
        <v>0</v>
      </c>
    </row>
    <row r="9" spans="1:22" x14ac:dyDescent="0.2">
      <c r="A9" s="98" t="s">
        <v>6</v>
      </c>
      <c r="B9" s="184" t="s">
        <v>283</v>
      </c>
      <c r="C9" s="184">
        <v>0</v>
      </c>
      <c r="D9" s="184">
        <v>0</v>
      </c>
      <c r="E9" s="184">
        <v>0</v>
      </c>
      <c r="F9" s="184">
        <v>0</v>
      </c>
      <c r="G9" s="184">
        <v>0</v>
      </c>
      <c r="H9" s="184">
        <v>0</v>
      </c>
      <c r="I9" s="184">
        <v>0</v>
      </c>
      <c r="J9" s="184">
        <v>0</v>
      </c>
      <c r="K9" s="184">
        <v>0</v>
      </c>
      <c r="L9" s="184">
        <v>0</v>
      </c>
      <c r="M9" s="184">
        <v>0</v>
      </c>
      <c r="N9" s="184">
        <v>0</v>
      </c>
      <c r="O9" s="184">
        <v>0</v>
      </c>
      <c r="P9" s="184">
        <v>0</v>
      </c>
      <c r="Q9" s="184">
        <v>0</v>
      </c>
      <c r="R9" s="184">
        <v>0</v>
      </c>
      <c r="S9" s="184">
        <v>0</v>
      </c>
      <c r="T9" s="184">
        <v>0</v>
      </c>
      <c r="U9" s="184">
        <v>0</v>
      </c>
      <c r="V9" s="184">
        <v>0</v>
      </c>
    </row>
    <row r="10" spans="1:22" x14ac:dyDescent="0.2">
      <c r="A10" s="98" t="s">
        <v>12</v>
      </c>
      <c r="B10" s="184">
        <v>0</v>
      </c>
      <c r="C10" s="184">
        <v>0</v>
      </c>
      <c r="D10" s="184">
        <v>0</v>
      </c>
      <c r="E10" s="184">
        <v>0</v>
      </c>
      <c r="F10" s="184">
        <v>0</v>
      </c>
      <c r="G10" s="184">
        <v>0</v>
      </c>
      <c r="H10" s="184">
        <v>0</v>
      </c>
      <c r="I10" s="184">
        <v>0</v>
      </c>
      <c r="J10" s="184">
        <v>0</v>
      </c>
      <c r="K10" s="184">
        <v>0</v>
      </c>
      <c r="L10" s="184">
        <v>0</v>
      </c>
      <c r="M10" s="184">
        <v>0</v>
      </c>
      <c r="N10" s="184">
        <v>0</v>
      </c>
      <c r="O10" s="184">
        <v>0</v>
      </c>
      <c r="P10" s="184">
        <v>0</v>
      </c>
      <c r="Q10" s="184" t="s">
        <v>283</v>
      </c>
      <c r="R10" s="184">
        <v>0</v>
      </c>
      <c r="S10" s="184">
        <v>0</v>
      </c>
      <c r="T10" s="184">
        <v>0</v>
      </c>
      <c r="U10" s="184">
        <v>0</v>
      </c>
      <c r="V10" s="184">
        <v>0</v>
      </c>
    </row>
    <row r="11" spans="1:22" x14ac:dyDescent="0.2">
      <c r="A11" s="98" t="s">
        <v>13</v>
      </c>
      <c r="B11" s="184">
        <v>0</v>
      </c>
      <c r="C11" s="184">
        <v>0</v>
      </c>
      <c r="D11" s="184">
        <v>0</v>
      </c>
      <c r="E11" s="184">
        <v>45</v>
      </c>
      <c r="F11" s="184">
        <v>40</v>
      </c>
      <c r="G11" s="184">
        <v>40</v>
      </c>
      <c r="H11" s="184">
        <v>60</v>
      </c>
      <c r="I11" s="184">
        <v>85</v>
      </c>
      <c r="J11" s="184">
        <v>65</v>
      </c>
      <c r="K11" s="184">
        <v>105</v>
      </c>
      <c r="L11" s="184">
        <v>65</v>
      </c>
      <c r="M11" s="184">
        <v>35</v>
      </c>
      <c r="N11" s="184">
        <v>25</v>
      </c>
      <c r="O11" s="184">
        <v>40</v>
      </c>
      <c r="P11" s="184">
        <v>50</v>
      </c>
      <c r="Q11" s="184" t="s">
        <v>283</v>
      </c>
      <c r="R11" s="184">
        <v>55</v>
      </c>
      <c r="S11" s="184">
        <v>70</v>
      </c>
      <c r="T11" s="184">
        <v>70</v>
      </c>
      <c r="U11" s="184">
        <v>115</v>
      </c>
      <c r="V11" s="184">
        <v>60</v>
      </c>
    </row>
    <row r="12" spans="1:22" x14ac:dyDescent="0.2">
      <c r="A12" s="98" t="s">
        <v>14</v>
      </c>
      <c r="B12" s="184">
        <v>0</v>
      </c>
      <c r="C12" s="184">
        <v>0</v>
      </c>
      <c r="D12" s="184">
        <v>0</v>
      </c>
      <c r="E12" s="184">
        <v>0</v>
      </c>
      <c r="F12" s="184">
        <v>0</v>
      </c>
      <c r="G12" s="184">
        <v>0</v>
      </c>
      <c r="H12" s="184">
        <v>0</v>
      </c>
      <c r="I12" s="184">
        <v>0</v>
      </c>
      <c r="J12" s="184">
        <v>0</v>
      </c>
      <c r="K12" s="184">
        <v>0</v>
      </c>
      <c r="L12" s="184">
        <v>0</v>
      </c>
      <c r="M12" s="184">
        <v>0</v>
      </c>
      <c r="N12" s="184">
        <v>0</v>
      </c>
      <c r="O12" s="184">
        <v>0</v>
      </c>
      <c r="P12" s="184">
        <v>0</v>
      </c>
      <c r="Q12" s="184">
        <v>0</v>
      </c>
      <c r="R12" s="184">
        <v>0</v>
      </c>
      <c r="S12" s="184">
        <v>0</v>
      </c>
      <c r="T12" s="184">
        <v>0</v>
      </c>
      <c r="U12" s="184" t="s">
        <v>283</v>
      </c>
      <c r="V12" s="184">
        <v>0</v>
      </c>
    </row>
    <row r="13" spans="1:22" x14ac:dyDescent="0.2">
      <c r="A13" s="98" t="s">
        <v>15</v>
      </c>
      <c r="B13" s="184">
        <v>0</v>
      </c>
      <c r="C13" s="184">
        <v>0</v>
      </c>
      <c r="D13" s="184">
        <v>0</v>
      </c>
      <c r="E13" s="184">
        <v>0</v>
      </c>
      <c r="F13" s="184">
        <v>0</v>
      </c>
      <c r="G13" s="184">
        <v>0</v>
      </c>
      <c r="H13" s="184">
        <v>0</v>
      </c>
      <c r="I13" s="184">
        <v>0</v>
      </c>
      <c r="J13" s="184">
        <v>0</v>
      </c>
      <c r="K13" s="184">
        <v>0</v>
      </c>
      <c r="L13" s="184">
        <v>0</v>
      </c>
      <c r="M13" s="184">
        <v>0</v>
      </c>
      <c r="N13" s="184">
        <v>0</v>
      </c>
      <c r="O13" s="184">
        <v>0</v>
      </c>
      <c r="P13" s="184">
        <v>0</v>
      </c>
      <c r="Q13" s="184">
        <v>0</v>
      </c>
      <c r="R13" s="184">
        <v>0</v>
      </c>
      <c r="S13" s="184" t="s">
        <v>283</v>
      </c>
      <c r="T13" s="184">
        <v>0</v>
      </c>
      <c r="U13" s="184">
        <v>0</v>
      </c>
      <c r="V13" s="184">
        <v>0</v>
      </c>
    </row>
    <row r="14" spans="1:22" x14ac:dyDescent="0.2">
      <c r="A14" s="98" t="s">
        <v>16</v>
      </c>
      <c r="B14" s="184">
        <v>5</v>
      </c>
      <c r="C14" s="184" t="s">
        <v>283</v>
      </c>
      <c r="D14" s="184">
        <v>20</v>
      </c>
      <c r="E14" s="184" t="s">
        <v>283</v>
      </c>
      <c r="F14" s="184">
        <v>5</v>
      </c>
      <c r="G14" s="184" t="s">
        <v>283</v>
      </c>
      <c r="H14" s="184">
        <v>15</v>
      </c>
      <c r="I14" s="184">
        <v>10</v>
      </c>
      <c r="J14" s="184">
        <v>10</v>
      </c>
      <c r="K14" s="184">
        <v>5</v>
      </c>
      <c r="L14" s="184">
        <v>0</v>
      </c>
      <c r="M14" s="184">
        <v>0</v>
      </c>
      <c r="N14" s="184" t="s">
        <v>283</v>
      </c>
      <c r="O14" s="184">
        <v>0</v>
      </c>
      <c r="P14" s="184">
        <v>0</v>
      </c>
      <c r="Q14" s="184">
        <v>0</v>
      </c>
      <c r="R14" s="184">
        <v>0</v>
      </c>
      <c r="S14" s="184" t="s">
        <v>283</v>
      </c>
      <c r="T14" s="184">
        <v>0</v>
      </c>
      <c r="U14" s="184">
        <v>0</v>
      </c>
      <c r="V14" s="184">
        <v>0</v>
      </c>
    </row>
    <row r="15" spans="1:22" x14ac:dyDescent="0.2">
      <c r="A15" s="98" t="s">
        <v>17</v>
      </c>
      <c r="B15" s="184">
        <v>330</v>
      </c>
      <c r="C15" s="184">
        <v>475</v>
      </c>
      <c r="D15" s="184">
        <v>435</v>
      </c>
      <c r="E15" s="184">
        <v>275</v>
      </c>
      <c r="F15" s="184">
        <v>255</v>
      </c>
      <c r="G15" s="184">
        <v>215</v>
      </c>
      <c r="H15" s="184">
        <v>285</v>
      </c>
      <c r="I15" s="184">
        <v>265</v>
      </c>
      <c r="J15" s="184">
        <v>230</v>
      </c>
      <c r="K15" s="184">
        <v>280</v>
      </c>
      <c r="L15" s="184">
        <v>415</v>
      </c>
      <c r="M15" s="184">
        <v>340</v>
      </c>
      <c r="N15" s="184">
        <v>360</v>
      </c>
      <c r="O15" s="184">
        <v>495</v>
      </c>
      <c r="P15" s="184">
        <v>425</v>
      </c>
      <c r="Q15" s="184" t="s">
        <v>283</v>
      </c>
      <c r="R15" s="184">
        <v>5</v>
      </c>
      <c r="S15" s="184">
        <v>10</v>
      </c>
      <c r="T15" s="184">
        <v>15</v>
      </c>
      <c r="U15" s="184">
        <v>5</v>
      </c>
      <c r="V15" s="184">
        <v>15</v>
      </c>
    </row>
    <row r="16" spans="1:22" x14ac:dyDescent="0.2">
      <c r="A16" s="98" t="s">
        <v>18</v>
      </c>
      <c r="B16" s="184" t="s">
        <v>283</v>
      </c>
      <c r="C16" s="184">
        <v>10</v>
      </c>
      <c r="D16" s="184">
        <v>10</v>
      </c>
      <c r="E16" s="184" t="s">
        <v>283</v>
      </c>
      <c r="F16" s="184" t="s">
        <v>283</v>
      </c>
      <c r="G16" s="184">
        <v>0</v>
      </c>
      <c r="H16" s="184" t="s">
        <v>283</v>
      </c>
      <c r="I16" s="184" t="s">
        <v>283</v>
      </c>
      <c r="J16" s="184">
        <v>5</v>
      </c>
      <c r="K16" s="184" t="s">
        <v>283</v>
      </c>
      <c r="L16" s="184">
        <v>0</v>
      </c>
      <c r="M16" s="184">
        <v>5</v>
      </c>
      <c r="N16" s="184">
        <v>5</v>
      </c>
      <c r="O16" s="184">
        <v>10</v>
      </c>
      <c r="P16" s="184">
        <v>5</v>
      </c>
      <c r="Q16" s="184">
        <v>0</v>
      </c>
      <c r="R16" s="184">
        <v>0</v>
      </c>
      <c r="S16" s="184">
        <v>0</v>
      </c>
      <c r="T16" s="184">
        <v>0</v>
      </c>
      <c r="U16" s="184" t="s">
        <v>283</v>
      </c>
      <c r="V16" s="184">
        <v>0</v>
      </c>
    </row>
    <row r="17" spans="1:22" x14ac:dyDescent="0.2">
      <c r="A17" s="98" t="s">
        <v>19</v>
      </c>
      <c r="B17" s="184">
        <v>0</v>
      </c>
      <c r="C17" s="184">
        <v>0</v>
      </c>
      <c r="D17" s="184">
        <v>0</v>
      </c>
      <c r="E17" s="184">
        <v>0</v>
      </c>
      <c r="F17" s="184">
        <v>0</v>
      </c>
      <c r="G17" s="184">
        <v>0</v>
      </c>
      <c r="H17" s="184">
        <v>0</v>
      </c>
      <c r="I17" s="184">
        <v>0</v>
      </c>
      <c r="J17" s="184">
        <v>0</v>
      </c>
      <c r="K17" s="184">
        <v>0</v>
      </c>
      <c r="L17" s="184">
        <v>0</v>
      </c>
      <c r="M17" s="184">
        <v>0</v>
      </c>
      <c r="N17" s="184">
        <v>0</v>
      </c>
      <c r="O17" s="184">
        <v>0</v>
      </c>
      <c r="P17" s="184">
        <v>0</v>
      </c>
      <c r="Q17" s="184">
        <v>0</v>
      </c>
      <c r="R17" s="184">
        <v>0</v>
      </c>
      <c r="S17" s="184" t="s">
        <v>283</v>
      </c>
      <c r="T17" s="184">
        <v>0</v>
      </c>
      <c r="U17" s="184">
        <v>0</v>
      </c>
      <c r="V17" s="184">
        <v>0</v>
      </c>
    </row>
    <row r="18" spans="1:22" x14ac:dyDescent="0.2">
      <c r="A18" s="98" t="s">
        <v>20</v>
      </c>
      <c r="B18" s="184">
        <v>0</v>
      </c>
      <c r="C18" s="184">
        <v>0</v>
      </c>
      <c r="D18" s="184">
        <v>0</v>
      </c>
      <c r="E18" s="184">
        <v>0</v>
      </c>
      <c r="F18" s="184">
        <v>0</v>
      </c>
      <c r="G18" s="184">
        <v>0</v>
      </c>
      <c r="H18" s="184">
        <v>0</v>
      </c>
      <c r="I18" s="184">
        <v>0</v>
      </c>
      <c r="J18" s="184">
        <v>0</v>
      </c>
      <c r="K18" s="184">
        <v>0</v>
      </c>
      <c r="L18" s="184">
        <v>0</v>
      </c>
      <c r="M18" s="184">
        <v>0</v>
      </c>
      <c r="N18" s="184">
        <v>0</v>
      </c>
      <c r="O18" s="184">
        <v>0</v>
      </c>
      <c r="P18" s="184">
        <v>0</v>
      </c>
      <c r="Q18" s="184">
        <v>0</v>
      </c>
      <c r="R18" s="184" t="s">
        <v>283</v>
      </c>
      <c r="S18" s="184" t="s">
        <v>283</v>
      </c>
      <c r="T18" s="184">
        <v>0</v>
      </c>
      <c r="U18" s="184">
        <v>0</v>
      </c>
      <c r="V18" s="184">
        <v>0</v>
      </c>
    </row>
    <row r="19" spans="1:22" x14ac:dyDescent="0.2">
      <c r="A19" s="98" t="s">
        <v>21</v>
      </c>
      <c r="B19" s="184">
        <v>0</v>
      </c>
      <c r="C19" s="184">
        <v>0</v>
      </c>
      <c r="D19" s="184">
        <v>0</v>
      </c>
      <c r="E19" s="184">
        <v>0</v>
      </c>
      <c r="F19" s="184">
        <v>0</v>
      </c>
      <c r="G19" s="184">
        <v>0</v>
      </c>
      <c r="H19" s="184">
        <v>0</v>
      </c>
      <c r="I19" s="184">
        <v>0</v>
      </c>
      <c r="J19" s="184">
        <v>0</v>
      </c>
      <c r="K19" s="184">
        <v>0</v>
      </c>
      <c r="L19" s="184">
        <v>0</v>
      </c>
      <c r="M19" s="184">
        <v>0</v>
      </c>
      <c r="N19" s="184">
        <v>0</v>
      </c>
      <c r="O19" s="184">
        <v>0</v>
      </c>
      <c r="P19" s="184">
        <v>0</v>
      </c>
      <c r="Q19" s="184">
        <v>0</v>
      </c>
      <c r="R19" s="184" t="s">
        <v>283</v>
      </c>
      <c r="S19" s="184">
        <v>0</v>
      </c>
      <c r="T19" s="184">
        <v>0</v>
      </c>
      <c r="U19" s="184">
        <v>0</v>
      </c>
      <c r="V19" s="184">
        <v>0</v>
      </c>
    </row>
    <row r="20" spans="1:22" x14ac:dyDescent="0.2">
      <c r="A20" s="98" t="s">
        <v>22</v>
      </c>
      <c r="B20" s="184">
        <v>0</v>
      </c>
      <c r="C20" s="184">
        <v>0</v>
      </c>
      <c r="D20" s="184">
        <v>0</v>
      </c>
      <c r="E20" s="184">
        <v>0</v>
      </c>
      <c r="F20" s="184">
        <v>0</v>
      </c>
      <c r="G20" s="184">
        <v>0</v>
      </c>
      <c r="H20" s="184">
        <v>0</v>
      </c>
      <c r="I20" s="184">
        <v>0</v>
      </c>
      <c r="J20" s="184">
        <v>0</v>
      </c>
      <c r="K20" s="184">
        <v>0</v>
      </c>
      <c r="L20" s="184">
        <v>0</v>
      </c>
      <c r="M20" s="184">
        <v>0</v>
      </c>
      <c r="N20" s="184">
        <v>0</v>
      </c>
      <c r="O20" s="184">
        <v>0</v>
      </c>
      <c r="P20" s="184">
        <v>0</v>
      </c>
      <c r="Q20" s="184">
        <v>0</v>
      </c>
      <c r="R20" s="184" t="s">
        <v>283</v>
      </c>
      <c r="S20" s="184">
        <v>0</v>
      </c>
      <c r="T20" s="184">
        <v>0</v>
      </c>
      <c r="U20" s="184">
        <v>0</v>
      </c>
      <c r="V20" s="184">
        <v>0</v>
      </c>
    </row>
    <row r="21" spans="1:22" x14ac:dyDescent="0.2">
      <c r="A21" s="98" t="s">
        <v>23</v>
      </c>
      <c r="B21" s="184">
        <v>0</v>
      </c>
      <c r="C21" s="184">
        <v>0</v>
      </c>
      <c r="D21" s="184">
        <v>0</v>
      </c>
      <c r="E21" s="184">
        <v>0</v>
      </c>
      <c r="F21" s="184">
        <v>0</v>
      </c>
      <c r="G21" s="184">
        <v>0</v>
      </c>
      <c r="H21" s="184">
        <v>0</v>
      </c>
      <c r="I21" s="184">
        <v>0</v>
      </c>
      <c r="J21" s="184">
        <v>0</v>
      </c>
      <c r="K21" s="184">
        <v>0</v>
      </c>
      <c r="L21" s="184">
        <v>0</v>
      </c>
      <c r="M21" s="184">
        <v>0</v>
      </c>
      <c r="N21" s="184">
        <v>0</v>
      </c>
      <c r="O21" s="184">
        <v>0</v>
      </c>
      <c r="P21" s="184">
        <v>0</v>
      </c>
      <c r="Q21" s="184">
        <v>0</v>
      </c>
      <c r="R21" s="184" t="s">
        <v>283</v>
      </c>
      <c r="S21" s="184">
        <v>0</v>
      </c>
      <c r="T21" s="184">
        <v>0</v>
      </c>
      <c r="U21" s="184" t="s">
        <v>283</v>
      </c>
      <c r="V21" s="184">
        <v>0</v>
      </c>
    </row>
    <row r="22" spans="1:22" x14ac:dyDescent="0.2">
      <c r="A22" s="98" t="s">
        <v>24</v>
      </c>
      <c r="B22" s="184">
        <v>0</v>
      </c>
      <c r="C22" s="184">
        <v>0</v>
      </c>
      <c r="D22" s="184">
        <v>0</v>
      </c>
      <c r="E22" s="184">
        <v>0</v>
      </c>
      <c r="F22" s="184">
        <v>0</v>
      </c>
      <c r="G22" s="184">
        <v>0</v>
      </c>
      <c r="H22" s="184">
        <v>0</v>
      </c>
      <c r="I22" s="184">
        <v>0</v>
      </c>
      <c r="J22" s="184">
        <v>0</v>
      </c>
      <c r="K22" s="184">
        <v>0</v>
      </c>
      <c r="L22" s="184">
        <v>0</v>
      </c>
      <c r="M22" s="184">
        <v>0</v>
      </c>
      <c r="N22" s="184">
        <v>0</v>
      </c>
      <c r="O22" s="184">
        <v>0</v>
      </c>
      <c r="P22" s="184">
        <v>0</v>
      </c>
      <c r="Q22" s="184">
        <v>0</v>
      </c>
      <c r="R22" s="184" t="s">
        <v>283</v>
      </c>
      <c r="S22" s="184">
        <v>0</v>
      </c>
      <c r="T22" s="184">
        <v>0</v>
      </c>
      <c r="U22" s="184" t="s">
        <v>283</v>
      </c>
      <c r="V22" s="184">
        <v>0</v>
      </c>
    </row>
    <row r="23" spans="1:22" x14ac:dyDescent="0.2">
      <c r="A23" s="98" t="s">
        <v>25</v>
      </c>
      <c r="B23" s="184">
        <v>0</v>
      </c>
      <c r="C23" s="184">
        <v>0</v>
      </c>
      <c r="D23" s="184">
        <v>0</v>
      </c>
      <c r="E23" s="184">
        <v>0</v>
      </c>
      <c r="F23" s="184">
        <v>0</v>
      </c>
      <c r="G23" s="184">
        <v>0</v>
      </c>
      <c r="H23" s="184">
        <v>0</v>
      </c>
      <c r="I23" s="184">
        <v>0</v>
      </c>
      <c r="J23" s="184">
        <v>0</v>
      </c>
      <c r="K23" s="184">
        <v>0</v>
      </c>
      <c r="L23" s="184">
        <v>0</v>
      </c>
      <c r="M23" s="184">
        <v>0</v>
      </c>
      <c r="N23" s="184">
        <v>0</v>
      </c>
      <c r="O23" s="184">
        <v>0</v>
      </c>
      <c r="P23" s="184">
        <v>0</v>
      </c>
      <c r="Q23" s="184">
        <v>0</v>
      </c>
      <c r="R23" s="184">
        <v>0</v>
      </c>
      <c r="S23" s="184" t="s">
        <v>283</v>
      </c>
      <c r="T23" s="184">
        <v>0</v>
      </c>
      <c r="U23" s="184" t="s">
        <v>283</v>
      </c>
      <c r="V23" s="184">
        <v>0</v>
      </c>
    </row>
    <row r="24" spans="1:22" x14ac:dyDescent="0.2">
      <c r="A24" s="98" t="s">
        <v>26</v>
      </c>
      <c r="B24" s="184">
        <v>0</v>
      </c>
      <c r="C24" s="184">
        <v>0</v>
      </c>
      <c r="D24" s="184">
        <v>0</v>
      </c>
      <c r="E24" s="184">
        <v>0</v>
      </c>
      <c r="F24" s="184">
        <v>0</v>
      </c>
      <c r="G24" s="184">
        <v>0</v>
      </c>
      <c r="H24" s="184">
        <v>0</v>
      </c>
      <c r="I24" s="184">
        <v>0</v>
      </c>
      <c r="J24" s="184">
        <v>0</v>
      </c>
      <c r="K24" s="184">
        <v>0</v>
      </c>
      <c r="L24" s="184">
        <v>0</v>
      </c>
      <c r="M24" s="184">
        <v>0</v>
      </c>
      <c r="N24" s="184">
        <v>0</v>
      </c>
      <c r="O24" s="184">
        <v>0</v>
      </c>
      <c r="P24" s="184">
        <v>0</v>
      </c>
      <c r="Q24" s="184">
        <v>0</v>
      </c>
      <c r="R24" s="184" t="s">
        <v>283</v>
      </c>
      <c r="S24" s="184">
        <v>0</v>
      </c>
      <c r="T24" s="184">
        <v>0</v>
      </c>
      <c r="U24" s="184">
        <v>0</v>
      </c>
      <c r="V24" s="184">
        <v>0</v>
      </c>
    </row>
    <row r="25" spans="1:22" x14ac:dyDescent="0.2">
      <c r="A25" s="98" t="s">
        <v>27</v>
      </c>
      <c r="B25" s="184">
        <v>0</v>
      </c>
      <c r="C25" s="184">
        <v>0</v>
      </c>
      <c r="D25" s="184">
        <v>0</v>
      </c>
      <c r="E25" s="184">
        <v>0</v>
      </c>
      <c r="F25" s="184">
        <v>0</v>
      </c>
      <c r="G25" s="184">
        <v>0</v>
      </c>
      <c r="H25" s="184">
        <v>0</v>
      </c>
      <c r="I25" s="184">
        <v>0</v>
      </c>
      <c r="J25" s="184">
        <v>0</v>
      </c>
      <c r="K25" s="184">
        <v>0</v>
      </c>
      <c r="L25" s="184">
        <v>0</v>
      </c>
      <c r="M25" s="184">
        <v>0</v>
      </c>
      <c r="N25" s="184">
        <v>0</v>
      </c>
      <c r="O25" s="184">
        <v>0</v>
      </c>
      <c r="P25" s="184">
        <v>0</v>
      </c>
      <c r="Q25" s="184">
        <v>0</v>
      </c>
      <c r="R25" s="184">
        <v>0</v>
      </c>
      <c r="S25" s="184" t="s">
        <v>283</v>
      </c>
      <c r="T25" s="184">
        <v>0</v>
      </c>
      <c r="U25" s="184">
        <v>0</v>
      </c>
      <c r="V25" s="184">
        <v>0</v>
      </c>
    </row>
    <row r="26" spans="1:22" x14ac:dyDescent="0.2">
      <c r="A26" s="98" t="s">
        <v>28</v>
      </c>
      <c r="B26" s="184">
        <v>0</v>
      </c>
      <c r="C26" s="184">
        <v>0</v>
      </c>
      <c r="D26" s="184" t="s">
        <v>283</v>
      </c>
      <c r="E26" s="184">
        <v>0</v>
      </c>
      <c r="F26" s="184">
        <v>0</v>
      </c>
      <c r="G26" s="184">
        <v>0</v>
      </c>
      <c r="H26" s="184">
        <v>0</v>
      </c>
      <c r="I26" s="184">
        <v>0</v>
      </c>
      <c r="J26" s="184">
        <v>0</v>
      </c>
      <c r="K26" s="184">
        <v>0</v>
      </c>
      <c r="L26" s="184">
        <v>0</v>
      </c>
      <c r="M26" s="184">
        <v>0</v>
      </c>
      <c r="N26" s="184">
        <v>0</v>
      </c>
      <c r="O26" s="184">
        <v>0</v>
      </c>
      <c r="P26" s="184">
        <v>0</v>
      </c>
      <c r="Q26" s="184">
        <v>0</v>
      </c>
      <c r="R26" s="184">
        <v>0</v>
      </c>
      <c r="S26" s="184" t="s">
        <v>283</v>
      </c>
      <c r="T26" s="184">
        <v>0</v>
      </c>
      <c r="U26" s="184" t="s">
        <v>283</v>
      </c>
      <c r="V26" s="184">
        <v>0</v>
      </c>
    </row>
    <row r="27" spans="1:22" x14ac:dyDescent="0.2">
      <c r="A27" s="98" t="s">
        <v>29</v>
      </c>
      <c r="B27" s="184">
        <v>0</v>
      </c>
      <c r="C27" s="184">
        <v>0</v>
      </c>
      <c r="D27" s="184">
        <v>0</v>
      </c>
      <c r="E27" s="184">
        <v>0</v>
      </c>
      <c r="F27" s="184">
        <v>0</v>
      </c>
      <c r="G27" s="184">
        <v>0</v>
      </c>
      <c r="H27" s="184">
        <v>0</v>
      </c>
      <c r="I27" s="184">
        <v>0</v>
      </c>
      <c r="J27" s="184">
        <v>0</v>
      </c>
      <c r="K27" s="184">
        <v>0</v>
      </c>
      <c r="L27" s="184">
        <v>0</v>
      </c>
      <c r="M27" s="184">
        <v>0</v>
      </c>
      <c r="N27" s="184">
        <v>0</v>
      </c>
      <c r="O27" s="184">
        <v>0</v>
      </c>
      <c r="P27" s="184">
        <v>0</v>
      </c>
      <c r="Q27" s="184">
        <v>0</v>
      </c>
      <c r="R27" s="184" t="s">
        <v>283</v>
      </c>
      <c r="S27" s="184" t="s">
        <v>283</v>
      </c>
      <c r="T27" s="184">
        <v>0</v>
      </c>
      <c r="U27" s="184">
        <v>0</v>
      </c>
      <c r="V27" s="184">
        <v>0</v>
      </c>
    </row>
    <row r="28" spans="1:22" x14ac:dyDescent="0.2">
      <c r="A28" s="98" t="s">
        <v>30</v>
      </c>
      <c r="B28" s="184">
        <v>0</v>
      </c>
      <c r="C28" s="184">
        <v>0</v>
      </c>
      <c r="D28" s="184">
        <v>0</v>
      </c>
      <c r="E28" s="184" t="s">
        <v>283</v>
      </c>
      <c r="F28" s="184">
        <v>0</v>
      </c>
      <c r="G28" s="184">
        <v>0</v>
      </c>
      <c r="H28" s="184">
        <v>0</v>
      </c>
      <c r="I28" s="184">
        <v>0</v>
      </c>
      <c r="J28" s="184">
        <v>0</v>
      </c>
      <c r="K28" s="184">
        <v>0</v>
      </c>
      <c r="L28" s="184">
        <v>0</v>
      </c>
      <c r="M28" s="184">
        <v>0</v>
      </c>
      <c r="N28" s="184">
        <v>0</v>
      </c>
      <c r="O28" s="184">
        <v>0</v>
      </c>
      <c r="P28" s="184">
        <v>0</v>
      </c>
      <c r="Q28" s="184">
        <v>0</v>
      </c>
      <c r="R28" s="184" t="s">
        <v>283</v>
      </c>
      <c r="S28" s="184">
        <v>0</v>
      </c>
      <c r="T28" s="184">
        <v>0</v>
      </c>
      <c r="U28" s="184">
        <v>0</v>
      </c>
      <c r="V28" s="184">
        <v>0</v>
      </c>
    </row>
    <row r="29" spans="1:22" x14ac:dyDescent="0.2">
      <c r="A29" s="98" t="s">
        <v>31</v>
      </c>
      <c r="B29" s="184">
        <v>0</v>
      </c>
      <c r="C29" s="184" t="s">
        <v>283</v>
      </c>
      <c r="D29" s="184">
        <v>0</v>
      </c>
      <c r="E29" s="184">
        <v>0</v>
      </c>
      <c r="F29" s="184">
        <v>0</v>
      </c>
      <c r="G29" s="184">
        <v>0</v>
      </c>
      <c r="H29" s="184">
        <v>0</v>
      </c>
      <c r="I29" s="184">
        <v>0</v>
      </c>
      <c r="J29" s="184">
        <v>0</v>
      </c>
      <c r="K29" s="184">
        <v>0</v>
      </c>
      <c r="L29" s="184">
        <v>0</v>
      </c>
      <c r="M29" s="184">
        <v>0</v>
      </c>
      <c r="N29" s="184">
        <v>0</v>
      </c>
      <c r="O29" s="184">
        <v>0</v>
      </c>
      <c r="P29" s="184">
        <v>0</v>
      </c>
      <c r="Q29" s="184">
        <v>0</v>
      </c>
      <c r="R29" s="184">
        <v>0</v>
      </c>
      <c r="S29" s="184">
        <v>0</v>
      </c>
      <c r="T29" s="184" t="s">
        <v>283</v>
      </c>
      <c r="U29" s="184">
        <v>0</v>
      </c>
      <c r="V29" s="184">
        <v>0</v>
      </c>
    </row>
    <row r="30" spans="1:22" x14ac:dyDescent="0.2">
      <c r="A30" s="98" t="s">
        <v>32</v>
      </c>
      <c r="B30" s="184">
        <v>0</v>
      </c>
      <c r="C30" s="184">
        <v>0</v>
      </c>
      <c r="D30" s="184">
        <v>0</v>
      </c>
      <c r="E30" s="184">
        <v>0</v>
      </c>
      <c r="F30" s="184">
        <v>0</v>
      </c>
      <c r="G30" s="184">
        <v>0</v>
      </c>
      <c r="H30" s="184">
        <v>0</v>
      </c>
      <c r="I30" s="184">
        <v>0</v>
      </c>
      <c r="J30" s="184">
        <v>0</v>
      </c>
      <c r="K30" s="184">
        <v>0</v>
      </c>
      <c r="L30" s="184">
        <v>0</v>
      </c>
      <c r="M30" s="184">
        <v>0</v>
      </c>
      <c r="N30" s="184">
        <v>0</v>
      </c>
      <c r="O30" s="184">
        <v>0</v>
      </c>
      <c r="P30" s="184">
        <v>0</v>
      </c>
      <c r="Q30" s="184">
        <v>0</v>
      </c>
      <c r="R30" s="184" t="s">
        <v>283</v>
      </c>
      <c r="S30" s="184">
        <v>0</v>
      </c>
      <c r="T30" s="184">
        <v>0</v>
      </c>
      <c r="U30" s="184">
        <v>0</v>
      </c>
      <c r="V30" s="184">
        <v>0</v>
      </c>
    </row>
    <row r="31" spans="1:22" x14ac:dyDescent="0.2">
      <c r="A31" s="178" t="s">
        <v>33</v>
      </c>
      <c r="B31" s="246">
        <v>0</v>
      </c>
      <c r="C31" s="246">
        <v>0</v>
      </c>
      <c r="D31" s="246">
        <v>0</v>
      </c>
      <c r="E31" s="246">
        <v>0</v>
      </c>
      <c r="F31" s="246">
        <v>0</v>
      </c>
      <c r="G31" s="246">
        <v>0</v>
      </c>
      <c r="H31" s="246">
        <v>0</v>
      </c>
      <c r="I31" s="246">
        <v>0</v>
      </c>
      <c r="J31" s="246">
        <v>0</v>
      </c>
      <c r="K31" s="246">
        <v>0</v>
      </c>
      <c r="L31" s="246">
        <v>0</v>
      </c>
      <c r="M31" s="246">
        <v>0</v>
      </c>
      <c r="N31" s="246">
        <v>0</v>
      </c>
      <c r="O31" s="246">
        <v>0</v>
      </c>
      <c r="P31" s="246">
        <v>0</v>
      </c>
      <c r="Q31" s="246">
        <v>0</v>
      </c>
      <c r="R31" s="246">
        <v>0</v>
      </c>
      <c r="S31" s="246" t="s">
        <v>283</v>
      </c>
      <c r="T31" s="246">
        <v>0</v>
      </c>
      <c r="U31" s="246">
        <v>0</v>
      </c>
      <c r="V31" s="246" t="s">
        <v>283</v>
      </c>
    </row>
    <row r="33" spans="1:1" x14ac:dyDescent="0.2">
      <c r="A33" s="52" t="s">
        <v>91</v>
      </c>
    </row>
  </sheetData>
  <mergeCells count="2">
    <mergeCell ref="B4:M4"/>
    <mergeCell ref="N4:V4"/>
  </mergeCells>
  <hyperlinks>
    <hyperlink ref="A2" location="Contents!A1" display="Back to contents"/>
  </hyperlinks>
  <pageMargins left="0.7" right="0.7" top="0.75" bottom="0.75" header="0.3" footer="0.3"/>
  <pageSetup paperSize="9" orientation="portrait" horizontalDpi="90" verticalDpi="9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V38"/>
  <sheetViews>
    <sheetView showGridLines="0" workbookViewId="0">
      <selection activeCell="D3" sqref="D3"/>
    </sheetView>
  </sheetViews>
  <sheetFormatPr defaultRowHeight="12.75" x14ac:dyDescent="0.2"/>
  <cols>
    <col min="1" max="1" customWidth="true" style="52" width="20.140625" collapsed="false"/>
    <col min="2" max="22" customWidth="true" style="52" width="10.7109375" collapsed="false"/>
    <col min="23" max="16384" style="52" width="9.140625" collapsed="false"/>
  </cols>
  <sheetData>
    <row r="1" spans="1:22" x14ac:dyDescent="0.2">
      <c r="A1" s="8" t="s">
        <v>281</v>
      </c>
    </row>
    <row r="2" spans="1:22" x14ac:dyDescent="0.2">
      <c r="A2" s="274" t="s">
        <v>282</v>
      </c>
    </row>
    <row r="4" spans="1:22" x14ac:dyDescent="0.2">
      <c r="B4" s="419">
        <v>2019</v>
      </c>
      <c r="C4" s="421"/>
      <c r="D4" s="421"/>
      <c r="E4" s="421"/>
      <c r="F4" s="421"/>
      <c r="G4" s="421"/>
      <c r="H4" s="421"/>
      <c r="I4" s="421"/>
      <c r="J4" s="421"/>
      <c r="K4" s="421"/>
      <c r="L4" s="421"/>
      <c r="M4" s="421"/>
      <c r="N4" s="419">
        <v>2020</v>
      </c>
      <c r="O4" s="421"/>
      <c r="P4" s="421"/>
      <c r="Q4" s="421"/>
      <c r="R4" s="421"/>
      <c r="S4" s="421"/>
      <c r="T4" s="421"/>
      <c r="U4" s="421"/>
      <c r="V4" s="420"/>
    </row>
    <row r="5" spans="1:22" x14ac:dyDescent="0.2">
      <c r="B5" s="401">
        <v>44227</v>
      </c>
      <c r="C5" s="401">
        <v>44255</v>
      </c>
      <c r="D5" s="401">
        <v>44286</v>
      </c>
      <c r="E5" s="401">
        <v>44316</v>
      </c>
      <c r="F5" s="401">
        <v>44347</v>
      </c>
      <c r="G5" s="401">
        <v>44377</v>
      </c>
      <c r="H5" s="401">
        <v>44408</v>
      </c>
      <c r="I5" s="401">
        <v>44439</v>
      </c>
      <c r="J5" s="401">
        <v>44469</v>
      </c>
      <c r="K5" s="401">
        <v>44500</v>
      </c>
      <c r="L5" s="401">
        <v>44530</v>
      </c>
      <c r="M5" s="401">
        <v>44561</v>
      </c>
      <c r="N5" s="401">
        <v>44227</v>
      </c>
      <c r="O5" s="401">
        <v>44255</v>
      </c>
      <c r="P5" s="401">
        <v>44286</v>
      </c>
      <c r="Q5" s="401">
        <v>44316</v>
      </c>
      <c r="R5" s="401">
        <v>44347</v>
      </c>
      <c r="S5" s="401">
        <v>44377</v>
      </c>
      <c r="T5" s="401">
        <v>44408</v>
      </c>
      <c r="U5" s="401">
        <v>44439</v>
      </c>
      <c r="V5" s="401">
        <v>44469</v>
      </c>
    </row>
    <row r="6" spans="1:22" x14ac:dyDescent="0.2">
      <c r="A6" s="177" t="s">
        <v>62</v>
      </c>
      <c r="B6" s="70">
        <v>11479</v>
      </c>
      <c r="C6" s="70">
        <v>11505</v>
      </c>
      <c r="D6" s="70">
        <v>11609</v>
      </c>
      <c r="E6" s="70">
        <v>11600</v>
      </c>
      <c r="F6" s="70">
        <v>11708</v>
      </c>
      <c r="G6" s="70">
        <v>11644</v>
      </c>
      <c r="H6" s="70">
        <v>11821</v>
      </c>
      <c r="I6" s="70">
        <v>11896</v>
      </c>
      <c r="J6" s="70">
        <v>11885</v>
      </c>
      <c r="K6" s="70">
        <v>11897</v>
      </c>
      <c r="L6" s="70">
        <v>11905</v>
      </c>
      <c r="M6" s="70">
        <v>11833</v>
      </c>
      <c r="N6" s="70">
        <v>12020</v>
      </c>
      <c r="O6" s="70">
        <v>12040</v>
      </c>
      <c r="P6" s="70">
        <v>12116</v>
      </c>
      <c r="Q6" s="70">
        <v>12930</v>
      </c>
      <c r="R6" s="70">
        <v>13657</v>
      </c>
      <c r="S6" s="70">
        <v>14293</v>
      </c>
      <c r="T6" s="70">
        <v>14582</v>
      </c>
      <c r="U6" s="70">
        <v>14691</v>
      </c>
      <c r="V6" s="70">
        <v>14483</v>
      </c>
    </row>
    <row r="7" spans="1:22" x14ac:dyDescent="0.2">
      <c r="A7" s="98" t="s">
        <v>2</v>
      </c>
      <c r="B7" s="76">
        <v>405</v>
      </c>
      <c r="C7" s="76">
        <v>385</v>
      </c>
      <c r="D7" s="76">
        <v>386</v>
      </c>
      <c r="E7" s="76">
        <v>348</v>
      </c>
      <c r="F7" s="76">
        <v>334</v>
      </c>
      <c r="G7" s="76">
        <v>341</v>
      </c>
      <c r="H7" s="76">
        <v>343</v>
      </c>
      <c r="I7" s="76">
        <v>340</v>
      </c>
      <c r="J7" s="76">
        <v>336</v>
      </c>
      <c r="K7" s="76">
        <v>329</v>
      </c>
      <c r="L7" s="76">
        <v>329</v>
      </c>
      <c r="M7" s="76">
        <v>325</v>
      </c>
      <c r="N7" s="76">
        <v>320</v>
      </c>
      <c r="O7" s="76">
        <v>298</v>
      </c>
      <c r="P7" s="76">
        <v>284</v>
      </c>
      <c r="Q7" s="76">
        <v>287</v>
      </c>
      <c r="R7" s="76">
        <v>294</v>
      </c>
      <c r="S7" s="76">
        <v>319</v>
      </c>
      <c r="T7" s="76">
        <v>339</v>
      </c>
      <c r="U7" s="76">
        <v>349</v>
      </c>
      <c r="V7" s="76">
        <v>342</v>
      </c>
    </row>
    <row r="8" spans="1:22" x14ac:dyDescent="0.2">
      <c r="A8" s="98" t="s">
        <v>3</v>
      </c>
      <c r="B8" s="76">
        <v>347</v>
      </c>
      <c r="C8" s="76">
        <v>335</v>
      </c>
      <c r="D8" s="76">
        <v>348</v>
      </c>
      <c r="E8" s="76">
        <v>311</v>
      </c>
      <c r="F8" s="76">
        <v>311</v>
      </c>
      <c r="G8" s="76">
        <v>301</v>
      </c>
      <c r="H8" s="76">
        <v>312</v>
      </c>
      <c r="I8" s="76">
        <v>317</v>
      </c>
      <c r="J8" s="76">
        <v>319</v>
      </c>
      <c r="K8" s="76">
        <v>297</v>
      </c>
      <c r="L8" s="76">
        <v>294</v>
      </c>
      <c r="M8" s="76">
        <v>295</v>
      </c>
      <c r="N8" s="76">
        <v>281</v>
      </c>
      <c r="O8" s="76">
        <v>263</v>
      </c>
      <c r="P8" s="76">
        <v>265</v>
      </c>
      <c r="Q8" s="76">
        <v>295</v>
      </c>
      <c r="R8" s="76">
        <v>305</v>
      </c>
      <c r="S8" s="76">
        <v>298</v>
      </c>
      <c r="T8" s="76">
        <v>280</v>
      </c>
      <c r="U8" s="76">
        <v>273</v>
      </c>
      <c r="V8" s="76">
        <v>252</v>
      </c>
    </row>
    <row r="9" spans="1:22" x14ac:dyDescent="0.2">
      <c r="A9" s="98" t="s">
        <v>4</v>
      </c>
      <c r="B9" s="76">
        <v>110</v>
      </c>
      <c r="C9" s="76">
        <v>109</v>
      </c>
      <c r="D9" s="76">
        <v>117</v>
      </c>
      <c r="E9" s="76">
        <v>118</v>
      </c>
      <c r="F9" s="76">
        <v>118</v>
      </c>
      <c r="G9" s="76">
        <v>118</v>
      </c>
      <c r="H9" s="76">
        <v>120</v>
      </c>
      <c r="I9" s="76">
        <v>121</v>
      </c>
      <c r="J9" s="76">
        <v>124</v>
      </c>
      <c r="K9" s="76">
        <v>121</v>
      </c>
      <c r="L9" s="76">
        <v>118</v>
      </c>
      <c r="M9" s="76">
        <v>119</v>
      </c>
      <c r="N9" s="76">
        <v>121</v>
      </c>
      <c r="O9" s="76">
        <v>123</v>
      </c>
      <c r="P9" s="76">
        <v>114</v>
      </c>
      <c r="Q9" s="76">
        <v>115</v>
      </c>
      <c r="R9" s="76">
        <v>113</v>
      </c>
      <c r="S9" s="76">
        <v>105</v>
      </c>
      <c r="T9" s="76">
        <v>112</v>
      </c>
      <c r="U9" s="76">
        <v>112</v>
      </c>
      <c r="V9" s="76">
        <v>112</v>
      </c>
    </row>
    <row r="10" spans="1:22" x14ac:dyDescent="0.2">
      <c r="A10" s="98" t="s">
        <v>5</v>
      </c>
      <c r="B10" s="76">
        <v>124</v>
      </c>
      <c r="C10" s="76">
        <v>118</v>
      </c>
      <c r="D10" s="76">
        <v>124</v>
      </c>
      <c r="E10" s="76">
        <v>125</v>
      </c>
      <c r="F10" s="76">
        <v>121</v>
      </c>
      <c r="G10" s="76">
        <v>119</v>
      </c>
      <c r="H10" s="76">
        <v>121</v>
      </c>
      <c r="I10" s="76">
        <v>128</v>
      </c>
      <c r="J10" s="76">
        <v>122</v>
      </c>
      <c r="K10" s="76">
        <v>137</v>
      </c>
      <c r="L10" s="76">
        <v>143</v>
      </c>
      <c r="M10" s="76">
        <v>135</v>
      </c>
      <c r="N10" s="76">
        <v>139</v>
      </c>
      <c r="O10" s="76">
        <v>140</v>
      </c>
      <c r="P10" s="76">
        <v>141</v>
      </c>
      <c r="Q10" s="76">
        <v>154</v>
      </c>
      <c r="R10" s="76">
        <v>165</v>
      </c>
      <c r="S10" s="76">
        <v>175</v>
      </c>
      <c r="T10" s="76">
        <v>171</v>
      </c>
      <c r="U10" s="76">
        <v>165</v>
      </c>
      <c r="V10" s="76">
        <v>162</v>
      </c>
    </row>
    <row r="11" spans="1:22" x14ac:dyDescent="0.2">
      <c r="A11" s="98" t="s">
        <v>6</v>
      </c>
      <c r="B11" s="76">
        <v>117</v>
      </c>
      <c r="C11" s="76">
        <v>116</v>
      </c>
      <c r="D11" s="76">
        <v>115</v>
      </c>
      <c r="E11" s="76">
        <v>105</v>
      </c>
      <c r="F11" s="76">
        <v>115</v>
      </c>
      <c r="G11" s="76">
        <v>112</v>
      </c>
      <c r="H11" s="76">
        <v>107</v>
      </c>
      <c r="I11" s="76">
        <v>107</v>
      </c>
      <c r="J11" s="76">
        <v>116</v>
      </c>
      <c r="K11" s="76">
        <v>112</v>
      </c>
      <c r="L11" s="76">
        <v>109</v>
      </c>
      <c r="M11" s="76">
        <v>106</v>
      </c>
      <c r="N11" s="76">
        <v>104</v>
      </c>
      <c r="O11" s="76">
        <v>102</v>
      </c>
      <c r="P11" s="76">
        <v>108</v>
      </c>
      <c r="Q11" s="76">
        <v>117</v>
      </c>
      <c r="R11" s="76">
        <v>115</v>
      </c>
      <c r="S11" s="76">
        <v>109</v>
      </c>
      <c r="T11" s="76">
        <v>98</v>
      </c>
      <c r="U11" s="76">
        <v>109</v>
      </c>
      <c r="V11" s="76">
        <v>109</v>
      </c>
    </row>
    <row r="12" spans="1:22" x14ac:dyDescent="0.2">
      <c r="A12" s="98" t="s">
        <v>7</v>
      </c>
      <c r="B12" s="76">
        <v>167</v>
      </c>
      <c r="C12" s="76">
        <v>173</v>
      </c>
      <c r="D12" s="76">
        <v>181</v>
      </c>
      <c r="E12" s="76">
        <v>161</v>
      </c>
      <c r="F12" s="76">
        <v>163</v>
      </c>
      <c r="G12" s="76">
        <v>153</v>
      </c>
      <c r="H12" s="76">
        <v>161</v>
      </c>
      <c r="I12" s="76">
        <v>164</v>
      </c>
      <c r="J12" s="76">
        <v>157</v>
      </c>
      <c r="K12" s="76">
        <v>154</v>
      </c>
      <c r="L12" s="76">
        <v>151</v>
      </c>
      <c r="M12" s="76">
        <v>147</v>
      </c>
      <c r="N12" s="76">
        <v>161</v>
      </c>
      <c r="O12" s="76">
        <v>163</v>
      </c>
      <c r="P12" s="76">
        <v>180</v>
      </c>
      <c r="Q12" s="76">
        <v>206</v>
      </c>
      <c r="R12" s="76">
        <v>246</v>
      </c>
      <c r="S12" s="76">
        <v>255</v>
      </c>
      <c r="T12" s="76">
        <v>243</v>
      </c>
      <c r="U12" s="76">
        <v>210</v>
      </c>
      <c r="V12" s="76">
        <v>209</v>
      </c>
    </row>
    <row r="13" spans="1:22" x14ac:dyDescent="0.2">
      <c r="A13" s="98" t="s">
        <v>8</v>
      </c>
      <c r="B13" s="76">
        <v>256</v>
      </c>
      <c r="C13" s="76">
        <v>263</v>
      </c>
      <c r="D13" s="76">
        <v>266</v>
      </c>
      <c r="E13" s="76">
        <v>255</v>
      </c>
      <c r="F13" s="76">
        <v>275</v>
      </c>
      <c r="G13" s="76">
        <v>258</v>
      </c>
      <c r="H13" s="76">
        <v>252</v>
      </c>
      <c r="I13" s="76">
        <v>256</v>
      </c>
      <c r="J13" s="76">
        <v>262</v>
      </c>
      <c r="K13" s="76">
        <v>256</v>
      </c>
      <c r="L13" s="76">
        <v>252</v>
      </c>
      <c r="M13" s="76">
        <v>258</v>
      </c>
      <c r="N13" s="76">
        <v>263</v>
      </c>
      <c r="O13" s="76">
        <v>254</v>
      </c>
      <c r="P13" s="76">
        <v>259</v>
      </c>
      <c r="Q13" s="76">
        <v>292</v>
      </c>
      <c r="R13" s="76">
        <v>343</v>
      </c>
      <c r="S13" s="76">
        <v>385</v>
      </c>
      <c r="T13" s="76">
        <v>420</v>
      </c>
      <c r="U13" s="76">
        <v>435</v>
      </c>
      <c r="V13" s="76">
        <v>461</v>
      </c>
    </row>
    <row r="14" spans="1:22" x14ac:dyDescent="0.2">
      <c r="A14" s="98" t="s">
        <v>9</v>
      </c>
      <c r="B14" s="76">
        <v>81</v>
      </c>
      <c r="C14" s="76">
        <v>82</v>
      </c>
      <c r="D14" s="76">
        <v>83</v>
      </c>
      <c r="E14" s="76">
        <v>90</v>
      </c>
      <c r="F14" s="76">
        <v>96</v>
      </c>
      <c r="G14" s="76">
        <v>99</v>
      </c>
      <c r="H14" s="76">
        <v>106</v>
      </c>
      <c r="I14" s="76">
        <v>103</v>
      </c>
      <c r="J14" s="76">
        <v>97</v>
      </c>
      <c r="K14" s="76">
        <v>99</v>
      </c>
      <c r="L14" s="76">
        <v>99</v>
      </c>
      <c r="M14" s="76">
        <v>96</v>
      </c>
      <c r="N14" s="76">
        <v>98</v>
      </c>
      <c r="O14" s="76">
        <v>108</v>
      </c>
      <c r="P14" s="76">
        <v>117</v>
      </c>
      <c r="Q14" s="76">
        <v>136</v>
      </c>
      <c r="R14" s="76">
        <v>146</v>
      </c>
      <c r="S14" s="76">
        <v>147</v>
      </c>
      <c r="T14" s="76">
        <v>147</v>
      </c>
      <c r="U14" s="76">
        <v>162</v>
      </c>
      <c r="V14" s="76">
        <v>151</v>
      </c>
    </row>
    <row r="15" spans="1:22" x14ac:dyDescent="0.2">
      <c r="A15" s="98" t="s">
        <v>10</v>
      </c>
      <c r="B15" s="76">
        <v>188</v>
      </c>
      <c r="C15" s="76">
        <v>185</v>
      </c>
      <c r="D15" s="76">
        <v>194</v>
      </c>
      <c r="E15" s="76">
        <v>193</v>
      </c>
      <c r="F15" s="76">
        <v>189</v>
      </c>
      <c r="G15" s="76">
        <v>193</v>
      </c>
      <c r="H15" s="76">
        <v>185</v>
      </c>
      <c r="I15" s="76">
        <v>188</v>
      </c>
      <c r="J15" s="76">
        <v>181</v>
      </c>
      <c r="K15" s="76">
        <v>178</v>
      </c>
      <c r="L15" s="76">
        <v>177</v>
      </c>
      <c r="M15" s="76">
        <v>166</v>
      </c>
      <c r="N15" s="76">
        <v>168</v>
      </c>
      <c r="O15" s="76">
        <v>158</v>
      </c>
      <c r="P15" s="76">
        <v>153</v>
      </c>
      <c r="Q15" s="76">
        <v>157</v>
      </c>
      <c r="R15" s="76">
        <v>163</v>
      </c>
      <c r="S15" s="76">
        <v>169</v>
      </c>
      <c r="T15" s="76">
        <v>177</v>
      </c>
      <c r="U15" s="76">
        <v>180</v>
      </c>
      <c r="V15" s="76">
        <v>184</v>
      </c>
    </row>
    <row r="16" spans="1:22" x14ac:dyDescent="0.2">
      <c r="A16" s="98" t="s">
        <v>11</v>
      </c>
      <c r="B16" s="76">
        <v>406</v>
      </c>
      <c r="C16" s="76">
        <v>406</v>
      </c>
      <c r="D16" s="76">
        <v>404</v>
      </c>
      <c r="E16" s="76">
        <v>409</v>
      </c>
      <c r="F16" s="76">
        <v>400</v>
      </c>
      <c r="G16" s="76">
        <v>406</v>
      </c>
      <c r="H16" s="76">
        <v>412</v>
      </c>
      <c r="I16" s="76">
        <v>406</v>
      </c>
      <c r="J16" s="76">
        <v>410</v>
      </c>
      <c r="K16" s="76">
        <v>412</v>
      </c>
      <c r="L16" s="76">
        <v>406</v>
      </c>
      <c r="M16" s="76">
        <v>390</v>
      </c>
      <c r="N16" s="76">
        <v>416</v>
      </c>
      <c r="O16" s="76">
        <v>410</v>
      </c>
      <c r="P16" s="76">
        <v>409</v>
      </c>
      <c r="Q16" s="76">
        <v>401</v>
      </c>
      <c r="R16" s="76">
        <v>402</v>
      </c>
      <c r="S16" s="76">
        <v>411</v>
      </c>
      <c r="T16" s="76">
        <v>413</v>
      </c>
      <c r="U16" s="76">
        <v>420</v>
      </c>
      <c r="V16" s="76">
        <v>417</v>
      </c>
    </row>
    <row r="17" spans="1:22" x14ac:dyDescent="0.2">
      <c r="A17" s="98" t="s">
        <v>12</v>
      </c>
      <c r="B17" s="76">
        <v>50</v>
      </c>
      <c r="C17" s="76">
        <v>52</v>
      </c>
      <c r="D17" s="76">
        <v>49</v>
      </c>
      <c r="E17" s="76">
        <v>57</v>
      </c>
      <c r="F17" s="76">
        <v>55</v>
      </c>
      <c r="G17" s="76">
        <v>57</v>
      </c>
      <c r="H17" s="76">
        <v>62</v>
      </c>
      <c r="I17" s="76">
        <v>59</v>
      </c>
      <c r="J17" s="76">
        <v>64</v>
      </c>
      <c r="K17" s="76">
        <v>63</v>
      </c>
      <c r="L17" s="76">
        <v>69</v>
      </c>
      <c r="M17" s="76">
        <v>69</v>
      </c>
      <c r="N17" s="76">
        <v>70</v>
      </c>
      <c r="O17" s="76">
        <v>69</v>
      </c>
      <c r="P17" s="76">
        <v>65</v>
      </c>
      <c r="Q17" s="76">
        <v>73</v>
      </c>
      <c r="R17" s="76">
        <v>84</v>
      </c>
      <c r="S17" s="76">
        <v>92</v>
      </c>
      <c r="T17" s="76">
        <v>97</v>
      </c>
      <c r="U17" s="76">
        <v>82</v>
      </c>
      <c r="V17" s="76">
        <v>80</v>
      </c>
    </row>
    <row r="18" spans="1:22" x14ac:dyDescent="0.2">
      <c r="A18" s="98" t="s">
        <v>13</v>
      </c>
      <c r="B18" s="76">
        <v>1662</v>
      </c>
      <c r="C18" s="76">
        <v>1671</v>
      </c>
      <c r="D18" s="76">
        <v>1708</v>
      </c>
      <c r="E18" s="76">
        <v>1722</v>
      </c>
      <c r="F18" s="76">
        <v>1749</v>
      </c>
      <c r="G18" s="76">
        <v>1789</v>
      </c>
      <c r="H18" s="76">
        <v>1829</v>
      </c>
      <c r="I18" s="76">
        <v>1856</v>
      </c>
      <c r="J18" s="76">
        <v>1886</v>
      </c>
      <c r="K18" s="76">
        <v>1882</v>
      </c>
      <c r="L18" s="76">
        <v>1897</v>
      </c>
      <c r="M18" s="76">
        <v>1895</v>
      </c>
      <c r="N18" s="76">
        <v>1934</v>
      </c>
      <c r="O18" s="76">
        <v>1959</v>
      </c>
      <c r="P18" s="76">
        <v>2013</v>
      </c>
      <c r="Q18" s="76">
        <v>2083</v>
      </c>
      <c r="R18" s="76">
        <v>2166</v>
      </c>
      <c r="S18" s="76">
        <v>2266</v>
      </c>
      <c r="T18" s="76">
        <v>2338</v>
      </c>
      <c r="U18" s="76">
        <v>2384</v>
      </c>
      <c r="V18" s="76">
        <v>2369</v>
      </c>
    </row>
    <row r="19" spans="1:22" x14ac:dyDescent="0.2">
      <c r="A19" s="98" t="s">
        <v>14</v>
      </c>
      <c r="B19" s="76">
        <v>61</v>
      </c>
      <c r="C19" s="76">
        <v>62</v>
      </c>
      <c r="D19" s="76">
        <v>64</v>
      </c>
      <c r="E19" s="76">
        <v>59</v>
      </c>
      <c r="F19" s="76">
        <v>63</v>
      </c>
      <c r="G19" s="76">
        <v>56</v>
      </c>
      <c r="H19" s="76">
        <v>62</v>
      </c>
      <c r="I19" s="76">
        <v>56</v>
      </c>
      <c r="J19" s="76">
        <v>57</v>
      </c>
      <c r="K19" s="76">
        <v>60</v>
      </c>
      <c r="L19" s="76">
        <v>60</v>
      </c>
      <c r="M19" s="76">
        <v>59</v>
      </c>
      <c r="N19" s="76">
        <v>63</v>
      </c>
      <c r="O19" s="76">
        <v>58</v>
      </c>
      <c r="P19" s="76">
        <v>61</v>
      </c>
      <c r="Q19" s="76">
        <v>64</v>
      </c>
      <c r="R19" s="76">
        <v>69</v>
      </c>
      <c r="S19" s="76">
        <v>71</v>
      </c>
      <c r="T19" s="76">
        <v>73</v>
      </c>
      <c r="U19" s="76">
        <v>66</v>
      </c>
      <c r="V19" s="76">
        <v>67</v>
      </c>
    </row>
    <row r="20" spans="1:22" x14ac:dyDescent="0.2">
      <c r="A20" s="98" t="s">
        <v>15</v>
      </c>
      <c r="B20" s="76">
        <v>213</v>
      </c>
      <c r="C20" s="76">
        <v>210</v>
      </c>
      <c r="D20" s="76">
        <v>210</v>
      </c>
      <c r="E20" s="76">
        <v>205</v>
      </c>
      <c r="F20" s="76">
        <v>215</v>
      </c>
      <c r="G20" s="76">
        <v>215</v>
      </c>
      <c r="H20" s="76">
        <v>238</v>
      </c>
      <c r="I20" s="76">
        <v>244</v>
      </c>
      <c r="J20" s="76">
        <v>246</v>
      </c>
      <c r="K20" s="76">
        <v>266</v>
      </c>
      <c r="L20" s="76">
        <v>279</v>
      </c>
      <c r="M20" s="76">
        <v>261</v>
      </c>
      <c r="N20" s="76">
        <v>286</v>
      </c>
      <c r="O20" s="76">
        <v>294</v>
      </c>
      <c r="P20" s="76">
        <v>282</v>
      </c>
      <c r="Q20" s="76">
        <v>337</v>
      </c>
      <c r="R20" s="76">
        <v>369</v>
      </c>
      <c r="S20" s="76">
        <v>401</v>
      </c>
      <c r="T20" s="76">
        <v>415</v>
      </c>
      <c r="U20" s="76">
        <v>389</v>
      </c>
      <c r="V20" s="76">
        <v>397</v>
      </c>
    </row>
    <row r="21" spans="1:22" x14ac:dyDescent="0.2">
      <c r="A21" s="98" t="s">
        <v>16</v>
      </c>
      <c r="B21" s="76">
        <v>701</v>
      </c>
      <c r="C21" s="76">
        <v>689</v>
      </c>
      <c r="D21" s="76">
        <v>715</v>
      </c>
      <c r="E21" s="76">
        <v>730</v>
      </c>
      <c r="F21" s="76">
        <v>722</v>
      </c>
      <c r="G21" s="76">
        <v>707</v>
      </c>
      <c r="H21" s="76">
        <v>718</v>
      </c>
      <c r="I21" s="76">
        <v>724</v>
      </c>
      <c r="J21" s="76">
        <v>726</v>
      </c>
      <c r="K21" s="76">
        <v>722</v>
      </c>
      <c r="L21" s="76">
        <v>728</v>
      </c>
      <c r="M21" s="76">
        <v>728</v>
      </c>
      <c r="N21" s="76">
        <v>715</v>
      </c>
      <c r="O21" s="76">
        <v>725</v>
      </c>
      <c r="P21" s="76">
        <v>703</v>
      </c>
      <c r="Q21" s="76">
        <v>744</v>
      </c>
      <c r="R21" s="76">
        <v>781</v>
      </c>
      <c r="S21" s="76">
        <v>821</v>
      </c>
      <c r="T21" s="76">
        <v>855</v>
      </c>
      <c r="U21" s="76">
        <v>879</v>
      </c>
      <c r="V21" s="76">
        <v>880</v>
      </c>
    </row>
    <row r="22" spans="1:22" x14ac:dyDescent="0.2">
      <c r="A22" s="98" t="s">
        <v>17</v>
      </c>
      <c r="B22" s="76">
        <v>2195</v>
      </c>
      <c r="C22" s="76">
        <v>2193</v>
      </c>
      <c r="D22" s="76">
        <v>2207</v>
      </c>
      <c r="E22" s="76">
        <v>2258</v>
      </c>
      <c r="F22" s="76">
        <v>2299</v>
      </c>
      <c r="G22" s="76">
        <v>2294</v>
      </c>
      <c r="H22" s="76">
        <v>2328</v>
      </c>
      <c r="I22" s="76">
        <v>2366</v>
      </c>
      <c r="J22" s="76">
        <v>2338</v>
      </c>
      <c r="K22" s="76">
        <v>2390</v>
      </c>
      <c r="L22" s="76">
        <v>2420</v>
      </c>
      <c r="M22" s="76">
        <v>2434</v>
      </c>
      <c r="N22" s="76">
        <v>2472</v>
      </c>
      <c r="O22" s="76">
        <v>2512</v>
      </c>
      <c r="P22" s="76">
        <v>2580</v>
      </c>
      <c r="Q22" s="76">
        <v>2799</v>
      </c>
      <c r="R22" s="76">
        <v>2958</v>
      </c>
      <c r="S22" s="76">
        <v>3127</v>
      </c>
      <c r="T22" s="76">
        <v>3222</v>
      </c>
      <c r="U22" s="76">
        <v>3307</v>
      </c>
      <c r="V22" s="76">
        <v>3193</v>
      </c>
    </row>
    <row r="23" spans="1:22" x14ac:dyDescent="0.2">
      <c r="A23" s="98" t="s">
        <v>18</v>
      </c>
      <c r="B23" s="76">
        <v>673</v>
      </c>
      <c r="C23" s="76">
        <v>692</v>
      </c>
      <c r="D23" s="76">
        <v>700</v>
      </c>
      <c r="E23" s="76">
        <v>695</v>
      </c>
      <c r="F23" s="76">
        <v>705</v>
      </c>
      <c r="G23" s="76">
        <v>713</v>
      </c>
      <c r="H23" s="76">
        <v>722</v>
      </c>
      <c r="I23" s="76">
        <v>730</v>
      </c>
      <c r="J23" s="76">
        <v>721</v>
      </c>
      <c r="K23" s="76">
        <v>712</v>
      </c>
      <c r="L23" s="76">
        <v>712</v>
      </c>
      <c r="M23" s="76">
        <v>696</v>
      </c>
      <c r="N23" s="76">
        <v>700</v>
      </c>
      <c r="O23" s="76">
        <v>719</v>
      </c>
      <c r="P23" s="76">
        <v>749</v>
      </c>
      <c r="Q23" s="76">
        <v>779</v>
      </c>
      <c r="R23" s="76">
        <v>810</v>
      </c>
      <c r="S23" s="76">
        <v>843</v>
      </c>
      <c r="T23" s="76">
        <v>874</v>
      </c>
      <c r="U23" s="76">
        <v>884</v>
      </c>
      <c r="V23" s="76">
        <v>896</v>
      </c>
    </row>
    <row r="24" spans="1:22" x14ac:dyDescent="0.2">
      <c r="A24" s="98" t="s">
        <v>19</v>
      </c>
      <c r="B24" s="76">
        <v>38</v>
      </c>
      <c r="C24" s="76">
        <v>35</v>
      </c>
      <c r="D24" s="76">
        <v>36</v>
      </c>
      <c r="E24" s="76">
        <v>45</v>
      </c>
      <c r="F24" s="76">
        <v>42</v>
      </c>
      <c r="G24" s="76">
        <v>43</v>
      </c>
      <c r="H24" s="76">
        <v>44</v>
      </c>
      <c r="I24" s="76">
        <v>48</v>
      </c>
      <c r="J24" s="76">
        <v>46</v>
      </c>
      <c r="K24" s="76">
        <v>47</v>
      </c>
      <c r="L24" s="76">
        <v>45</v>
      </c>
      <c r="M24" s="76">
        <v>52</v>
      </c>
      <c r="N24" s="76">
        <v>58</v>
      </c>
      <c r="O24" s="76">
        <v>58</v>
      </c>
      <c r="P24" s="76">
        <v>45</v>
      </c>
      <c r="Q24" s="76">
        <v>50</v>
      </c>
      <c r="R24" s="76">
        <v>59</v>
      </c>
      <c r="S24" s="76">
        <v>70</v>
      </c>
      <c r="T24" s="76">
        <v>78</v>
      </c>
      <c r="U24" s="76">
        <v>79</v>
      </c>
      <c r="V24" s="76">
        <v>79</v>
      </c>
    </row>
    <row r="25" spans="1:22" x14ac:dyDescent="0.2">
      <c r="A25" s="98" t="s">
        <v>20</v>
      </c>
      <c r="B25" s="76">
        <v>456</v>
      </c>
      <c r="C25" s="76">
        <v>450</v>
      </c>
      <c r="D25" s="76">
        <v>447</v>
      </c>
      <c r="E25" s="76">
        <v>442</v>
      </c>
      <c r="F25" s="76">
        <v>444</v>
      </c>
      <c r="G25" s="76">
        <v>452</v>
      </c>
      <c r="H25" s="76">
        <v>461</v>
      </c>
      <c r="I25" s="76">
        <v>456</v>
      </c>
      <c r="J25" s="76">
        <v>460</v>
      </c>
      <c r="K25" s="76">
        <v>453</v>
      </c>
      <c r="L25" s="76">
        <v>439</v>
      </c>
      <c r="M25" s="76">
        <v>444</v>
      </c>
      <c r="N25" s="76">
        <v>450</v>
      </c>
      <c r="O25" s="76">
        <v>457</v>
      </c>
      <c r="P25" s="76">
        <v>460</v>
      </c>
      <c r="Q25" s="76">
        <v>462</v>
      </c>
      <c r="R25" s="76">
        <v>476</v>
      </c>
      <c r="S25" s="76">
        <v>489</v>
      </c>
      <c r="T25" s="76">
        <v>491</v>
      </c>
      <c r="U25" s="76">
        <v>493</v>
      </c>
      <c r="V25" s="76">
        <v>495</v>
      </c>
    </row>
    <row r="26" spans="1:22" x14ac:dyDescent="0.2">
      <c r="A26" s="98" t="s">
        <v>21</v>
      </c>
      <c r="B26" s="76">
        <v>153</v>
      </c>
      <c r="C26" s="76">
        <v>154</v>
      </c>
      <c r="D26" s="76">
        <v>149</v>
      </c>
      <c r="E26" s="76">
        <v>150</v>
      </c>
      <c r="F26" s="76">
        <v>141</v>
      </c>
      <c r="G26" s="76">
        <v>131</v>
      </c>
      <c r="H26" s="76">
        <v>147</v>
      </c>
      <c r="I26" s="76">
        <v>139</v>
      </c>
      <c r="J26" s="76">
        <v>146</v>
      </c>
      <c r="K26" s="76">
        <v>142</v>
      </c>
      <c r="L26" s="76">
        <v>138</v>
      </c>
      <c r="M26" s="76">
        <v>125</v>
      </c>
      <c r="N26" s="76">
        <v>125</v>
      </c>
      <c r="O26" s="76">
        <v>111</v>
      </c>
      <c r="P26" s="76">
        <v>98</v>
      </c>
      <c r="Q26" s="76">
        <v>97</v>
      </c>
      <c r="R26" s="76">
        <v>99</v>
      </c>
      <c r="S26" s="76">
        <v>95</v>
      </c>
      <c r="T26" s="76">
        <v>115</v>
      </c>
      <c r="U26" s="76">
        <v>136</v>
      </c>
      <c r="V26" s="76">
        <v>151</v>
      </c>
    </row>
    <row r="27" spans="1:22" x14ac:dyDescent="0.2">
      <c r="A27" s="98" t="s">
        <v>22</v>
      </c>
      <c r="B27" s="76">
        <v>244</v>
      </c>
      <c r="C27" s="76">
        <v>246</v>
      </c>
      <c r="D27" s="76">
        <v>241</v>
      </c>
      <c r="E27" s="76">
        <v>259</v>
      </c>
      <c r="F27" s="76">
        <v>264</v>
      </c>
      <c r="G27" s="76">
        <v>260</v>
      </c>
      <c r="H27" s="76">
        <v>254</v>
      </c>
      <c r="I27" s="76">
        <v>258</v>
      </c>
      <c r="J27" s="76">
        <v>264</v>
      </c>
      <c r="K27" s="76">
        <v>257</v>
      </c>
      <c r="L27" s="76">
        <v>264</v>
      </c>
      <c r="M27" s="76">
        <v>262</v>
      </c>
      <c r="N27" s="76">
        <v>263</v>
      </c>
      <c r="O27" s="76">
        <v>270</v>
      </c>
      <c r="P27" s="76">
        <v>259</v>
      </c>
      <c r="Q27" s="76">
        <v>254</v>
      </c>
      <c r="R27" s="76">
        <v>281</v>
      </c>
      <c r="S27" s="76">
        <v>284</v>
      </c>
      <c r="T27" s="76">
        <v>270</v>
      </c>
      <c r="U27" s="76">
        <v>272</v>
      </c>
      <c r="V27" s="76">
        <v>278</v>
      </c>
    </row>
    <row r="28" spans="1:22" x14ac:dyDescent="0.2">
      <c r="A28" s="98" t="s">
        <v>23</v>
      </c>
      <c r="B28" s="76">
        <v>524</v>
      </c>
      <c r="C28" s="76">
        <v>537</v>
      </c>
      <c r="D28" s="76">
        <v>530</v>
      </c>
      <c r="E28" s="76">
        <v>519</v>
      </c>
      <c r="F28" s="76">
        <v>515</v>
      </c>
      <c r="G28" s="76">
        <v>515</v>
      </c>
      <c r="H28" s="76">
        <v>501</v>
      </c>
      <c r="I28" s="76">
        <v>496</v>
      </c>
      <c r="J28" s="76">
        <v>500</v>
      </c>
      <c r="K28" s="76">
        <v>501</v>
      </c>
      <c r="L28" s="76">
        <v>489</v>
      </c>
      <c r="M28" s="76">
        <v>488</v>
      </c>
      <c r="N28" s="76">
        <v>496</v>
      </c>
      <c r="O28" s="76">
        <v>483</v>
      </c>
      <c r="P28" s="76">
        <v>494</v>
      </c>
      <c r="Q28" s="76">
        <v>576</v>
      </c>
      <c r="R28" s="76">
        <v>604</v>
      </c>
      <c r="S28" s="76">
        <v>611</v>
      </c>
      <c r="T28" s="76">
        <v>539</v>
      </c>
      <c r="U28" s="76">
        <v>441</v>
      </c>
      <c r="V28" s="76">
        <v>334</v>
      </c>
    </row>
    <row r="29" spans="1:22" x14ac:dyDescent="0.2">
      <c r="A29" s="98" t="s">
        <v>24</v>
      </c>
      <c r="B29" s="76">
        <v>65</v>
      </c>
      <c r="C29" s="76">
        <v>69</v>
      </c>
      <c r="D29" s="76">
        <v>70</v>
      </c>
      <c r="E29" s="76">
        <v>72</v>
      </c>
      <c r="F29" s="76">
        <v>77</v>
      </c>
      <c r="G29" s="76">
        <v>80</v>
      </c>
      <c r="H29" s="76">
        <v>79</v>
      </c>
      <c r="I29" s="76">
        <v>76</v>
      </c>
      <c r="J29" s="76">
        <v>74</v>
      </c>
      <c r="K29" s="76">
        <v>75</v>
      </c>
      <c r="L29" s="76">
        <v>75</v>
      </c>
      <c r="M29" s="76">
        <v>76</v>
      </c>
      <c r="N29" s="76">
        <v>69</v>
      </c>
      <c r="O29" s="76">
        <v>67</v>
      </c>
      <c r="P29" s="76">
        <v>69</v>
      </c>
      <c r="Q29" s="76">
        <v>71</v>
      </c>
      <c r="R29" s="76">
        <v>73</v>
      </c>
      <c r="S29" s="76">
        <v>80</v>
      </c>
      <c r="T29" s="76">
        <v>83</v>
      </c>
      <c r="U29" s="76">
        <v>84</v>
      </c>
      <c r="V29" s="76">
        <v>88</v>
      </c>
    </row>
    <row r="30" spans="1:22" x14ac:dyDescent="0.2">
      <c r="A30" s="98" t="s">
        <v>25</v>
      </c>
      <c r="B30" s="76">
        <v>68</v>
      </c>
      <c r="C30" s="76">
        <v>73</v>
      </c>
      <c r="D30" s="76">
        <v>58</v>
      </c>
      <c r="E30" s="76">
        <v>55</v>
      </c>
      <c r="F30" s="76">
        <v>62</v>
      </c>
      <c r="G30" s="76">
        <v>66</v>
      </c>
      <c r="H30" s="76">
        <v>61</v>
      </c>
      <c r="I30" s="76">
        <v>62</v>
      </c>
      <c r="J30" s="76">
        <v>71</v>
      </c>
      <c r="K30" s="76">
        <v>78</v>
      </c>
      <c r="L30" s="76">
        <v>75</v>
      </c>
      <c r="M30" s="76">
        <v>66</v>
      </c>
      <c r="N30" s="76">
        <v>65</v>
      </c>
      <c r="O30" s="76">
        <v>57</v>
      </c>
      <c r="P30" s="76">
        <v>58</v>
      </c>
      <c r="Q30" s="76">
        <v>56</v>
      </c>
      <c r="R30" s="76">
        <v>66</v>
      </c>
      <c r="S30" s="76">
        <v>68</v>
      </c>
      <c r="T30" s="76">
        <v>71</v>
      </c>
      <c r="U30" s="76">
        <v>74</v>
      </c>
      <c r="V30" s="76">
        <v>65</v>
      </c>
    </row>
    <row r="31" spans="1:22" x14ac:dyDescent="0.2">
      <c r="A31" s="98" t="s">
        <v>26</v>
      </c>
      <c r="B31" s="76">
        <v>209</v>
      </c>
      <c r="C31" s="76">
        <v>205</v>
      </c>
      <c r="D31" s="76">
        <v>215</v>
      </c>
      <c r="E31" s="76">
        <v>214</v>
      </c>
      <c r="F31" s="76">
        <v>218</v>
      </c>
      <c r="G31" s="76">
        <v>212</v>
      </c>
      <c r="H31" s="76">
        <v>202</v>
      </c>
      <c r="I31" s="76">
        <v>215</v>
      </c>
      <c r="J31" s="76">
        <v>213</v>
      </c>
      <c r="K31" s="76">
        <v>193</v>
      </c>
      <c r="L31" s="76">
        <v>186</v>
      </c>
      <c r="M31" s="76">
        <v>198</v>
      </c>
      <c r="N31" s="76">
        <v>199</v>
      </c>
      <c r="O31" s="76">
        <v>195</v>
      </c>
      <c r="P31" s="76">
        <v>207</v>
      </c>
      <c r="Q31" s="76">
        <v>221</v>
      </c>
      <c r="R31" s="76">
        <v>241</v>
      </c>
      <c r="S31" s="76">
        <v>257</v>
      </c>
      <c r="T31" s="76">
        <v>231</v>
      </c>
      <c r="U31" s="76">
        <v>248</v>
      </c>
      <c r="V31" s="76">
        <v>236</v>
      </c>
    </row>
    <row r="32" spans="1:22" x14ac:dyDescent="0.2">
      <c r="A32" s="98" t="s">
        <v>27</v>
      </c>
      <c r="B32" s="76">
        <v>93</v>
      </c>
      <c r="C32" s="76">
        <v>92</v>
      </c>
      <c r="D32" s="76">
        <v>81</v>
      </c>
      <c r="E32" s="76">
        <v>88</v>
      </c>
      <c r="F32" s="76">
        <v>90</v>
      </c>
      <c r="G32" s="76">
        <v>94</v>
      </c>
      <c r="H32" s="76">
        <v>93</v>
      </c>
      <c r="I32" s="76">
        <v>97</v>
      </c>
      <c r="J32" s="76">
        <v>87</v>
      </c>
      <c r="K32" s="76">
        <v>90</v>
      </c>
      <c r="L32" s="76">
        <v>89</v>
      </c>
      <c r="M32" s="76">
        <v>85</v>
      </c>
      <c r="N32" s="76">
        <v>78</v>
      </c>
      <c r="O32" s="76">
        <v>84</v>
      </c>
      <c r="P32" s="76">
        <v>85</v>
      </c>
      <c r="Q32" s="76">
        <v>87</v>
      </c>
      <c r="R32" s="76">
        <v>95</v>
      </c>
      <c r="S32" s="76">
        <v>103</v>
      </c>
      <c r="T32" s="76">
        <v>100</v>
      </c>
      <c r="U32" s="76">
        <v>100</v>
      </c>
      <c r="V32" s="76">
        <v>104</v>
      </c>
    </row>
    <row r="33" spans="1:22" x14ac:dyDescent="0.2">
      <c r="A33" s="98" t="s">
        <v>28</v>
      </c>
      <c r="B33" s="76">
        <v>83</v>
      </c>
      <c r="C33" s="76">
        <v>83</v>
      </c>
      <c r="D33" s="76">
        <v>89</v>
      </c>
      <c r="E33" s="76">
        <v>90</v>
      </c>
      <c r="F33" s="76">
        <v>90</v>
      </c>
      <c r="G33" s="76">
        <v>92</v>
      </c>
      <c r="H33" s="76">
        <v>89</v>
      </c>
      <c r="I33" s="76">
        <v>85</v>
      </c>
      <c r="J33" s="76">
        <v>90</v>
      </c>
      <c r="K33" s="76">
        <v>87</v>
      </c>
      <c r="L33" s="76">
        <v>85</v>
      </c>
      <c r="M33" s="76">
        <v>84</v>
      </c>
      <c r="N33" s="76">
        <v>90</v>
      </c>
      <c r="O33" s="76">
        <v>89</v>
      </c>
      <c r="P33" s="76">
        <v>84</v>
      </c>
      <c r="Q33" s="76">
        <v>86</v>
      </c>
      <c r="R33" s="76">
        <v>90</v>
      </c>
      <c r="S33" s="76">
        <v>87</v>
      </c>
      <c r="T33" s="76">
        <v>86</v>
      </c>
      <c r="U33" s="76">
        <v>89</v>
      </c>
      <c r="V33" s="76">
        <v>88</v>
      </c>
    </row>
    <row r="34" spans="1:22" x14ac:dyDescent="0.2">
      <c r="A34" s="98" t="s">
        <v>29</v>
      </c>
      <c r="B34" s="76">
        <v>208</v>
      </c>
      <c r="C34" s="76">
        <v>211</v>
      </c>
      <c r="D34" s="76">
        <v>225</v>
      </c>
      <c r="E34" s="76">
        <v>215</v>
      </c>
      <c r="F34" s="76">
        <v>220</v>
      </c>
      <c r="G34" s="76">
        <v>213</v>
      </c>
      <c r="H34" s="76">
        <v>216</v>
      </c>
      <c r="I34" s="76">
        <v>225</v>
      </c>
      <c r="J34" s="76">
        <v>223</v>
      </c>
      <c r="K34" s="76">
        <v>222</v>
      </c>
      <c r="L34" s="76">
        <v>208</v>
      </c>
      <c r="M34" s="76">
        <v>230</v>
      </c>
      <c r="N34" s="76">
        <v>231</v>
      </c>
      <c r="O34" s="76">
        <v>235</v>
      </c>
      <c r="P34" s="76">
        <v>240</v>
      </c>
      <c r="Q34" s="76">
        <v>270</v>
      </c>
      <c r="R34" s="76">
        <v>280</v>
      </c>
      <c r="S34" s="76">
        <v>277</v>
      </c>
      <c r="T34" s="76">
        <v>280</v>
      </c>
      <c r="U34" s="76">
        <v>276</v>
      </c>
      <c r="V34" s="76">
        <v>272</v>
      </c>
    </row>
    <row r="35" spans="1:22" x14ac:dyDescent="0.2">
      <c r="A35" s="98" t="s">
        <v>30</v>
      </c>
      <c r="B35" s="76">
        <v>598</v>
      </c>
      <c r="C35" s="76">
        <v>619</v>
      </c>
      <c r="D35" s="76">
        <v>600</v>
      </c>
      <c r="E35" s="76">
        <v>628</v>
      </c>
      <c r="F35" s="76">
        <v>619</v>
      </c>
      <c r="G35" s="76">
        <v>594</v>
      </c>
      <c r="H35" s="76">
        <v>614</v>
      </c>
      <c r="I35" s="76">
        <v>606</v>
      </c>
      <c r="J35" s="76">
        <v>596</v>
      </c>
      <c r="K35" s="76">
        <v>590</v>
      </c>
      <c r="L35" s="76">
        <v>585</v>
      </c>
      <c r="M35" s="76">
        <v>570</v>
      </c>
      <c r="N35" s="76">
        <v>594</v>
      </c>
      <c r="O35" s="76">
        <v>593</v>
      </c>
      <c r="P35" s="76">
        <v>592</v>
      </c>
      <c r="Q35" s="76">
        <v>631</v>
      </c>
      <c r="R35" s="76">
        <v>650</v>
      </c>
      <c r="S35" s="76">
        <v>688</v>
      </c>
      <c r="T35" s="76">
        <v>708</v>
      </c>
      <c r="U35" s="76">
        <v>728</v>
      </c>
      <c r="V35" s="76">
        <v>734</v>
      </c>
    </row>
    <row r="36" spans="1:22" x14ac:dyDescent="0.2">
      <c r="A36" s="98" t="s">
        <v>31</v>
      </c>
      <c r="B36" s="76">
        <v>219</v>
      </c>
      <c r="C36" s="76">
        <v>231</v>
      </c>
      <c r="D36" s="76">
        <v>243</v>
      </c>
      <c r="E36" s="76">
        <v>220</v>
      </c>
      <c r="F36" s="76">
        <v>228</v>
      </c>
      <c r="G36" s="76">
        <v>216</v>
      </c>
      <c r="H36" s="76">
        <v>220</v>
      </c>
      <c r="I36" s="76">
        <v>237</v>
      </c>
      <c r="J36" s="76">
        <v>230</v>
      </c>
      <c r="K36" s="76">
        <v>236</v>
      </c>
      <c r="L36" s="76">
        <v>229</v>
      </c>
      <c r="M36" s="76">
        <v>230</v>
      </c>
      <c r="N36" s="76">
        <v>242</v>
      </c>
      <c r="O36" s="76">
        <v>252</v>
      </c>
      <c r="P36" s="76">
        <v>265</v>
      </c>
      <c r="Q36" s="76">
        <v>276</v>
      </c>
      <c r="R36" s="76">
        <v>294</v>
      </c>
      <c r="S36" s="76">
        <v>302</v>
      </c>
      <c r="T36" s="76">
        <v>315</v>
      </c>
      <c r="U36" s="76">
        <v>320</v>
      </c>
      <c r="V36" s="76">
        <v>320</v>
      </c>
    </row>
    <row r="37" spans="1:22" x14ac:dyDescent="0.2">
      <c r="A37" s="98" t="s">
        <v>32</v>
      </c>
      <c r="B37" s="76">
        <v>256</v>
      </c>
      <c r="C37" s="76">
        <v>271</v>
      </c>
      <c r="D37" s="76">
        <v>274</v>
      </c>
      <c r="E37" s="76">
        <v>267</v>
      </c>
      <c r="F37" s="76">
        <v>279</v>
      </c>
      <c r="G37" s="76">
        <v>266</v>
      </c>
      <c r="H37" s="76">
        <v>270</v>
      </c>
      <c r="I37" s="76">
        <v>259</v>
      </c>
      <c r="J37" s="76">
        <v>261</v>
      </c>
      <c r="K37" s="76">
        <v>269</v>
      </c>
      <c r="L37" s="76">
        <v>283</v>
      </c>
      <c r="M37" s="76">
        <v>282</v>
      </c>
      <c r="N37" s="76">
        <v>279</v>
      </c>
      <c r="O37" s="76">
        <v>280</v>
      </c>
      <c r="P37" s="76">
        <v>265</v>
      </c>
      <c r="Q37" s="76">
        <v>288</v>
      </c>
      <c r="R37" s="76">
        <v>302</v>
      </c>
      <c r="S37" s="76">
        <v>324</v>
      </c>
      <c r="T37" s="76">
        <v>327</v>
      </c>
      <c r="U37" s="76">
        <v>323</v>
      </c>
      <c r="V37" s="76">
        <v>317</v>
      </c>
    </row>
    <row r="38" spans="1:22" x14ac:dyDescent="0.2">
      <c r="A38" s="178" t="s">
        <v>33</v>
      </c>
      <c r="B38" s="81">
        <v>509</v>
      </c>
      <c r="C38" s="81">
        <v>488</v>
      </c>
      <c r="D38" s="81">
        <v>480</v>
      </c>
      <c r="E38" s="81">
        <v>495</v>
      </c>
      <c r="F38" s="81">
        <v>489</v>
      </c>
      <c r="G38" s="81">
        <v>479</v>
      </c>
      <c r="H38" s="81">
        <v>492</v>
      </c>
      <c r="I38" s="81">
        <v>472</v>
      </c>
      <c r="J38" s="81">
        <v>462</v>
      </c>
      <c r="K38" s="81">
        <v>467</v>
      </c>
      <c r="L38" s="81">
        <v>472</v>
      </c>
      <c r="M38" s="81">
        <v>462</v>
      </c>
      <c r="N38" s="81">
        <v>470</v>
      </c>
      <c r="O38" s="81">
        <v>454</v>
      </c>
      <c r="P38" s="81">
        <v>412</v>
      </c>
      <c r="Q38" s="81">
        <v>466</v>
      </c>
      <c r="R38" s="81">
        <v>518</v>
      </c>
      <c r="S38" s="81">
        <v>564</v>
      </c>
      <c r="T38" s="81">
        <v>614</v>
      </c>
      <c r="U38" s="81">
        <v>622</v>
      </c>
      <c r="V38" s="81">
        <v>641</v>
      </c>
    </row>
  </sheetData>
  <mergeCells count="2">
    <mergeCell ref="B4:M4"/>
    <mergeCell ref="N4:V4"/>
  </mergeCells>
  <hyperlinks>
    <hyperlink ref="A2" location="Contents!A1" display="Back to contents"/>
  </hyperlink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V76"/>
  <sheetViews>
    <sheetView showGridLines="0" workbookViewId="0">
      <pane xSplit="1" topLeftCell="B1" activePane="topRight" state="frozen"/>
      <selection activeCell="P67" sqref="P67"/>
      <selection pane="topRight" activeCell="A6" sqref="A6:XFD38"/>
    </sheetView>
  </sheetViews>
  <sheetFormatPr defaultRowHeight="12.75" x14ac:dyDescent="0.2"/>
  <cols>
    <col min="1" max="1" customWidth="true" style="52" width="19.5703125" collapsed="false"/>
    <col min="2" max="12" customWidth="true" style="52" width="10.7109375" collapsed="false"/>
    <col min="13" max="13" customWidth="true" style="52" width="3.5703125" collapsed="false"/>
    <col min="14" max="15" customWidth="true" style="122" width="10.5703125" collapsed="false"/>
    <col min="16" max="17" style="52" width="9.140625" collapsed="false"/>
    <col min="18" max="18" bestFit="true" customWidth="true" style="52" width="4.5703125" collapsed="false"/>
    <col min="19" max="20" customWidth="true" style="122" width="10.5703125" collapsed="false"/>
    <col min="21" max="22" customWidth="true" style="52" width="9.140625" collapsed="false"/>
    <col min="23" max="257" style="52" width="9.140625" collapsed="false"/>
    <col min="258" max="258" customWidth="true" style="52" width="18.0" collapsed="false"/>
    <col min="259" max="259" customWidth="true" style="52" width="10.7109375" collapsed="false"/>
    <col min="260" max="260" customWidth="true" style="52" width="10.140625" collapsed="false"/>
    <col min="261" max="267" customWidth="true" style="52" width="11.0" collapsed="false"/>
    <col min="268" max="268" customWidth="true" style="52" width="0.85546875" collapsed="false"/>
    <col min="269" max="269" customWidth="true" style="52" width="1.140625" collapsed="false"/>
    <col min="270" max="270" customWidth="true" style="52" width="9.85546875" collapsed="false"/>
    <col min="271" max="271" customWidth="true" style="52" width="10.5703125" collapsed="false"/>
    <col min="272" max="273" style="52" width="9.140625" collapsed="false"/>
    <col min="274" max="274" customWidth="true" style="52" width="3.28515625" collapsed="false"/>
    <col min="275" max="276" customWidth="true" style="52" width="9.140625" collapsed="false"/>
    <col min="277" max="278" customWidth="true" style="52" width="8.28515625" collapsed="false"/>
    <col min="279" max="513" style="52" width="9.140625" collapsed="false"/>
    <col min="514" max="514" customWidth="true" style="52" width="18.0" collapsed="false"/>
    <col min="515" max="515" customWidth="true" style="52" width="10.7109375" collapsed="false"/>
    <col min="516" max="516" customWidth="true" style="52" width="10.140625" collapsed="false"/>
    <col min="517" max="523" customWidth="true" style="52" width="11.0" collapsed="false"/>
    <col min="524" max="524" customWidth="true" style="52" width="0.85546875" collapsed="false"/>
    <col min="525" max="525" customWidth="true" style="52" width="1.140625" collapsed="false"/>
    <col min="526" max="526" customWidth="true" style="52" width="9.85546875" collapsed="false"/>
    <col min="527" max="527" customWidth="true" style="52" width="10.5703125" collapsed="false"/>
    <col min="528" max="529" style="52" width="9.140625" collapsed="false"/>
    <col min="530" max="530" customWidth="true" style="52" width="3.28515625" collapsed="false"/>
    <col min="531" max="532" customWidth="true" style="52" width="9.140625" collapsed="false"/>
    <col min="533" max="534" customWidth="true" style="52" width="8.28515625" collapsed="false"/>
    <col min="535" max="769" style="52" width="9.140625" collapsed="false"/>
    <col min="770" max="770" customWidth="true" style="52" width="18.0" collapsed="false"/>
    <col min="771" max="771" customWidth="true" style="52" width="10.7109375" collapsed="false"/>
    <col min="772" max="772" customWidth="true" style="52" width="10.140625" collapsed="false"/>
    <col min="773" max="779" customWidth="true" style="52" width="11.0" collapsed="false"/>
    <col min="780" max="780" customWidth="true" style="52" width="0.85546875" collapsed="false"/>
    <col min="781" max="781" customWidth="true" style="52" width="1.140625" collapsed="false"/>
    <col min="782" max="782" customWidth="true" style="52" width="9.85546875" collapsed="false"/>
    <col min="783" max="783" customWidth="true" style="52" width="10.5703125" collapsed="false"/>
    <col min="784" max="785" style="52" width="9.140625" collapsed="false"/>
    <col min="786" max="786" customWidth="true" style="52" width="3.28515625" collapsed="false"/>
    <col min="787" max="788" customWidth="true" style="52" width="9.140625" collapsed="false"/>
    <col min="789" max="790" customWidth="true" style="52" width="8.28515625" collapsed="false"/>
    <col min="791" max="1025" style="52" width="9.140625" collapsed="false"/>
    <col min="1026" max="1026" customWidth="true" style="52" width="18.0" collapsed="false"/>
    <col min="1027" max="1027" customWidth="true" style="52" width="10.7109375" collapsed="false"/>
    <col min="1028" max="1028" customWidth="true" style="52" width="10.140625" collapsed="false"/>
    <col min="1029" max="1035" customWidth="true" style="52" width="11.0" collapsed="false"/>
    <col min="1036" max="1036" customWidth="true" style="52" width="0.85546875" collapsed="false"/>
    <col min="1037" max="1037" customWidth="true" style="52" width="1.140625" collapsed="false"/>
    <col min="1038" max="1038" customWidth="true" style="52" width="9.85546875" collapsed="false"/>
    <col min="1039" max="1039" customWidth="true" style="52" width="10.5703125" collapsed="false"/>
    <col min="1040" max="1041" style="52" width="9.140625" collapsed="false"/>
    <col min="1042" max="1042" customWidth="true" style="52" width="3.28515625" collapsed="false"/>
    <col min="1043" max="1044" customWidth="true" style="52" width="9.140625" collapsed="false"/>
    <col min="1045" max="1046" customWidth="true" style="52" width="8.28515625" collapsed="false"/>
    <col min="1047" max="1281" style="52" width="9.140625" collapsed="false"/>
    <col min="1282" max="1282" customWidth="true" style="52" width="18.0" collapsed="false"/>
    <col min="1283" max="1283" customWidth="true" style="52" width="10.7109375" collapsed="false"/>
    <col min="1284" max="1284" customWidth="true" style="52" width="10.140625" collapsed="false"/>
    <col min="1285" max="1291" customWidth="true" style="52" width="11.0" collapsed="false"/>
    <col min="1292" max="1292" customWidth="true" style="52" width="0.85546875" collapsed="false"/>
    <col min="1293" max="1293" customWidth="true" style="52" width="1.140625" collapsed="false"/>
    <col min="1294" max="1294" customWidth="true" style="52" width="9.85546875" collapsed="false"/>
    <col min="1295" max="1295" customWidth="true" style="52" width="10.5703125" collapsed="false"/>
    <col min="1296" max="1297" style="52" width="9.140625" collapsed="false"/>
    <col min="1298" max="1298" customWidth="true" style="52" width="3.28515625" collapsed="false"/>
    <col min="1299" max="1300" customWidth="true" style="52" width="9.140625" collapsed="false"/>
    <col min="1301" max="1302" customWidth="true" style="52" width="8.28515625" collapsed="false"/>
    <col min="1303" max="1537" style="52" width="9.140625" collapsed="false"/>
    <col min="1538" max="1538" customWidth="true" style="52" width="18.0" collapsed="false"/>
    <col min="1539" max="1539" customWidth="true" style="52" width="10.7109375" collapsed="false"/>
    <col min="1540" max="1540" customWidth="true" style="52" width="10.140625" collapsed="false"/>
    <col min="1541" max="1547" customWidth="true" style="52" width="11.0" collapsed="false"/>
    <col min="1548" max="1548" customWidth="true" style="52" width="0.85546875" collapsed="false"/>
    <col min="1549" max="1549" customWidth="true" style="52" width="1.140625" collapsed="false"/>
    <col min="1550" max="1550" customWidth="true" style="52" width="9.85546875" collapsed="false"/>
    <col min="1551" max="1551" customWidth="true" style="52" width="10.5703125" collapsed="false"/>
    <col min="1552" max="1553" style="52" width="9.140625" collapsed="false"/>
    <col min="1554" max="1554" customWidth="true" style="52" width="3.28515625" collapsed="false"/>
    <col min="1555" max="1556" customWidth="true" style="52" width="9.140625" collapsed="false"/>
    <col min="1557" max="1558" customWidth="true" style="52" width="8.28515625" collapsed="false"/>
    <col min="1559" max="1793" style="52" width="9.140625" collapsed="false"/>
    <col min="1794" max="1794" customWidth="true" style="52" width="18.0" collapsed="false"/>
    <col min="1795" max="1795" customWidth="true" style="52" width="10.7109375" collapsed="false"/>
    <col min="1796" max="1796" customWidth="true" style="52" width="10.140625" collapsed="false"/>
    <col min="1797" max="1803" customWidth="true" style="52" width="11.0" collapsed="false"/>
    <col min="1804" max="1804" customWidth="true" style="52" width="0.85546875" collapsed="false"/>
    <col min="1805" max="1805" customWidth="true" style="52" width="1.140625" collapsed="false"/>
    <col min="1806" max="1806" customWidth="true" style="52" width="9.85546875" collapsed="false"/>
    <col min="1807" max="1807" customWidth="true" style="52" width="10.5703125" collapsed="false"/>
    <col min="1808" max="1809" style="52" width="9.140625" collapsed="false"/>
    <col min="1810" max="1810" customWidth="true" style="52" width="3.28515625" collapsed="false"/>
    <col min="1811" max="1812" customWidth="true" style="52" width="9.140625" collapsed="false"/>
    <col min="1813" max="1814" customWidth="true" style="52" width="8.28515625" collapsed="false"/>
    <col min="1815" max="2049" style="52" width="9.140625" collapsed="false"/>
    <col min="2050" max="2050" customWidth="true" style="52" width="18.0" collapsed="false"/>
    <col min="2051" max="2051" customWidth="true" style="52" width="10.7109375" collapsed="false"/>
    <col min="2052" max="2052" customWidth="true" style="52" width="10.140625" collapsed="false"/>
    <col min="2053" max="2059" customWidth="true" style="52" width="11.0" collapsed="false"/>
    <col min="2060" max="2060" customWidth="true" style="52" width="0.85546875" collapsed="false"/>
    <col min="2061" max="2061" customWidth="true" style="52" width="1.140625" collapsed="false"/>
    <col min="2062" max="2062" customWidth="true" style="52" width="9.85546875" collapsed="false"/>
    <col min="2063" max="2063" customWidth="true" style="52" width="10.5703125" collapsed="false"/>
    <col min="2064" max="2065" style="52" width="9.140625" collapsed="false"/>
    <col min="2066" max="2066" customWidth="true" style="52" width="3.28515625" collapsed="false"/>
    <col min="2067" max="2068" customWidth="true" style="52" width="9.140625" collapsed="false"/>
    <col min="2069" max="2070" customWidth="true" style="52" width="8.28515625" collapsed="false"/>
    <col min="2071" max="2305" style="52" width="9.140625" collapsed="false"/>
    <col min="2306" max="2306" customWidth="true" style="52" width="18.0" collapsed="false"/>
    <col min="2307" max="2307" customWidth="true" style="52" width="10.7109375" collapsed="false"/>
    <col min="2308" max="2308" customWidth="true" style="52" width="10.140625" collapsed="false"/>
    <col min="2309" max="2315" customWidth="true" style="52" width="11.0" collapsed="false"/>
    <col min="2316" max="2316" customWidth="true" style="52" width="0.85546875" collapsed="false"/>
    <col min="2317" max="2317" customWidth="true" style="52" width="1.140625" collapsed="false"/>
    <col min="2318" max="2318" customWidth="true" style="52" width="9.85546875" collapsed="false"/>
    <col min="2319" max="2319" customWidth="true" style="52" width="10.5703125" collapsed="false"/>
    <col min="2320" max="2321" style="52" width="9.140625" collapsed="false"/>
    <col min="2322" max="2322" customWidth="true" style="52" width="3.28515625" collapsed="false"/>
    <col min="2323" max="2324" customWidth="true" style="52" width="9.140625" collapsed="false"/>
    <col min="2325" max="2326" customWidth="true" style="52" width="8.28515625" collapsed="false"/>
    <col min="2327" max="2561" style="52" width="9.140625" collapsed="false"/>
    <col min="2562" max="2562" customWidth="true" style="52" width="18.0" collapsed="false"/>
    <col min="2563" max="2563" customWidth="true" style="52" width="10.7109375" collapsed="false"/>
    <col min="2564" max="2564" customWidth="true" style="52" width="10.140625" collapsed="false"/>
    <col min="2565" max="2571" customWidth="true" style="52" width="11.0" collapsed="false"/>
    <col min="2572" max="2572" customWidth="true" style="52" width="0.85546875" collapsed="false"/>
    <col min="2573" max="2573" customWidth="true" style="52" width="1.140625" collapsed="false"/>
    <col min="2574" max="2574" customWidth="true" style="52" width="9.85546875" collapsed="false"/>
    <col min="2575" max="2575" customWidth="true" style="52" width="10.5703125" collapsed="false"/>
    <col min="2576" max="2577" style="52" width="9.140625" collapsed="false"/>
    <col min="2578" max="2578" customWidth="true" style="52" width="3.28515625" collapsed="false"/>
    <col min="2579" max="2580" customWidth="true" style="52" width="9.140625" collapsed="false"/>
    <col min="2581" max="2582" customWidth="true" style="52" width="8.28515625" collapsed="false"/>
    <col min="2583" max="2817" style="52" width="9.140625" collapsed="false"/>
    <col min="2818" max="2818" customWidth="true" style="52" width="18.0" collapsed="false"/>
    <col min="2819" max="2819" customWidth="true" style="52" width="10.7109375" collapsed="false"/>
    <col min="2820" max="2820" customWidth="true" style="52" width="10.140625" collapsed="false"/>
    <col min="2821" max="2827" customWidth="true" style="52" width="11.0" collapsed="false"/>
    <col min="2828" max="2828" customWidth="true" style="52" width="0.85546875" collapsed="false"/>
    <col min="2829" max="2829" customWidth="true" style="52" width="1.140625" collapsed="false"/>
    <col min="2830" max="2830" customWidth="true" style="52" width="9.85546875" collapsed="false"/>
    <col min="2831" max="2831" customWidth="true" style="52" width="10.5703125" collapsed="false"/>
    <col min="2832" max="2833" style="52" width="9.140625" collapsed="false"/>
    <col min="2834" max="2834" customWidth="true" style="52" width="3.28515625" collapsed="false"/>
    <col min="2835" max="2836" customWidth="true" style="52" width="9.140625" collapsed="false"/>
    <col min="2837" max="2838" customWidth="true" style="52" width="8.28515625" collapsed="false"/>
    <col min="2839" max="3073" style="52" width="9.140625" collapsed="false"/>
    <col min="3074" max="3074" customWidth="true" style="52" width="18.0" collapsed="false"/>
    <col min="3075" max="3075" customWidth="true" style="52" width="10.7109375" collapsed="false"/>
    <col min="3076" max="3076" customWidth="true" style="52" width="10.140625" collapsed="false"/>
    <col min="3077" max="3083" customWidth="true" style="52" width="11.0" collapsed="false"/>
    <col min="3084" max="3084" customWidth="true" style="52" width="0.85546875" collapsed="false"/>
    <col min="3085" max="3085" customWidth="true" style="52" width="1.140625" collapsed="false"/>
    <col min="3086" max="3086" customWidth="true" style="52" width="9.85546875" collapsed="false"/>
    <col min="3087" max="3087" customWidth="true" style="52" width="10.5703125" collapsed="false"/>
    <col min="3088" max="3089" style="52" width="9.140625" collapsed="false"/>
    <col min="3090" max="3090" customWidth="true" style="52" width="3.28515625" collapsed="false"/>
    <col min="3091" max="3092" customWidth="true" style="52" width="9.140625" collapsed="false"/>
    <col min="3093" max="3094" customWidth="true" style="52" width="8.28515625" collapsed="false"/>
    <col min="3095" max="3329" style="52" width="9.140625" collapsed="false"/>
    <col min="3330" max="3330" customWidth="true" style="52" width="18.0" collapsed="false"/>
    <col min="3331" max="3331" customWidth="true" style="52" width="10.7109375" collapsed="false"/>
    <col min="3332" max="3332" customWidth="true" style="52" width="10.140625" collapsed="false"/>
    <col min="3333" max="3339" customWidth="true" style="52" width="11.0" collapsed="false"/>
    <col min="3340" max="3340" customWidth="true" style="52" width="0.85546875" collapsed="false"/>
    <col min="3341" max="3341" customWidth="true" style="52" width="1.140625" collapsed="false"/>
    <col min="3342" max="3342" customWidth="true" style="52" width="9.85546875" collapsed="false"/>
    <col min="3343" max="3343" customWidth="true" style="52" width="10.5703125" collapsed="false"/>
    <col min="3344" max="3345" style="52" width="9.140625" collapsed="false"/>
    <col min="3346" max="3346" customWidth="true" style="52" width="3.28515625" collapsed="false"/>
    <col min="3347" max="3348" customWidth="true" style="52" width="9.140625" collapsed="false"/>
    <col min="3349" max="3350" customWidth="true" style="52" width="8.28515625" collapsed="false"/>
    <col min="3351" max="3585" style="52" width="9.140625" collapsed="false"/>
    <col min="3586" max="3586" customWidth="true" style="52" width="18.0" collapsed="false"/>
    <col min="3587" max="3587" customWidth="true" style="52" width="10.7109375" collapsed="false"/>
    <col min="3588" max="3588" customWidth="true" style="52" width="10.140625" collapsed="false"/>
    <col min="3589" max="3595" customWidth="true" style="52" width="11.0" collapsed="false"/>
    <col min="3596" max="3596" customWidth="true" style="52" width="0.85546875" collapsed="false"/>
    <col min="3597" max="3597" customWidth="true" style="52" width="1.140625" collapsed="false"/>
    <col min="3598" max="3598" customWidth="true" style="52" width="9.85546875" collapsed="false"/>
    <col min="3599" max="3599" customWidth="true" style="52" width="10.5703125" collapsed="false"/>
    <col min="3600" max="3601" style="52" width="9.140625" collapsed="false"/>
    <col min="3602" max="3602" customWidth="true" style="52" width="3.28515625" collapsed="false"/>
    <col min="3603" max="3604" customWidth="true" style="52" width="9.140625" collapsed="false"/>
    <col min="3605" max="3606" customWidth="true" style="52" width="8.28515625" collapsed="false"/>
    <col min="3607" max="3841" style="52" width="9.140625" collapsed="false"/>
    <col min="3842" max="3842" customWidth="true" style="52" width="18.0" collapsed="false"/>
    <col min="3843" max="3843" customWidth="true" style="52" width="10.7109375" collapsed="false"/>
    <col min="3844" max="3844" customWidth="true" style="52" width="10.140625" collapsed="false"/>
    <col min="3845" max="3851" customWidth="true" style="52" width="11.0" collapsed="false"/>
    <col min="3852" max="3852" customWidth="true" style="52" width="0.85546875" collapsed="false"/>
    <col min="3853" max="3853" customWidth="true" style="52" width="1.140625" collapsed="false"/>
    <col min="3854" max="3854" customWidth="true" style="52" width="9.85546875" collapsed="false"/>
    <col min="3855" max="3855" customWidth="true" style="52" width="10.5703125" collapsed="false"/>
    <col min="3856" max="3857" style="52" width="9.140625" collapsed="false"/>
    <col min="3858" max="3858" customWidth="true" style="52" width="3.28515625" collapsed="false"/>
    <col min="3859" max="3860" customWidth="true" style="52" width="9.140625" collapsed="false"/>
    <col min="3861" max="3862" customWidth="true" style="52" width="8.28515625" collapsed="false"/>
    <col min="3863" max="4097" style="52" width="9.140625" collapsed="false"/>
    <col min="4098" max="4098" customWidth="true" style="52" width="18.0" collapsed="false"/>
    <col min="4099" max="4099" customWidth="true" style="52" width="10.7109375" collapsed="false"/>
    <col min="4100" max="4100" customWidth="true" style="52" width="10.140625" collapsed="false"/>
    <col min="4101" max="4107" customWidth="true" style="52" width="11.0" collapsed="false"/>
    <col min="4108" max="4108" customWidth="true" style="52" width="0.85546875" collapsed="false"/>
    <col min="4109" max="4109" customWidth="true" style="52" width="1.140625" collapsed="false"/>
    <col min="4110" max="4110" customWidth="true" style="52" width="9.85546875" collapsed="false"/>
    <col min="4111" max="4111" customWidth="true" style="52" width="10.5703125" collapsed="false"/>
    <col min="4112" max="4113" style="52" width="9.140625" collapsed="false"/>
    <col min="4114" max="4114" customWidth="true" style="52" width="3.28515625" collapsed="false"/>
    <col min="4115" max="4116" customWidth="true" style="52" width="9.140625" collapsed="false"/>
    <col min="4117" max="4118" customWidth="true" style="52" width="8.28515625" collapsed="false"/>
    <col min="4119" max="4353" style="52" width="9.140625" collapsed="false"/>
    <col min="4354" max="4354" customWidth="true" style="52" width="18.0" collapsed="false"/>
    <col min="4355" max="4355" customWidth="true" style="52" width="10.7109375" collapsed="false"/>
    <col min="4356" max="4356" customWidth="true" style="52" width="10.140625" collapsed="false"/>
    <col min="4357" max="4363" customWidth="true" style="52" width="11.0" collapsed="false"/>
    <col min="4364" max="4364" customWidth="true" style="52" width="0.85546875" collapsed="false"/>
    <col min="4365" max="4365" customWidth="true" style="52" width="1.140625" collapsed="false"/>
    <col min="4366" max="4366" customWidth="true" style="52" width="9.85546875" collapsed="false"/>
    <col min="4367" max="4367" customWidth="true" style="52" width="10.5703125" collapsed="false"/>
    <col min="4368" max="4369" style="52" width="9.140625" collapsed="false"/>
    <col min="4370" max="4370" customWidth="true" style="52" width="3.28515625" collapsed="false"/>
    <col min="4371" max="4372" customWidth="true" style="52" width="9.140625" collapsed="false"/>
    <col min="4373" max="4374" customWidth="true" style="52" width="8.28515625" collapsed="false"/>
    <col min="4375" max="4609" style="52" width="9.140625" collapsed="false"/>
    <col min="4610" max="4610" customWidth="true" style="52" width="18.0" collapsed="false"/>
    <col min="4611" max="4611" customWidth="true" style="52" width="10.7109375" collapsed="false"/>
    <col min="4612" max="4612" customWidth="true" style="52" width="10.140625" collapsed="false"/>
    <col min="4613" max="4619" customWidth="true" style="52" width="11.0" collapsed="false"/>
    <col min="4620" max="4620" customWidth="true" style="52" width="0.85546875" collapsed="false"/>
    <col min="4621" max="4621" customWidth="true" style="52" width="1.140625" collapsed="false"/>
    <col min="4622" max="4622" customWidth="true" style="52" width="9.85546875" collapsed="false"/>
    <col min="4623" max="4623" customWidth="true" style="52" width="10.5703125" collapsed="false"/>
    <col min="4624" max="4625" style="52" width="9.140625" collapsed="false"/>
    <col min="4626" max="4626" customWidth="true" style="52" width="3.28515625" collapsed="false"/>
    <col min="4627" max="4628" customWidth="true" style="52" width="9.140625" collapsed="false"/>
    <col min="4629" max="4630" customWidth="true" style="52" width="8.28515625" collapsed="false"/>
    <col min="4631" max="4865" style="52" width="9.140625" collapsed="false"/>
    <col min="4866" max="4866" customWidth="true" style="52" width="18.0" collapsed="false"/>
    <col min="4867" max="4867" customWidth="true" style="52" width="10.7109375" collapsed="false"/>
    <col min="4868" max="4868" customWidth="true" style="52" width="10.140625" collapsed="false"/>
    <col min="4869" max="4875" customWidth="true" style="52" width="11.0" collapsed="false"/>
    <col min="4876" max="4876" customWidth="true" style="52" width="0.85546875" collapsed="false"/>
    <col min="4877" max="4877" customWidth="true" style="52" width="1.140625" collapsed="false"/>
    <col min="4878" max="4878" customWidth="true" style="52" width="9.85546875" collapsed="false"/>
    <col min="4879" max="4879" customWidth="true" style="52" width="10.5703125" collapsed="false"/>
    <col min="4880" max="4881" style="52" width="9.140625" collapsed="false"/>
    <col min="4882" max="4882" customWidth="true" style="52" width="3.28515625" collapsed="false"/>
    <col min="4883" max="4884" customWidth="true" style="52" width="9.140625" collapsed="false"/>
    <col min="4885" max="4886" customWidth="true" style="52" width="8.28515625" collapsed="false"/>
    <col min="4887" max="5121" style="52" width="9.140625" collapsed="false"/>
    <col min="5122" max="5122" customWidth="true" style="52" width="18.0" collapsed="false"/>
    <col min="5123" max="5123" customWidth="true" style="52" width="10.7109375" collapsed="false"/>
    <col min="5124" max="5124" customWidth="true" style="52" width="10.140625" collapsed="false"/>
    <col min="5125" max="5131" customWidth="true" style="52" width="11.0" collapsed="false"/>
    <col min="5132" max="5132" customWidth="true" style="52" width="0.85546875" collapsed="false"/>
    <col min="5133" max="5133" customWidth="true" style="52" width="1.140625" collapsed="false"/>
    <col min="5134" max="5134" customWidth="true" style="52" width="9.85546875" collapsed="false"/>
    <col min="5135" max="5135" customWidth="true" style="52" width="10.5703125" collapsed="false"/>
    <col min="5136" max="5137" style="52" width="9.140625" collapsed="false"/>
    <col min="5138" max="5138" customWidth="true" style="52" width="3.28515625" collapsed="false"/>
    <col min="5139" max="5140" customWidth="true" style="52" width="9.140625" collapsed="false"/>
    <col min="5141" max="5142" customWidth="true" style="52" width="8.28515625" collapsed="false"/>
    <col min="5143" max="5377" style="52" width="9.140625" collapsed="false"/>
    <col min="5378" max="5378" customWidth="true" style="52" width="18.0" collapsed="false"/>
    <col min="5379" max="5379" customWidth="true" style="52" width="10.7109375" collapsed="false"/>
    <col min="5380" max="5380" customWidth="true" style="52" width="10.140625" collapsed="false"/>
    <col min="5381" max="5387" customWidth="true" style="52" width="11.0" collapsed="false"/>
    <col min="5388" max="5388" customWidth="true" style="52" width="0.85546875" collapsed="false"/>
    <col min="5389" max="5389" customWidth="true" style="52" width="1.140625" collapsed="false"/>
    <col min="5390" max="5390" customWidth="true" style="52" width="9.85546875" collapsed="false"/>
    <col min="5391" max="5391" customWidth="true" style="52" width="10.5703125" collapsed="false"/>
    <col min="5392" max="5393" style="52" width="9.140625" collapsed="false"/>
    <col min="5394" max="5394" customWidth="true" style="52" width="3.28515625" collapsed="false"/>
    <col min="5395" max="5396" customWidth="true" style="52" width="9.140625" collapsed="false"/>
    <col min="5397" max="5398" customWidth="true" style="52" width="8.28515625" collapsed="false"/>
    <col min="5399" max="5633" style="52" width="9.140625" collapsed="false"/>
    <col min="5634" max="5634" customWidth="true" style="52" width="18.0" collapsed="false"/>
    <col min="5635" max="5635" customWidth="true" style="52" width="10.7109375" collapsed="false"/>
    <col min="5636" max="5636" customWidth="true" style="52" width="10.140625" collapsed="false"/>
    <col min="5637" max="5643" customWidth="true" style="52" width="11.0" collapsed="false"/>
    <col min="5644" max="5644" customWidth="true" style="52" width="0.85546875" collapsed="false"/>
    <col min="5645" max="5645" customWidth="true" style="52" width="1.140625" collapsed="false"/>
    <col min="5646" max="5646" customWidth="true" style="52" width="9.85546875" collapsed="false"/>
    <col min="5647" max="5647" customWidth="true" style="52" width="10.5703125" collapsed="false"/>
    <col min="5648" max="5649" style="52" width="9.140625" collapsed="false"/>
    <col min="5650" max="5650" customWidth="true" style="52" width="3.28515625" collapsed="false"/>
    <col min="5651" max="5652" customWidth="true" style="52" width="9.140625" collapsed="false"/>
    <col min="5653" max="5654" customWidth="true" style="52" width="8.28515625" collapsed="false"/>
    <col min="5655" max="5889" style="52" width="9.140625" collapsed="false"/>
    <col min="5890" max="5890" customWidth="true" style="52" width="18.0" collapsed="false"/>
    <col min="5891" max="5891" customWidth="true" style="52" width="10.7109375" collapsed="false"/>
    <col min="5892" max="5892" customWidth="true" style="52" width="10.140625" collapsed="false"/>
    <col min="5893" max="5899" customWidth="true" style="52" width="11.0" collapsed="false"/>
    <col min="5900" max="5900" customWidth="true" style="52" width="0.85546875" collapsed="false"/>
    <col min="5901" max="5901" customWidth="true" style="52" width="1.140625" collapsed="false"/>
    <col min="5902" max="5902" customWidth="true" style="52" width="9.85546875" collapsed="false"/>
    <col min="5903" max="5903" customWidth="true" style="52" width="10.5703125" collapsed="false"/>
    <col min="5904" max="5905" style="52" width="9.140625" collapsed="false"/>
    <col min="5906" max="5906" customWidth="true" style="52" width="3.28515625" collapsed="false"/>
    <col min="5907" max="5908" customWidth="true" style="52" width="9.140625" collapsed="false"/>
    <col min="5909" max="5910" customWidth="true" style="52" width="8.28515625" collapsed="false"/>
    <col min="5911" max="6145" style="52" width="9.140625" collapsed="false"/>
    <col min="6146" max="6146" customWidth="true" style="52" width="18.0" collapsed="false"/>
    <col min="6147" max="6147" customWidth="true" style="52" width="10.7109375" collapsed="false"/>
    <col min="6148" max="6148" customWidth="true" style="52" width="10.140625" collapsed="false"/>
    <col min="6149" max="6155" customWidth="true" style="52" width="11.0" collapsed="false"/>
    <col min="6156" max="6156" customWidth="true" style="52" width="0.85546875" collapsed="false"/>
    <col min="6157" max="6157" customWidth="true" style="52" width="1.140625" collapsed="false"/>
    <col min="6158" max="6158" customWidth="true" style="52" width="9.85546875" collapsed="false"/>
    <col min="6159" max="6159" customWidth="true" style="52" width="10.5703125" collapsed="false"/>
    <col min="6160" max="6161" style="52" width="9.140625" collapsed="false"/>
    <col min="6162" max="6162" customWidth="true" style="52" width="3.28515625" collapsed="false"/>
    <col min="6163" max="6164" customWidth="true" style="52" width="9.140625" collapsed="false"/>
    <col min="6165" max="6166" customWidth="true" style="52" width="8.28515625" collapsed="false"/>
    <col min="6167" max="6401" style="52" width="9.140625" collapsed="false"/>
    <col min="6402" max="6402" customWidth="true" style="52" width="18.0" collapsed="false"/>
    <col min="6403" max="6403" customWidth="true" style="52" width="10.7109375" collapsed="false"/>
    <col min="6404" max="6404" customWidth="true" style="52" width="10.140625" collapsed="false"/>
    <col min="6405" max="6411" customWidth="true" style="52" width="11.0" collapsed="false"/>
    <col min="6412" max="6412" customWidth="true" style="52" width="0.85546875" collapsed="false"/>
    <col min="6413" max="6413" customWidth="true" style="52" width="1.140625" collapsed="false"/>
    <col min="6414" max="6414" customWidth="true" style="52" width="9.85546875" collapsed="false"/>
    <col min="6415" max="6415" customWidth="true" style="52" width="10.5703125" collapsed="false"/>
    <col min="6416" max="6417" style="52" width="9.140625" collapsed="false"/>
    <col min="6418" max="6418" customWidth="true" style="52" width="3.28515625" collapsed="false"/>
    <col min="6419" max="6420" customWidth="true" style="52" width="9.140625" collapsed="false"/>
    <col min="6421" max="6422" customWidth="true" style="52" width="8.28515625" collapsed="false"/>
    <col min="6423" max="6657" style="52" width="9.140625" collapsed="false"/>
    <col min="6658" max="6658" customWidth="true" style="52" width="18.0" collapsed="false"/>
    <col min="6659" max="6659" customWidth="true" style="52" width="10.7109375" collapsed="false"/>
    <col min="6660" max="6660" customWidth="true" style="52" width="10.140625" collapsed="false"/>
    <col min="6661" max="6667" customWidth="true" style="52" width="11.0" collapsed="false"/>
    <col min="6668" max="6668" customWidth="true" style="52" width="0.85546875" collapsed="false"/>
    <col min="6669" max="6669" customWidth="true" style="52" width="1.140625" collapsed="false"/>
    <col min="6670" max="6670" customWidth="true" style="52" width="9.85546875" collapsed="false"/>
    <col min="6671" max="6671" customWidth="true" style="52" width="10.5703125" collapsed="false"/>
    <col min="6672" max="6673" style="52" width="9.140625" collapsed="false"/>
    <col min="6674" max="6674" customWidth="true" style="52" width="3.28515625" collapsed="false"/>
    <col min="6675" max="6676" customWidth="true" style="52" width="9.140625" collapsed="false"/>
    <col min="6677" max="6678" customWidth="true" style="52" width="8.28515625" collapsed="false"/>
    <col min="6679" max="6913" style="52" width="9.140625" collapsed="false"/>
    <col min="6914" max="6914" customWidth="true" style="52" width="18.0" collapsed="false"/>
    <col min="6915" max="6915" customWidth="true" style="52" width="10.7109375" collapsed="false"/>
    <col min="6916" max="6916" customWidth="true" style="52" width="10.140625" collapsed="false"/>
    <col min="6917" max="6923" customWidth="true" style="52" width="11.0" collapsed="false"/>
    <col min="6924" max="6924" customWidth="true" style="52" width="0.85546875" collapsed="false"/>
    <col min="6925" max="6925" customWidth="true" style="52" width="1.140625" collapsed="false"/>
    <col min="6926" max="6926" customWidth="true" style="52" width="9.85546875" collapsed="false"/>
    <col min="6927" max="6927" customWidth="true" style="52" width="10.5703125" collapsed="false"/>
    <col min="6928" max="6929" style="52" width="9.140625" collapsed="false"/>
    <col min="6930" max="6930" customWidth="true" style="52" width="3.28515625" collapsed="false"/>
    <col min="6931" max="6932" customWidth="true" style="52" width="9.140625" collapsed="false"/>
    <col min="6933" max="6934" customWidth="true" style="52" width="8.28515625" collapsed="false"/>
    <col min="6935" max="7169" style="52" width="9.140625" collapsed="false"/>
    <col min="7170" max="7170" customWidth="true" style="52" width="18.0" collapsed="false"/>
    <col min="7171" max="7171" customWidth="true" style="52" width="10.7109375" collapsed="false"/>
    <col min="7172" max="7172" customWidth="true" style="52" width="10.140625" collapsed="false"/>
    <col min="7173" max="7179" customWidth="true" style="52" width="11.0" collapsed="false"/>
    <col min="7180" max="7180" customWidth="true" style="52" width="0.85546875" collapsed="false"/>
    <col min="7181" max="7181" customWidth="true" style="52" width="1.140625" collapsed="false"/>
    <col min="7182" max="7182" customWidth="true" style="52" width="9.85546875" collapsed="false"/>
    <col min="7183" max="7183" customWidth="true" style="52" width="10.5703125" collapsed="false"/>
    <col min="7184" max="7185" style="52" width="9.140625" collapsed="false"/>
    <col min="7186" max="7186" customWidth="true" style="52" width="3.28515625" collapsed="false"/>
    <col min="7187" max="7188" customWidth="true" style="52" width="9.140625" collapsed="false"/>
    <col min="7189" max="7190" customWidth="true" style="52" width="8.28515625" collapsed="false"/>
    <col min="7191" max="7425" style="52" width="9.140625" collapsed="false"/>
    <col min="7426" max="7426" customWidth="true" style="52" width="18.0" collapsed="false"/>
    <col min="7427" max="7427" customWidth="true" style="52" width="10.7109375" collapsed="false"/>
    <col min="7428" max="7428" customWidth="true" style="52" width="10.140625" collapsed="false"/>
    <col min="7429" max="7435" customWidth="true" style="52" width="11.0" collapsed="false"/>
    <col min="7436" max="7436" customWidth="true" style="52" width="0.85546875" collapsed="false"/>
    <col min="7437" max="7437" customWidth="true" style="52" width="1.140625" collapsed="false"/>
    <col min="7438" max="7438" customWidth="true" style="52" width="9.85546875" collapsed="false"/>
    <col min="7439" max="7439" customWidth="true" style="52" width="10.5703125" collapsed="false"/>
    <col min="7440" max="7441" style="52" width="9.140625" collapsed="false"/>
    <col min="7442" max="7442" customWidth="true" style="52" width="3.28515625" collapsed="false"/>
    <col min="7443" max="7444" customWidth="true" style="52" width="9.140625" collapsed="false"/>
    <col min="7445" max="7446" customWidth="true" style="52" width="8.28515625" collapsed="false"/>
    <col min="7447" max="7681" style="52" width="9.140625" collapsed="false"/>
    <col min="7682" max="7682" customWidth="true" style="52" width="18.0" collapsed="false"/>
    <col min="7683" max="7683" customWidth="true" style="52" width="10.7109375" collapsed="false"/>
    <col min="7684" max="7684" customWidth="true" style="52" width="10.140625" collapsed="false"/>
    <col min="7685" max="7691" customWidth="true" style="52" width="11.0" collapsed="false"/>
    <col min="7692" max="7692" customWidth="true" style="52" width="0.85546875" collapsed="false"/>
    <col min="7693" max="7693" customWidth="true" style="52" width="1.140625" collapsed="false"/>
    <col min="7694" max="7694" customWidth="true" style="52" width="9.85546875" collapsed="false"/>
    <col min="7695" max="7695" customWidth="true" style="52" width="10.5703125" collapsed="false"/>
    <col min="7696" max="7697" style="52" width="9.140625" collapsed="false"/>
    <col min="7698" max="7698" customWidth="true" style="52" width="3.28515625" collapsed="false"/>
    <col min="7699" max="7700" customWidth="true" style="52" width="9.140625" collapsed="false"/>
    <col min="7701" max="7702" customWidth="true" style="52" width="8.28515625" collapsed="false"/>
    <col min="7703" max="7937" style="52" width="9.140625" collapsed="false"/>
    <col min="7938" max="7938" customWidth="true" style="52" width="18.0" collapsed="false"/>
    <col min="7939" max="7939" customWidth="true" style="52" width="10.7109375" collapsed="false"/>
    <col min="7940" max="7940" customWidth="true" style="52" width="10.140625" collapsed="false"/>
    <col min="7941" max="7947" customWidth="true" style="52" width="11.0" collapsed="false"/>
    <col min="7948" max="7948" customWidth="true" style="52" width="0.85546875" collapsed="false"/>
    <col min="7949" max="7949" customWidth="true" style="52" width="1.140625" collapsed="false"/>
    <col min="7950" max="7950" customWidth="true" style="52" width="9.85546875" collapsed="false"/>
    <col min="7951" max="7951" customWidth="true" style="52" width="10.5703125" collapsed="false"/>
    <col min="7952" max="7953" style="52" width="9.140625" collapsed="false"/>
    <col min="7954" max="7954" customWidth="true" style="52" width="3.28515625" collapsed="false"/>
    <col min="7955" max="7956" customWidth="true" style="52" width="9.140625" collapsed="false"/>
    <col min="7957" max="7958" customWidth="true" style="52" width="8.28515625" collapsed="false"/>
    <col min="7959" max="8193" style="52" width="9.140625" collapsed="false"/>
    <col min="8194" max="8194" customWidth="true" style="52" width="18.0" collapsed="false"/>
    <col min="8195" max="8195" customWidth="true" style="52" width="10.7109375" collapsed="false"/>
    <col min="8196" max="8196" customWidth="true" style="52" width="10.140625" collapsed="false"/>
    <col min="8197" max="8203" customWidth="true" style="52" width="11.0" collapsed="false"/>
    <col min="8204" max="8204" customWidth="true" style="52" width="0.85546875" collapsed="false"/>
    <col min="8205" max="8205" customWidth="true" style="52" width="1.140625" collapsed="false"/>
    <col min="8206" max="8206" customWidth="true" style="52" width="9.85546875" collapsed="false"/>
    <col min="8207" max="8207" customWidth="true" style="52" width="10.5703125" collapsed="false"/>
    <col min="8208" max="8209" style="52" width="9.140625" collapsed="false"/>
    <col min="8210" max="8210" customWidth="true" style="52" width="3.28515625" collapsed="false"/>
    <col min="8211" max="8212" customWidth="true" style="52" width="9.140625" collapsed="false"/>
    <col min="8213" max="8214" customWidth="true" style="52" width="8.28515625" collapsed="false"/>
    <col min="8215" max="8449" style="52" width="9.140625" collapsed="false"/>
    <col min="8450" max="8450" customWidth="true" style="52" width="18.0" collapsed="false"/>
    <col min="8451" max="8451" customWidth="true" style="52" width="10.7109375" collapsed="false"/>
    <col min="8452" max="8452" customWidth="true" style="52" width="10.140625" collapsed="false"/>
    <col min="8453" max="8459" customWidth="true" style="52" width="11.0" collapsed="false"/>
    <col min="8460" max="8460" customWidth="true" style="52" width="0.85546875" collapsed="false"/>
    <col min="8461" max="8461" customWidth="true" style="52" width="1.140625" collapsed="false"/>
    <col min="8462" max="8462" customWidth="true" style="52" width="9.85546875" collapsed="false"/>
    <col min="8463" max="8463" customWidth="true" style="52" width="10.5703125" collapsed="false"/>
    <col min="8464" max="8465" style="52" width="9.140625" collapsed="false"/>
    <col min="8466" max="8466" customWidth="true" style="52" width="3.28515625" collapsed="false"/>
    <col min="8467" max="8468" customWidth="true" style="52" width="9.140625" collapsed="false"/>
    <col min="8469" max="8470" customWidth="true" style="52" width="8.28515625" collapsed="false"/>
    <col min="8471" max="8705" style="52" width="9.140625" collapsed="false"/>
    <col min="8706" max="8706" customWidth="true" style="52" width="18.0" collapsed="false"/>
    <col min="8707" max="8707" customWidth="true" style="52" width="10.7109375" collapsed="false"/>
    <col min="8708" max="8708" customWidth="true" style="52" width="10.140625" collapsed="false"/>
    <col min="8709" max="8715" customWidth="true" style="52" width="11.0" collapsed="false"/>
    <col min="8716" max="8716" customWidth="true" style="52" width="0.85546875" collapsed="false"/>
    <col min="8717" max="8717" customWidth="true" style="52" width="1.140625" collapsed="false"/>
    <col min="8718" max="8718" customWidth="true" style="52" width="9.85546875" collapsed="false"/>
    <col min="8719" max="8719" customWidth="true" style="52" width="10.5703125" collapsed="false"/>
    <col min="8720" max="8721" style="52" width="9.140625" collapsed="false"/>
    <col min="8722" max="8722" customWidth="true" style="52" width="3.28515625" collapsed="false"/>
    <col min="8723" max="8724" customWidth="true" style="52" width="9.140625" collapsed="false"/>
    <col min="8725" max="8726" customWidth="true" style="52" width="8.28515625" collapsed="false"/>
    <col min="8727" max="8961" style="52" width="9.140625" collapsed="false"/>
    <col min="8962" max="8962" customWidth="true" style="52" width="18.0" collapsed="false"/>
    <col min="8963" max="8963" customWidth="true" style="52" width="10.7109375" collapsed="false"/>
    <col min="8964" max="8964" customWidth="true" style="52" width="10.140625" collapsed="false"/>
    <col min="8965" max="8971" customWidth="true" style="52" width="11.0" collapsed="false"/>
    <col min="8972" max="8972" customWidth="true" style="52" width="0.85546875" collapsed="false"/>
    <col min="8973" max="8973" customWidth="true" style="52" width="1.140625" collapsed="false"/>
    <col min="8974" max="8974" customWidth="true" style="52" width="9.85546875" collapsed="false"/>
    <col min="8975" max="8975" customWidth="true" style="52" width="10.5703125" collapsed="false"/>
    <col min="8976" max="8977" style="52" width="9.140625" collapsed="false"/>
    <col min="8978" max="8978" customWidth="true" style="52" width="3.28515625" collapsed="false"/>
    <col min="8979" max="8980" customWidth="true" style="52" width="9.140625" collapsed="false"/>
    <col min="8981" max="8982" customWidth="true" style="52" width="8.28515625" collapsed="false"/>
    <col min="8983" max="9217" style="52" width="9.140625" collapsed="false"/>
    <col min="9218" max="9218" customWidth="true" style="52" width="18.0" collapsed="false"/>
    <col min="9219" max="9219" customWidth="true" style="52" width="10.7109375" collapsed="false"/>
    <col min="9220" max="9220" customWidth="true" style="52" width="10.140625" collapsed="false"/>
    <col min="9221" max="9227" customWidth="true" style="52" width="11.0" collapsed="false"/>
    <col min="9228" max="9228" customWidth="true" style="52" width="0.85546875" collapsed="false"/>
    <col min="9229" max="9229" customWidth="true" style="52" width="1.140625" collapsed="false"/>
    <col min="9230" max="9230" customWidth="true" style="52" width="9.85546875" collapsed="false"/>
    <col min="9231" max="9231" customWidth="true" style="52" width="10.5703125" collapsed="false"/>
    <col min="9232" max="9233" style="52" width="9.140625" collapsed="false"/>
    <col min="9234" max="9234" customWidth="true" style="52" width="3.28515625" collapsed="false"/>
    <col min="9235" max="9236" customWidth="true" style="52" width="9.140625" collapsed="false"/>
    <col min="9237" max="9238" customWidth="true" style="52" width="8.28515625" collapsed="false"/>
    <col min="9239" max="9473" style="52" width="9.140625" collapsed="false"/>
    <col min="9474" max="9474" customWidth="true" style="52" width="18.0" collapsed="false"/>
    <col min="9475" max="9475" customWidth="true" style="52" width="10.7109375" collapsed="false"/>
    <col min="9476" max="9476" customWidth="true" style="52" width="10.140625" collapsed="false"/>
    <col min="9477" max="9483" customWidth="true" style="52" width="11.0" collapsed="false"/>
    <col min="9484" max="9484" customWidth="true" style="52" width="0.85546875" collapsed="false"/>
    <col min="9485" max="9485" customWidth="true" style="52" width="1.140625" collapsed="false"/>
    <col min="9486" max="9486" customWidth="true" style="52" width="9.85546875" collapsed="false"/>
    <col min="9487" max="9487" customWidth="true" style="52" width="10.5703125" collapsed="false"/>
    <col min="9488" max="9489" style="52" width="9.140625" collapsed="false"/>
    <col min="9490" max="9490" customWidth="true" style="52" width="3.28515625" collapsed="false"/>
    <col min="9491" max="9492" customWidth="true" style="52" width="9.140625" collapsed="false"/>
    <col min="9493" max="9494" customWidth="true" style="52" width="8.28515625" collapsed="false"/>
    <col min="9495" max="9729" style="52" width="9.140625" collapsed="false"/>
    <col min="9730" max="9730" customWidth="true" style="52" width="18.0" collapsed="false"/>
    <col min="9731" max="9731" customWidth="true" style="52" width="10.7109375" collapsed="false"/>
    <col min="9732" max="9732" customWidth="true" style="52" width="10.140625" collapsed="false"/>
    <col min="9733" max="9739" customWidth="true" style="52" width="11.0" collapsed="false"/>
    <col min="9740" max="9740" customWidth="true" style="52" width="0.85546875" collapsed="false"/>
    <col min="9741" max="9741" customWidth="true" style="52" width="1.140625" collapsed="false"/>
    <col min="9742" max="9742" customWidth="true" style="52" width="9.85546875" collapsed="false"/>
    <col min="9743" max="9743" customWidth="true" style="52" width="10.5703125" collapsed="false"/>
    <col min="9744" max="9745" style="52" width="9.140625" collapsed="false"/>
    <col min="9746" max="9746" customWidth="true" style="52" width="3.28515625" collapsed="false"/>
    <col min="9747" max="9748" customWidth="true" style="52" width="9.140625" collapsed="false"/>
    <col min="9749" max="9750" customWidth="true" style="52" width="8.28515625" collapsed="false"/>
    <col min="9751" max="9985" style="52" width="9.140625" collapsed="false"/>
    <col min="9986" max="9986" customWidth="true" style="52" width="18.0" collapsed="false"/>
    <col min="9987" max="9987" customWidth="true" style="52" width="10.7109375" collapsed="false"/>
    <col min="9988" max="9988" customWidth="true" style="52" width="10.140625" collapsed="false"/>
    <col min="9989" max="9995" customWidth="true" style="52" width="11.0" collapsed="false"/>
    <col min="9996" max="9996" customWidth="true" style="52" width="0.85546875" collapsed="false"/>
    <col min="9997" max="9997" customWidth="true" style="52" width="1.140625" collapsed="false"/>
    <col min="9998" max="9998" customWidth="true" style="52" width="9.85546875" collapsed="false"/>
    <col min="9999" max="9999" customWidth="true" style="52" width="10.5703125" collapsed="false"/>
    <col min="10000" max="10001" style="52" width="9.140625" collapsed="false"/>
    <col min="10002" max="10002" customWidth="true" style="52" width="3.28515625" collapsed="false"/>
    <col min="10003" max="10004" customWidth="true" style="52" width="9.140625" collapsed="false"/>
    <col min="10005" max="10006" customWidth="true" style="52" width="8.28515625" collapsed="false"/>
    <col min="10007" max="10241" style="52" width="9.140625" collapsed="false"/>
    <col min="10242" max="10242" customWidth="true" style="52" width="18.0" collapsed="false"/>
    <col min="10243" max="10243" customWidth="true" style="52" width="10.7109375" collapsed="false"/>
    <col min="10244" max="10244" customWidth="true" style="52" width="10.140625" collapsed="false"/>
    <col min="10245" max="10251" customWidth="true" style="52" width="11.0" collapsed="false"/>
    <col min="10252" max="10252" customWidth="true" style="52" width="0.85546875" collapsed="false"/>
    <col min="10253" max="10253" customWidth="true" style="52" width="1.140625" collapsed="false"/>
    <col min="10254" max="10254" customWidth="true" style="52" width="9.85546875" collapsed="false"/>
    <col min="10255" max="10255" customWidth="true" style="52" width="10.5703125" collapsed="false"/>
    <col min="10256" max="10257" style="52" width="9.140625" collapsed="false"/>
    <col min="10258" max="10258" customWidth="true" style="52" width="3.28515625" collapsed="false"/>
    <col min="10259" max="10260" customWidth="true" style="52" width="9.140625" collapsed="false"/>
    <col min="10261" max="10262" customWidth="true" style="52" width="8.28515625" collapsed="false"/>
    <col min="10263" max="10497" style="52" width="9.140625" collapsed="false"/>
    <col min="10498" max="10498" customWidth="true" style="52" width="18.0" collapsed="false"/>
    <col min="10499" max="10499" customWidth="true" style="52" width="10.7109375" collapsed="false"/>
    <col min="10500" max="10500" customWidth="true" style="52" width="10.140625" collapsed="false"/>
    <col min="10501" max="10507" customWidth="true" style="52" width="11.0" collapsed="false"/>
    <col min="10508" max="10508" customWidth="true" style="52" width="0.85546875" collapsed="false"/>
    <col min="10509" max="10509" customWidth="true" style="52" width="1.140625" collapsed="false"/>
    <col min="10510" max="10510" customWidth="true" style="52" width="9.85546875" collapsed="false"/>
    <col min="10511" max="10511" customWidth="true" style="52" width="10.5703125" collapsed="false"/>
    <col min="10512" max="10513" style="52" width="9.140625" collapsed="false"/>
    <col min="10514" max="10514" customWidth="true" style="52" width="3.28515625" collapsed="false"/>
    <col min="10515" max="10516" customWidth="true" style="52" width="9.140625" collapsed="false"/>
    <col min="10517" max="10518" customWidth="true" style="52" width="8.28515625" collapsed="false"/>
    <col min="10519" max="10753" style="52" width="9.140625" collapsed="false"/>
    <col min="10754" max="10754" customWidth="true" style="52" width="18.0" collapsed="false"/>
    <col min="10755" max="10755" customWidth="true" style="52" width="10.7109375" collapsed="false"/>
    <col min="10756" max="10756" customWidth="true" style="52" width="10.140625" collapsed="false"/>
    <col min="10757" max="10763" customWidth="true" style="52" width="11.0" collapsed="false"/>
    <col min="10764" max="10764" customWidth="true" style="52" width="0.85546875" collapsed="false"/>
    <col min="10765" max="10765" customWidth="true" style="52" width="1.140625" collapsed="false"/>
    <col min="10766" max="10766" customWidth="true" style="52" width="9.85546875" collapsed="false"/>
    <col min="10767" max="10767" customWidth="true" style="52" width="10.5703125" collapsed="false"/>
    <col min="10768" max="10769" style="52" width="9.140625" collapsed="false"/>
    <col min="10770" max="10770" customWidth="true" style="52" width="3.28515625" collapsed="false"/>
    <col min="10771" max="10772" customWidth="true" style="52" width="9.140625" collapsed="false"/>
    <col min="10773" max="10774" customWidth="true" style="52" width="8.28515625" collapsed="false"/>
    <col min="10775" max="11009" style="52" width="9.140625" collapsed="false"/>
    <col min="11010" max="11010" customWidth="true" style="52" width="18.0" collapsed="false"/>
    <col min="11011" max="11011" customWidth="true" style="52" width="10.7109375" collapsed="false"/>
    <col min="11012" max="11012" customWidth="true" style="52" width="10.140625" collapsed="false"/>
    <col min="11013" max="11019" customWidth="true" style="52" width="11.0" collapsed="false"/>
    <col min="11020" max="11020" customWidth="true" style="52" width="0.85546875" collapsed="false"/>
    <col min="11021" max="11021" customWidth="true" style="52" width="1.140625" collapsed="false"/>
    <col min="11022" max="11022" customWidth="true" style="52" width="9.85546875" collapsed="false"/>
    <col min="11023" max="11023" customWidth="true" style="52" width="10.5703125" collapsed="false"/>
    <col min="11024" max="11025" style="52" width="9.140625" collapsed="false"/>
    <col min="11026" max="11026" customWidth="true" style="52" width="3.28515625" collapsed="false"/>
    <col min="11027" max="11028" customWidth="true" style="52" width="9.140625" collapsed="false"/>
    <col min="11029" max="11030" customWidth="true" style="52" width="8.28515625" collapsed="false"/>
    <col min="11031" max="11265" style="52" width="9.140625" collapsed="false"/>
    <col min="11266" max="11266" customWidth="true" style="52" width="18.0" collapsed="false"/>
    <col min="11267" max="11267" customWidth="true" style="52" width="10.7109375" collapsed="false"/>
    <col min="11268" max="11268" customWidth="true" style="52" width="10.140625" collapsed="false"/>
    <col min="11269" max="11275" customWidth="true" style="52" width="11.0" collapsed="false"/>
    <col min="11276" max="11276" customWidth="true" style="52" width="0.85546875" collapsed="false"/>
    <col min="11277" max="11277" customWidth="true" style="52" width="1.140625" collapsed="false"/>
    <col min="11278" max="11278" customWidth="true" style="52" width="9.85546875" collapsed="false"/>
    <col min="11279" max="11279" customWidth="true" style="52" width="10.5703125" collapsed="false"/>
    <col min="11280" max="11281" style="52" width="9.140625" collapsed="false"/>
    <col min="11282" max="11282" customWidth="true" style="52" width="3.28515625" collapsed="false"/>
    <col min="11283" max="11284" customWidth="true" style="52" width="9.140625" collapsed="false"/>
    <col min="11285" max="11286" customWidth="true" style="52" width="8.28515625" collapsed="false"/>
    <col min="11287" max="11521" style="52" width="9.140625" collapsed="false"/>
    <col min="11522" max="11522" customWidth="true" style="52" width="18.0" collapsed="false"/>
    <col min="11523" max="11523" customWidth="true" style="52" width="10.7109375" collapsed="false"/>
    <col min="11524" max="11524" customWidth="true" style="52" width="10.140625" collapsed="false"/>
    <col min="11525" max="11531" customWidth="true" style="52" width="11.0" collapsed="false"/>
    <col min="11532" max="11532" customWidth="true" style="52" width="0.85546875" collapsed="false"/>
    <col min="11533" max="11533" customWidth="true" style="52" width="1.140625" collapsed="false"/>
    <col min="11534" max="11534" customWidth="true" style="52" width="9.85546875" collapsed="false"/>
    <col min="11535" max="11535" customWidth="true" style="52" width="10.5703125" collapsed="false"/>
    <col min="11536" max="11537" style="52" width="9.140625" collapsed="false"/>
    <col min="11538" max="11538" customWidth="true" style="52" width="3.28515625" collapsed="false"/>
    <col min="11539" max="11540" customWidth="true" style="52" width="9.140625" collapsed="false"/>
    <col min="11541" max="11542" customWidth="true" style="52" width="8.28515625" collapsed="false"/>
    <col min="11543" max="11777" style="52" width="9.140625" collapsed="false"/>
    <col min="11778" max="11778" customWidth="true" style="52" width="18.0" collapsed="false"/>
    <col min="11779" max="11779" customWidth="true" style="52" width="10.7109375" collapsed="false"/>
    <col min="11780" max="11780" customWidth="true" style="52" width="10.140625" collapsed="false"/>
    <col min="11781" max="11787" customWidth="true" style="52" width="11.0" collapsed="false"/>
    <col min="11788" max="11788" customWidth="true" style="52" width="0.85546875" collapsed="false"/>
    <col min="11789" max="11789" customWidth="true" style="52" width="1.140625" collapsed="false"/>
    <col min="11790" max="11790" customWidth="true" style="52" width="9.85546875" collapsed="false"/>
    <col min="11791" max="11791" customWidth="true" style="52" width="10.5703125" collapsed="false"/>
    <col min="11792" max="11793" style="52" width="9.140625" collapsed="false"/>
    <col min="11794" max="11794" customWidth="true" style="52" width="3.28515625" collapsed="false"/>
    <col min="11795" max="11796" customWidth="true" style="52" width="9.140625" collapsed="false"/>
    <col min="11797" max="11798" customWidth="true" style="52" width="8.28515625" collapsed="false"/>
    <col min="11799" max="12033" style="52" width="9.140625" collapsed="false"/>
    <col min="12034" max="12034" customWidth="true" style="52" width="18.0" collapsed="false"/>
    <col min="12035" max="12035" customWidth="true" style="52" width="10.7109375" collapsed="false"/>
    <col min="12036" max="12036" customWidth="true" style="52" width="10.140625" collapsed="false"/>
    <col min="12037" max="12043" customWidth="true" style="52" width="11.0" collapsed="false"/>
    <col min="12044" max="12044" customWidth="true" style="52" width="0.85546875" collapsed="false"/>
    <col min="12045" max="12045" customWidth="true" style="52" width="1.140625" collapsed="false"/>
    <col min="12046" max="12046" customWidth="true" style="52" width="9.85546875" collapsed="false"/>
    <col min="12047" max="12047" customWidth="true" style="52" width="10.5703125" collapsed="false"/>
    <col min="12048" max="12049" style="52" width="9.140625" collapsed="false"/>
    <col min="12050" max="12050" customWidth="true" style="52" width="3.28515625" collapsed="false"/>
    <col min="12051" max="12052" customWidth="true" style="52" width="9.140625" collapsed="false"/>
    <col min="12053" max="12054" customWidth="true" style="52" width="8.28515625" collapsed="false"/>
    <col min="12055" max="12289" style="52" width="9.140625" collapsed="false"/>
    <col min="12290" max="12290" customWidth="true" style="52" width="18.0" collapsed="false"/>
    <col min="12291" max="12291" customWidth="true" style="52" width="10.7109375" collapsed="false"/>
    <col min="12292" max="12292" customWidth="true" style="52" width="10.140625" collapsed="false"/>
    <col min="12293" max="12299" customWidth="true" style="52" width="11.0" collapsed="false"/>
    <col min="12300" max="12300" customWidth="true" style="52" width="0.85546875" collapsed="false"/>
    <col min="12301" max="12301" customWidth="true" style="52" width="1.140625" collapsed="false"/>
    <col min="12302" max="12302" customWidth="true" style="52" width="9.85546875" collapsed="false"/>
    <col min="12303" max="12303" customWidth="true" style="52" width="10.5703125" collapsed="false"/>
    <col min="12304" max="12305" style="52" width="9.140625" collapsed="false"/>
    <col min="12306" max="12306" customWidth="true" style="52" width="3.28515625" collapsed="false"/>
    <col min="12307" max="12308" customWidth="true" style="52" width="9.140625" collapsed="false"/>
    <col min="12309" max="12310" customWidth="true" style="52" width="8.28515625" collapsed="false"/>
    <col min="12311" max="12545" style="52" width="9.140625" collapsed="false"/>
    <col min="12546" max="12546" customWidth="true" style="52" width="18.0" collapsed="false"/>
    <col min="12547" max="12547" customWidth="true" style="52" width="10.7109375" collapsed="false"/>
    <col min="12548" max="12548" customWidth="true" style="52" width="10.140625" collapsed="false"/>
    <col min="12549" max="12555" customWidth="true" style="52" width="11.0" collapsed="false"/>
    <col min="12556" max="12556" customWidth="true" style="52" width="0.85546875" collapsed="false"/>
    <col min="12557" max="12557" customWidth="true" style="52" width="1.140625" collapsed="false"/>
    <col min="12558" max="12558" customWidth="true" style="52" width="9.85546875" collapsed="false"/>
    <col min="12559" max="12559" customWidth="true" style="52" width="10.5703125" collapsed="false"/>
    <col min="12560" max="12561" style="52" width="9.140625" collapsed="false"/>
    <col min="12562" max="12562" customWidth="true" style="52" width="3.28515625" collapsed="false"/>
    <col min="12563" max="12564" customWidth="true" style="52" width="9.140625" collapsed="false"/>
    <col min="12565" max="12566" customWidth="true" style="52" width="8.28515625" collapsed="false"/>
    <col min="12567" max="12801" style="52" width="9.140625" collapsed="false"/>
    <col min="12802" max="12802" customWidth="true" style="52" width="18.0" collapsed="false"/>
    <col min="12803" max="12803" customWidth="true" style="52" width="10.7109375" collapsed="false"/>
    <col min="12804" max="12804" customWidth="true" style="52" width="10.140625" collapsed="false"/>
    <col min="12805" max="12811" customWidth="true" style="52" width="11.0" collapsed="false"/>
    <col min="12812" max="12812" customWidth="true" style="52" width="0.85546875" collapsed="false"/>
    <col min="12813" max="12813" customWidth="true" style="52" width="1.140625" collapsed="false"/>
    <col min="12814" max="12814" customWidth="true" style="52" width="9.85546875" collapsed="false"/>
    <col min="12815" max="12815" customWidth="true" style="52" width="10.5703125" collapsed="false"/>
    <col min="12816" max="12817" style="52" width="9.140625" collapsed="false"/>
    <col min="12818" max="12818" customWidth="true" style="52" width="3.28515625" collapsed="false"/>
    <col min="12819" max="12820" customWidth="true" style="52" width="9.140625" collapsed="false"/>
    <col min="12821" max="12822" customWidth="true" style="52" width="8.28515625" collapsed="false"/>
    <col min="12823" max="13057" style="52" width="9.140625" collapsed="false"/>
    <col min="13058" max="13058" customWidth="true" style="52" width="18.0" collapsed="false"/>
    <col min="13059" max="13059" customWidth="true" style="52" width="10.7109375" collapsed="false"/>
    <col min="13060" max="13060" customWidth="true" style="52" width="10.140625" collapsed="false"/>
    <col min="13061" max="13067" customWidth="true" style="52" width="11.0" collapsed="false"/>
    <col min="13068" max="13068" customWidth="true" style="52" width="0.85546875" collapsed="false"/>
    <col min="13069" max="13069" customWidth="true" style="52" width="1.140625" collapsed="false"/>
    <col min="13070" max="13070" customWidth="true" style="52" width="9.85546875" collapsed="false"/>
    <col min="13071" max="13071" customWidth="true" style="52" width="10.5703125" collapsed="false"/>
    <col min="13072" max="13073" style="52" width="9.140625" collapsed="false"/>
    <col min="13074" max="13074" customWidth="true" style="52" width="3.28515625" collapsed="false"/>
    <col min="13075" max="13076" customWidth="true" style="52" width="9.140625" collapsed="false"/>
    <col min="13077" max="13078" customWidth="true" style="52" width="8.28515625" collapsed="false"/>
    <col min="13079" max="13313" style="52" width="9.140625" collapsed="false"/>
    <col min="13314" max="13314" customWidth="true" style="52" width="18.0" collapsed="false"/>
    <col min="13315" max="13315" customWidth="true" style="52" width="10.7109375" collapsed="false"/>
    <col min="13316" max="13316" customWidth="true" style="52" width="10.140625" collapsed="false"/>
    <col min="13317" max="13323" customWidth="true" style="52" width="11.0" collapsed="false"/>
    <col min="13324" max="13324" customWidth="true" style="52" width="0.85546875" collapsed="false"/>
    <col min="13325" max="13325" customWidth="true" style="52" width="1.140625" collapsed="false"/>
    <col min="13326" max="13326" customWidth="true" style="52" width="9.85546875" collapsed="false"/>
    <col min="13327" max="13327" customWidth="true" style="52" width="10.5703125" collapsed="false"/>
    <col min="13328" max="13329" style="52" width="9.140625" collapsed="false"/>
    <col min="13330" max="13330" customWidth="true" style="52" width="3.28515625" collapsed="false"/>
    <col min="13331" max="13332" customWidth="true" style="52" width="9.140625" collapsed="false"/>
    <col min="13333" max="13334" customWidth="true" style="52" width="8.28515625" collapsed="false"/>
    <col min="13335" max="13569" style="52" width="9.140625" collapsed="false"/>
    <col min="13570" max="13570" customWidth="true" style="52" width="18.0" collapsed="false"/>
    <col min="13571" max="13571" customWidth="true" style="52" width="10.7109375" collapsed="false"/>
    <col min="13572" max="13572" customWidth="true" style="52" width="10.140625" collapsed="false"/>
    <col min="13573" max="13579" customWidth="true" style="52" width="11.0" collapsed="false"/>
    <col min="13580" max="13580" customWidth="true" style="52" width="0.85546875" collapsed="false"/>
    <col min="13581" max="13581" customWidth="true" style="52" width="1.140625" collapsed="false"/>
    <col min="13582" max="13582" customWidth="true" style="52" width="9.85546875" collapsed="false"/>
    <col min="13583" max="13583" customWidth="true" style="52" width="10.5703125" collapsed="false"/>
    <col min="13584" max="13585" style="52" width="9.140625" collapsed="false"/>
    <col min="13586" max="13586" customWidth="true" style="52" width="3.28515625" collapsed="false"/>
    <col min="13587" max="13588" customWidth="true" style="52" width="9.140625" collapsed="false"/>
    <col min="13589" max="13590" customWidth="true" style="52" width="8.28515625" collapsed="false"/>
    <col min="13591" max="13825" style="52" width="9.140625" collapsed="false"/>
    <col min="13826" max="13826" customWidth="true" style="52" width="18.0" collapsed="false"/>
    <col min="13827" max="13827" customWidth="true" style="52" width="10.7109375" collapsed="false"/>
    <col min="13828" max="13828" customWidth="true" style="52" width="10.140625" collapsed="false"/>
    <col min="13829" max="13835" customWidth="true" style="52" width="11.0" collapsed="false"/>
    <col min="13836" max="13836" customWidth="true" style="52" width="0.85546875" collapsed="false"/>
    <col min="13837" max="13837" customWidth="true" style="52" width="1.140625" collapsed="false"/>
    <col min="13838" max="13838" customWidth="true" style="52" width="9.85546875" collapsed="false"/>
    <col min="13839" max="13839" customWidth="true" style="52" width="10.5703125" collapsed="false"/>
    <col min="13840" max="13841" style="52" width="9.140625" collapsed="false"/>
    <col min="13842" max="13842" customWidth="true" style="52" width="3.28515625" collapsed="false"/>
    <col min="13843" max="13844" customWidth="true" style="52" width="9.140625" collapsed="false"/>
    <col min="13845" max="13846" customWidth="true" style="52" width="8.28515625" collapsed="false"/>
    <col min="13847" max="14081" style="52" width="9.140625" collapsed="false"/>
    <col min="14082" max="14082" customWidth="true" style="52" width="18.0" collapsed="false"/>
    <col min="14083" max="14083" customWidth="true" style="52" width="10.7109375" collapsed="false"/>
    <col min="14084" max="14084" customWidth="true" style="52" width="10.140625" collapsed="false"/>
    <col min="14085" max="14091" customWidth="true" style="52" width="11.0" collapsed="false"/>
    <col min="14092" max="14092" customWidth="true" style="52" width="0.85546875" collapsed="false"/>
    <col min="14093" max="14093" customWidth="true" style="52" width="1.140625" collapsed="false"/>
    <col min="14094" max="14094" customWidth="true" style="52" width="9.85546875" collapsed="false"/>
    <col min="14095" max="14095" customWidth="true" style="52" width="10.5703125" collapsed="false"/>
    <col min="14096" max="14097" style="52" width="9.140625" collapsed="false"/>
    <col min="14098" max="14098" customWidth="true" style="52" width="3.28515625" collapsed="false"/>
    <col min="14099" max="14100" customWidth="true" style="52" width="9.140625" collapsed="false"/>
    <col min="14101" max="14102" customWidth="true" style="52" width="8.28515625" collapsed="false"/>
    <col min="14103" max="14337" style="52" width="9.140625" collapsed="false"/>
    <col min="14338" max="14338" customWidth="true" style="52" width="18.0" collapsed="false"/>
    <col min="14339" max="14339" customWidth="true" style="52" width="10.7109375" collapsed="false"/>
    <col min="14340" max="14340" customWidth="true" style="52" width="10.140625" collapsed="false"/>
    <col min="14341" max="14347" customWidth="true" style="52" width="11.0" collapsed="false"/>
    <col min="14348" max="14348" customWidth="true" style="52" width="0.85546875" collapsed="false"/>
    <col min="14349" max="14349" customWidth="true" style="52" width="1.140625" collapsed="false"/>
    <col min="14350" max="14350" customWidth="true" style="52" width="9.85546875" collapsed="false"/>
    <col min="14351" max="14351" customWidth="true" style="52" width="10.5703125" collapsed="false"/>
    <col min="14352" max="14353" style="52" width="9.140625" collapsed="false"/>
    <col min="14354" max="14354" customWidth="true" style="52" width="3.28515625" collapsed="false"/>
    <col min="14355" max="14356" customWidth="true" style="52" width="9.140625" collapsed="false"/>
    <col min="14357" max="14358" customWidth="true" style="52" width="8.28515625" collapsed="false"/>
    <col min="14359" max="14593" style="52" width="9.140625" collapsed="false"/>
    <col min="14594" max="14594" customWidth="true" style="52" width="18.0" collapsed="false"/>
    <col min="14595" max="14595" customWidth="true" style="52" width="10.7109375" collapsed="false"/>
    <col min="14596" max="14596" customWidth="true" style="52" width="10.140625" collapsed="false"/>
    <col min="14597" max="14603" customWidth="true" style="52" width="11.0" collapsed="false"/>
    <col min="14604" max="14604" customWidth="true" style="52" width="0.85546875" collapsed="false"/>
    <col min="14605" max="14605" customWidth="true" style="52" width="1.140625" collapsed="false"/>
    <col min="14606" max="14606" customWidth="true" style="52" width="9.85546875" collapsed="false"/>
    <col min="14607" max="14607" customWidth="true" style="52" width="10.5703125" collapsed="false"/>
    <col min="14608" max="14609" style="52" width="9.140625" collapsed="false"/>
    <col min="14610" max="14610" customWidth="true" style="52" width="3.28515625" collapsed="false"/>
    <col min="14611" max="14612" customWidth="true" style="52" width="9.140625" collapsed="false"/>
    <col min="14613" max="14614" customWidth="true" style="52" width="8.28515625" collapsed="false"/>
    <col min="14615" max="14849" style="52" width="9.140625" collapsed="false"/>
    <col min="14850" max="14850" customWidth="true" style="52" width="18.0" collapsed="false"/>
    <col min="14851" max="14851" customWidth="true" style="52" width="10.7109375" collapsed="false"/>
    <col min="14852" max="14852" customWidth="true" style="52" width="10.140625" collapsed="false"/>
    <col min="14853" max="14859" customWidth="true" style="52" width="11.0" collapsed="false"/>
    <col min="14860" max="14860" customWidth="true" style="52" width="0.85546875" collapsed="false"/>
    <col min="14861" max="14861" customWidth="true" style="52" width="1.140625" collapsed="false"/>
    <col min="14862" max="14862" customWidth="true" style="52" width="9.85546875" collapsed="false"/>
    <col min="14863" max="14863" customWidth="true" style="52" width="10.5703125" collapsed="false"/>
    <col min="14864" max="14865" style="52" width="9.140625" collapsed="false"/>
    <col min="14866" max="14866" customWidth="true" style="52" width="3.28515625" collapsed="false"/>
    <col min="14867" max="14868" customWidth="true" style="52" width="9.140625" collapsed="false"/>
    <col min="14869" max="14870" customWidth="true" style="52" width="8.28515625" collapsed="false"/>
    <col min="14871" max="15105" style="52" width="9.140625" collapsed="false"/>
    <col min="15106" max="15106" customWidth="true" style="52" width="18.0" collapsed="false"/>
    <col min="15107" max="15107" customWidth="true" style="52" width="10.7109375" collapsed="false"/>
    <col min="15108" max="15108" customWidth="true" style="52" width="10.140625" collapsed="false"/>
    <col min="15109" max="15115" customWidth="true" style="52" width="11.0" collapsed="false"/>
    <col min="15116" max="15116" customWidth="true" style="52" width="0.85546875" collapsed="false"/>
    <col min="15117" max="15117" customWidth="true" style="52" width="1.140625" collapsed="false"/>
    <col min="15118" max="15118" customWidth="true" style="52" width="9.85546875" collapsed="false"/>
    <col min="15119" max="15119" customWidth="true" style="52" width="10.5703125" collapsed="false"/>
    <col min="15120" max="15121" style="52" width="9.140625" collapsed="false"/>
    <col min="15122" max="15122" customWidth="true" style="52" width="3.28515625" collapsed="false"/>
    <col min="15123" max="15124" customWidth="true" style="52" width="9.140625" collapsed="false"/>
    <col min="15125" max="15126" customWidth="true" style="52" width="8.28515625" collapsed="false"/>
    <col min="15127" max="15361" style="52" width="9.140625" collapsed="false"/>
    <col min="15362" max="15362" customWidth="true" style="52" width="18.0" collapsed="false"/>
    <col min="15363" max="15363" customWidth="true" style="52" width="10.7109375" collapsed="false"/>
    <col min="15364" max="15364" customWidth="true" style="52" width="10.140625" collapsed="false"/>
    <col min="15365" max="15371" customWidth="true" style="52" width="11.0" collapsed="false"/>
    <col min="15372" max="15372" customWidth="true" style="52" width="0.85546875" collapsed="false"/>
    <col min="15373" max="15373" customWidth="true" style="52" width="1.140625" collapsed="false"/>
    <col min="15374" max="15374" customWidth="true" style="52" width="9.85546875" collapsed="false"/>
    <col min="15375" max="15375" customWidth="true" style="52" width="10.5703125" collapsed="false"/>
    <col min="15376" max="15377" style="52" width="9.140625" collapsed="false"/>
    <col min="15378" max="15378" customWidth="true" style="52" width="3.28515625" collapsed="false"/>
    <col min="15379" max="15380" customWidth="true" style="52" width="9.140625" collapsed="false"/>
    <col min="15381" max="15382" customWidth="true" style="52" width="8.28515625" collapsed="false"/>
    <col min="15383" max="15617" style="52" width="9.140625" collapsed="false"/>
    <col min="15618" max="15618" customWidth="true" style="52" width="18.0" collapsed="false"/>
    <col min="15619" max="15619" customWidth="true" style="52" width="10.7109375" collapsed="false"/>
    <col min="15620" max="15620" customWidth="true" style="52" width="10.140625" collapsed="false"/>
    <col min="15621" max="15627" customWidth="true" style="52" width="11.0" collapsed="false"/>
    <col min="15628" max="15628" customWidth="true" style="52" width="0.85546875" collapsed="false"/>
    <col min="15629" max="15629" customWidth="true" style="52" width="1.140625" collapsed="false"/>
    <col min="15630" max="15630" customWidth="true" style="52" width="9.85546875" collapsed="false"/>
    <col min="15631" max="15631" customWidth="true" style="52" width="10.5703125" collapsed="false"/>
    <col min="15632" max="15633" style="52" width="9.140625" collapsed="false"/>
    <col min="15634" max="15634" customWidth="true" style="52" width="3.28515625" collapsed="false"/>
    <col min="15635" max="15636" customWidth="true" style="52" width="9.140625" collapsed="false"/>
    <col min="15637" max="15638" customWidth="true" style="52" width="8.28515625" collapsed="false"/>
    <col min="15639" max="15873" style="52" width="9.140625" collapsed="false"/>
    <col min="15874" max="15874" customWidth="true" style="52" width="18.0" collapsed="false"/>
    <col min="15875" max="15875" customWidth="true" style="52" width="10.7109375" collapsed="false"/>
    <col min="15876" max="15876" customWidth="true" style="52" width="10.140625" collapsed="false"/>
    <col min="15877" max="15883" customWidth="true" style="52" width="11.0" collapsed="false"/>
    <col min="15884" max="15884" customWidth="true" style="52" width="0.85546875" collapsed="false"/>
    <col min="15885" max="15885" customWidth="true" style="52" width="1.140625" collapsed="false"/>
    <col min="15886" max="15886" customWidth="true" style="52" width="9.85546875" collapsed="false"/>
    <col min="15887" max="15887" customWidth="true" style="52" width="10.5703125" collapsed="false"/>
    <col min="15888" max="15889" style="52" width="9.140625" collapsed="false"/>
    <col min="15890" max="15890" customWidth="true" style="52" width="3.28515625" collapsed="false"/>
    <col min="15891" max="15892" customWidth="true" style="52" width="9.140625" collapsed="false"/>
    <col min="15893" max="15894" customWidth="true" style="52" width="8.28515625" collapsed="false"/>
    <col min="15895" max="16129" style="52" width="9.140625" collapsed="false"/>
    <col min="16130" max="16130" customWidth="true" style="52" width="18.0" collapsed="false"/>
    <col min="16131" max="16131" customWidth="true" style="52" width="10.7109375" collapsed="false"/>
    <col min="16132" max="16132" customWidth="true" style="52" width="10.140625" collapsed="false"/>
    <col min="16133" max="16139" customWidth="true" style="52" width="11.0" collapsed="false"/>
    <col min="16140" max="16140" customWidth="true" style="52" width="0.85546875" collapsed="false"/>
    <col min="16141" max="16141" customWidth="true" style="52" width="1.140625" collapsed="false"/>
    <col min="16142" max="16142" customWidth="true" style="52" width="9.85546875" collapsed="false"/>
    <col min="16143" max="16143" customWidth="true" style="52" width="10.5703125" collapsed="false"/>
    <col min="16144" max="16145" style="52" width="9.140625" collapsed="false"/>
    <col min="16146" max="16146" customWidth="true" style="52" width="3.28515625" collapsed="false"/>
    <col min="16147" max="16148" customWidth="true" style="52" width="9.140625" collapsed="false"/>
    <col min="16149" max="16150" customWidth="true" style="52" width="8.28515625" collapsed="false"/>
    <col min="16151" max="16384" style="52" width="9.140625" collapsed="false"/>
  </cols>
  <sheetData>
    <row r="1" spans="1:22" x14ac:dyDescent="0.2">
      <c r="A1" s="95" t="s">
        <v>232</v>
      </c>
      <c r="B1" s="1"/>
      <c r="C1" s="1"/>
    </row>
    <row r="2" spans="1:22" x14ac:dyDescent="0.2">
      <c r="A2" s="274" t="s">
        <v>282</v>
      </c>
      <c r="B2" s="1"/>
      <c r="C2" s="1"/>
    </row>
    <row r="3" spans="1:22" x14ac:dyDescent="0.2">
      <c r="D3" s="1"/>
      <c r="E3" s="1"/>
      <c r="F3" s="67"/>
      <c r="G3" s="67"/>
      <c r="H3" s="67"/>
      <c r="I3" s="67"/>
      <c r="M3" s="3"/>
      <c r="N3" s="415" t="s">
        <v>210</v>
      </c>
      <c r="O3" s="416"/>
      <c r="P3" s="416"/>
      <c r="Q3" s="417"/>
      <c r="S3" s="418" t="s">
        <v>211</v>
      </c>
      <c r="T3" s="418"/>
      <c r="U3" s="418"/>
      <c r="V3" s="418"/>
    </row>
    <row r="4" spans="1:22" ht="15" customHeight="1" x14ac:dyDescent="0.2">
      <c r="B4" s="419">
        <v>2018</v>
      </c>
      <c r="C4" s="421"/>
      <c r="D4" s="421"/>
      <c r="E4" s="421"/>
      <c r="F4" s="419">
        <v>2019</v>
      </c>
      <c r="G4" s="421"/>
      <c r="H4" s="421"/>
      <c r="I4" s="421"/>
      <c r="J4" s="415">
        <v>2020</v>
      </c>
      <c r="K4" s="416"/>
      <c r="L4" s="417"/>
      <c r="N4" s="15">
        <v>2019</v>
      </c>
      <c r="O4" s="165">
        <v>2020</v>
      </c>
      <c r="P4" s="419" t="s">
        <v>68</v>
      </c>
      <c r="Q4" s="420"/>
      <c r="S4" s="15">
        <v>2019</v>
      </c>
      <c r="T4" s="165">
        <v>2020</v>
      </c>
      <c r="U4" s="418" t="s">
        <v>68</v>
      </c>
      <c r="V4" s="418"/>
    </row>
    <row r="5" spans="1:22" ht="30.75" customHeight="1" x14ac:dyDescent="0.2">
      <c r="A5" s="57"/>
      <c r="B5" s="11" t="s">
        <v>317</v>
      </c>
      <c r="C5" s="11" t="s">
        <v>67</v>
      </c>
      <c r="D5" s="11" t="s">
        <v>318</v>
      </c>
      <c r="E5" s="11" t="s">
        <v>65</v>
      </c>
      <c r="F5" s="11" t="s">
        <v>317</v>
      </c>
      <c r="G5" s="11" t="s">
        <v>67</v>
      </c>
      <c r="H5" s="11" t="s">
        <v>318</v>
      </c>
      <c r="I5" s="11" t="s">
        <v>65</v>
      </c>
      <c r="J5" s="11" t="s">
        <v>317</v>
      </c>
      <c r="K5" s="11" t="s">
        <v>67</v>
      </c>
      <c r="L5" s="11" t="s">
        <v>318</v>
      </c>
      <c r="N5" s="14" t="s">
        <v>69</v>
      </c>
      <c r="O5" s="14" t="s">
        <v>69</v>
      </c>
      <c r="P5" s="11" t="s">
        <v>53</v>
      </c>
      <c r="Q5" s="11" t="s">
        <v>70</v>
      </c>
      <c r="S5" s="14" t="s">
        <v>71</v>
      </c>
      <c r="T5" s="14" t="s">
        <v>71</v>
      </c>
      <c r="U5" s="11" t="s">
        <v>53</v>
      </c>
      <c r="V5" s="11" t="s">
        <v>70</v>
      </c>
    </row>
    <row r="6" spans="1:22" ht="12.75" customHeight="1" x14ac:dyDescent="0.2">
      <c r="A6" s="68" t="s">
        <v>62</v>
      </c>
      <c r="B6" s="69">
        <v>9411</v>
      </c>
      <c r="C6" s="293">
        <v>9571</v>
      </c>
      <c r="D6" s="293">
        <v>9449</v>
      </c>
      <c r="E6" s="293">
        <v>8289</v>
      </c>
      <c r="F6" s="293">
        <v>9466</v>
      </c>
      <c r="G6" s="293">
        <v>9274</v>
      </c>
      <c r="H6" s="293">
        <v>9637</v>
      </c>
      <c r="I6" s="293">
        <v>8657</v>
      </c>
      <c r="J6" s="293">
        <v>9456</v>
      </c>
      <c r="K6" s="293">
        <v>7924</v>
      </c>
      <c r="L6" s="293">
        <v>9073</v>
      </c>
      <c r="M6" s="294"/>
      <c r="N6" s="250">
        <f t="shared" ref="N6:N38" si="0">SUM(G6:H6)</f>
        <v>18911</v>
      </c>
      <c r="O6" s="250">
        <f>SUM(K6:L6)</f>
        <v>16997</v>
      </c>
      <c r="P6" s="295">
        <f>O6-N6</f>
        <v>-1914</v>
      </c>
      <c r="Q6" s="296">
        <f>P6/N6</f>
        <v>-0.10121093543440325</v>
      </c>
      <c r="R6" s="297"/>
      <c r="S6" s="250">
        <f t="shared" ref="S6:S38" si="1">SUM(E6:H6)</f>
        <v>36666</v>
      </c>
      <c r="T6" s="250">
        <f t="shared" ref="T6:T38" si="2">SUM(I6:L6)</f>
        <v>35110</v>
      </c>
      <c r="U6" s="295">
        <f>T6-S6</f>
        <v>-1556</v>
      </c>
      <c r="V6" s="296">
        <f>U6/S6</f>
        <v>-4.2437135220640375E-2</v>
      </c>
    </row>
    <row r="7" spans="1:22" ht="12.75" customHeight="1" x14ac:dyDescent="0.2">
      <c r="A7" s="74" t="s">
        <v>2</v>
      </c>
      <c r="B7" s="75">
        <v>441</v>
      </c>
      <c r="C7" s="298">
        <v>424</v>
      </c>
      <c r="D7" s="298">
        <v>431</v>
      </c>
      <c r="E7" s="298">
        <v>351</v>
      </c>
      <c r="F7" s="298">
        <v>421</v>
      </c>
      <c r="G7" s="298">
        <v>357</v>
      </c>
      <c r="H7" s="298">
        <v>381</v>
      </c>
      <c r="I7" s="298">
        <v>381</v>
      </c>
      <c r="J7" s="298">
        <v>368</v>
      </c>
      <c r="K7" s="298">
        <v>413</v>
      </c>
      <c r="L7" s="298">
        <v>358</v>
      </c>
      <c r="M7" s="294"/>
      <c r="N7" s="251">
        <f t="shared" si="0"/>
        <v>738</v>
      </c>
      <c r="O7" s="251">
        <f t="shared" ref="O7:O38" si="3">SUM(K7:L7)</f>
        <v>771</v>
      </c>
      <c r="P7" s="299">
        <f t="shared" ref="P7" si="4">O7-N7</f>
        <v>33</v>
      </c>
      <c r="Q7" s="300">
        <f t="shared" ref="Q7" si="5">P7/N7</f>
        <v>4.4715447154471545E-2</v>
      </c>
      <c r="R7" s="297"/>
      <c r="S7" s="251">
        <f t="shared" si="1"/>
        <v>1510</v>
      </c>
      <c r="T7" s="251">
        <f t="shared" si="2"/>
        <v>1520</v>
      </c>
      <c r="U7" s="299">
        <f t="shared" ref="U7:U38" si="6">T7-S7</f>
        <v>10</v>
      </c>
      <c r="V7" s="300">
        <f t="shared" ref="V7:V38" si="7">U7/S7</f>
        <v>6.6225165562913907E-3</v>
      </c>
    </row>
    <row r="8" spans="1:22" ht="12.75" customHeight="1" x14ac:dyDescent="0.2">
      <c r="A8" s="74" t="s">
        <v>3</v>
      </c>
      <c r="B8" s="75">
        <v>307</v>
      </c>
      <c r="C8" s="298">
        <v>296</v>
      </c>
      <c r="D8" s="298">
        <v>289</v>
      </c>
      <c r="E8" s="298">
        <v>259</v>
      </c>
      <c r="F8" s="298">
        <v>313</v>
      </c>
      <c r="G8" s="298">
        <v>319</v>
      </c>
      <c r="H8" s="298">
        <v>322</v>
      </c>
      <c r="I8" s="298">
        <v>290</v>
      </c>
      <c r="J8" s="298">
        <v>298</v>
      </c>
      <c r="K8" s="298">
        <v>208</v>
      </c>
      <c r="L8" s="298">
        <v>243</v>
      </c>
      <c r="M8" s="294"/>
      <c r="N8" s="251">
        <f t="shared" ref="N8:N37" si="8">SUM(G8:H8)</f>
        <v>641</v>
      </c>
      <c r="O8" s="251">
        <f t="shared" ref="O8:O37" si="9">SUM(K8:L8)</f>
        <v>451</v>
      </c>
      <c r="P8" s="299">
        <f t="shared" ref="P8:P37" si="10">O8-N8</f>
        <v>-190</v>
      </c>
      <c r="Q8" s="300">
        <f t="shared" ref="Q8:Q37" si="11">P8/N8</f>
        <v>-0.29641185647425899</v>
      </c>
      <c r="R8" s="297"/>
      <c r="S8" s="251">
        <f t="shared" ref="S8:S37" si="12">SUM(E8:H8)</f>
        <v>1213</v>
      </c>
      <c r="T8" s="251">
        <f t="shared" ref="T8:T37" si="13">SUM(I8:L8)</f>
        <v>1039</v>
      </c>
      <c r="U8" s="299">
        <f t="shared" ref="U8:U37" si="14">T8-S8</f>
        <v>-174</v>
      </c>
      <c r="V8" s="300">
        <f t="shared" ref="V8:V37" si="15">U8/S8</f>
        <v>-0.14344600164880461</v>
      </c>
    </row>
    <row r="9" spans="1:22" ht="12.75" customHeight="1" x14ac:dyDescent="0.2">
      <c r="A9" s="74" t="s">
        <v>4</v>
      </c>
      <c r="B9" s="75">
        <v>205</v>
      </c>
      <c r="C9" s="298">
        <v>190</v>
      </c>
      <c r="D9" s="298">
        <v>164</v>
      </c>
      <c r="E9" s="298">
        <v>184</v>
      </c>
      <c r="F9" s="298">
        <v>177</v>
      </c>
      <c r="G9" s="298">
        <v>193</v>
      </c>
      <c r="H9" s="298">
        <v>178</v>
      </c>
      <c r="I9" s="298">
        <v>142</v>
      </c>
      <c r="J9" s="298">
        <v>149</v>
      </c>
      <c r="K9" s="298">
        <v>75</v>
      </c>
      <c r="L9" s="298">
        <v>73</v>
      </c>
      <c r="M9" s="294"/>
      <c r="N9" s="251">
        <f t="shared" si="8"/>
        <v>371</v>
      </c>
      <c r="O9" s="251">
        <f t="shared" si="9"/>
        <v>148</v>
      </c>
      <c r="P9" s="299">
        <f t="shared" si="10"/>
        <v>-223</v>
      </c>
      <c r="Q9" s="300">
        <f t="shared" si="11"/>
        <v>-0.60107816711590301</v>
      </c>
      <c r="R9" s="297"/>
      <c r="S9" s="251">
        <f t="shared" si="12"/>
        <v>732</v>
      </c>
      <c r="T9" s="251">
        <f t="shared" si="13"/>
        <v>439</v>
      </c>
      <c r="U9" s="299">
        <f t="shared" si="14"/>
        <v>-293</v>
      </c>
      <c r="V9" s="300">
        <f t="shared" si="15"/>
        <v>-0.40027322404371585</v>
      </c>
    </row>
    <row r="10" spans="1:22" ht="12.75" customHeight="1" x14ac:dyDescent="0.2">
      <c r="A10" s="74" t="s">
        <v>5</v>
      </c>
      <c r="B10" s="75">
        <v>142</v>
      </c>
      <c r="C10" s="298">
        <v>88</v>
      </c>
      <c r="D10" s="298">
        <v>120</v>
      </c>
      <c r="E10" s="298">
        <v>120</v>
      </c>
      <c r="F10" s="298">
        <v>132</v>
      </c>
      <c r="G10" s="298">
        <v>124</v>
      </c>
      <c r="H10" s="298">
        <v>103</v>
      </c>
      <c r="I10" s="298">
        <v>92</v>
      </c>
      <c r="J10" s="298">
        <v>115</v>
      </c>
      <c r="K10" s="298">
        <v>97</v>
      </c>
      <c r="L10" s="298">
        <v>97</v>
      </c>
      <c r="M10" s="294"/>
      <c r="N10" s="251">
        <f>SUM(G10:H10)</f>
        <v>227</v>
      </c>
      <c r="O10" s="251">
        <f t="shared" si="9"/>
        <v>194</v>
      </c>
      <c r="P10" s="299">
        <f t="shared" si="10"/>
        <v>-33</v>
      </c>
      <c r="Q10" s="300">
        <f t="shared" si="11"/>
        <v>-0.14537444933920704</v>
      </c>
      <c r="R10" s="297"/>
      <c r="S10" s="251">
        <f t="shared" si="12"/>
        <v>479</v>
      </c>
      <c r="T10" s="251">
        <f t="shared" si="13"/>
        <v>401</v>
      </c>
      <c r="U10" s="299">
        <f t="shared" si="14"/>
        <v>-78</v>
      </c>
      <c r="V10" s="300">
        <f t="shared" si="15"/>
        <v>-0.162839248434238</v>
      </c>
    </row>
    <row r="11" spans="1:22" ht="12.75" customHeight="1" x14ac:dyDescent="0.2">
      <c r="A11" s="74" t="s">
        <v>6</v>
      </c>
      <c r="B11" s="75">
        <v>129</v>
      </c>
      <c r="C11" s="298">
        <v>142</v>
      </c>
      <c r="D11" s="298">
        <v>160</v>
      </c>
      <c r="E11" s="298">
        <v>95</v>
      </c>
      <c r="F11" s="298">
        <v>156</v>
      </c>
      <c r="G11" s="298">
        <v>137</v>
      </c>
      <c r="H11" s="298">
        <v>141</v>
      </c>
      <c r="I11" s="298">
        <v>107</v>
      </c>
      <c r="J11" s="298">
        <v>138</v>
      </c>
      <c r="K11" s="298">
        <v>115</v>
      </c>
      <c r="L11" s="298">
        <v>123</v>
      </c>
      <c r="M11" s="294"/>
      <c r="N11" s="251">
        <f t="shared" si="8"/>
        <v>278</v>
      </c>
      <c r="O11" s="251">
        <f t="shared" si="9"/>
        <v>238</v>
      </c>
      <c r="P11" s="299">
        <f t="shared" si="10"/>
        <v>-40</v>
      </c>
      <c r="Q11" s="300">
        <f t="shared" si="11"/>
        <v>-0.14388489208633093</v>
      </c>
      <c r="R11" s="297"/>
      <c r="S11" s="251">
        <f t="shared" si="12"/>
        <v>529</v>
      </c>
      <c r="T11" s="251">
        <f t="shared" si="13"/>
        <v>483</v>
      </c>
      <c r="U11" s="299">
        <f t="shared" si="14"/>
        <v>-46</v>
      </c>
      <c r="V11" s="300">
        <f t="shared" si="15"/>
        <v>-8.6956521739130432E-2</v>
      </c>
    </row>
    <row r="12" spans="1:22" ht="12.75" customHeight="1" x14ac:dyDescent="0.2">
      <c r="A12" s="74" t="s">
        <v>7</v>
      </c>
      <c r="B12" s="75">
        <v>215</v>
      </c>
      <c r="C12" s="298">
        <v>250</v>
      </c>
      <c r="D12" s="298">
        <v>224</v>
      </c>
      <c r="E12" s="298">
        <v>212</v>
      </c>
      <c r="F12" s="298">
        <v>227</v>
      </c>
      <c r="G12" s="298">
        <v>213</v>
      </c>
      <c r="H12" s="298">
        <v>213</v>
      </c>
      <c r="I12" s="298">
        <v>207</v>
      </c>
      <c r="J12" s="298">
        <v>251</v>
      </c>
      <c r="K12" s="298">
        <v>208</v>
      </c>
      <c r="L12" s="298">
        <v>266</v>
      </c>
      <c r="M12" s="294"/>
      <c r="N12" s="251">
        <f t="shared" si="8"/>
        <v>426</v>
      </c>
      <c r="O12" s="251">
        <f t="shared" si="9"/>
        <v>474</v>
      </c>
      <c r="P12" s="299">
        <f t="shared" si="10"/>
        <v>48</v>
      </c>
      <c r="Q12" s="300">
        <f t="shared" si="11"/>
        <v>0.11267605633802817</v>
      </c>
      <c r="R12" s="297"/>
      <c r="S12" s="251">
        <f t="shared" si="12"/>
        <v>865</v>
      </c>
      <c r="T12" s="251">
        <f t="shared" si="13"/>
        <v>932</v>
      </c>
      <c r="U12" s="299">
        <f t="shared" si="14"/>
        <v>67</v>
      </c>
      <c r="V12" s="300">
        <f t="shared" si="15"/>
        <v>7.7456647398843934E-2</v>
      </c>
    </row>
    <row r="13" spans="1:22" ht="12.75" customHeight="1" x14ac:dyDescent="0.2">
      <c r="A13" s="74" t="s">
        <v>8</v>
      </c>
      <c r="B13" s="75">
        <v>389</v>
      </c>
      <c r="C13" s="298">
        <v>363</v>
      </c>
      <c r="D13" s="298">
        <v>374</v>
      </c>
      <c r="E13" s="298">
        <v>357</v>
      </c>
      <c r="F13" s="298">
        <v>372</v>
      </c>
      <c r="G13" s="298">
        <v>398</v>
      </c>
      <c r="H13" s="298">
        <v>398</v>
      </c>
      <c r="I13" s="298">
        <v>288</v>
      </c>
      <c r="J13" s="298">
        <v>330</v>
      </c>
      <c r="K13" s="298">
        <v>335</v>
      </c>
      <c r="L13" s="298">
        <v>396</v>
      </c>
      <c r="M13" s="294"/>
      <c r="N13" s="251">
        <f t="shared" si="8"/>
        <v>796</v>
      </c>
      <c r="O13" s="251">
        <f t="shared" si="9"/>
        <v>731</v>
      </c>
      <c r="P13" s="299">
        <f>O13-N13</f>
        <v>-65</v>
      </c>
      <c r="Q13" s="300">
        <f t="shared" si="11"/>
        <v>-8.1658291457286439E-2</v>
      </c>
      <c r="R13" s="297"/>
      <c r="S13" s="251">
        <f t="shared" si="12"/>
        <v>1525</v>
      </c>
      <c r="T13" s="251">
        <f t="shared" si="13"/>
        <v>1349</v>
      </c>
      <c r="U13" s="299">
        <f t="shared" si="14"/>
        <v>-176</v>
      </c>
      <c r="V13" s="300">
        <f t="shared" si="15"/>
        <v>-0.11540983606557377</v>
      </c>
    </row>
    <row r="14" spans="1:22" ht="12.75" customHeight="1" x14ac:dyDescent="0.2">
      <c r="A14" s="74" t="s">
        <v>9</v>
      </c>
      <c r="B14" s="75">
        <v>207</v>
      </c>
      <c r="C14" s="298">
        <v>210</v>
      </c>
      <c r="D14" s="298">
        <v>204</v>
      </c>
      <c r="E14" s="298">
        <v>184</v>
      </c>
      <c r="F14" s="298">
        <v>209</v>
      </c>
      <c r="G14" s="298">
        <v>239</v>
      </c>
      <c r="H14" s="298">
        <v>223</v>
      </c>
      <c r="I14" s="298">
        <v>192</v>
      </c>
      <c r="J14" s="298">
        <v>212</v>
      </c>
      <c r="K14" s="298">
        <v>187</v>
      </c>
      <c r="L14" s="298">
        <v>220</v>
      </c>
      <c r="M14" s="294"/>
      <c r="N14" s="251">
        <f t="shared" si="8"/>
        <v>462</v>
      </c>
      <c r="O14" s="251">
        <f t="shared" si="9"/>
        <v>407</v>
      </c>
      <c r="P14" s="299">
        <f t="shared" si="10"/>
        <v>-55</v>
      </c>
      <c r="Q14" s="300">
        <f t="shared" si="11"/>
        <v>-0.11904761904761904</v>
      </c>
      <c r="R14" s="297"/>
      <c r="S14" s="251">
        <f t="shared" si="12"/>
        <v>855</v>
      </c>
      <c r="T14" s="251">
        <f t="shared" si="13"/>
        <v>811</v>
      </c>
      <c r="U14" s="299">
        <f t="shared" si="14"/>
        <v>-44</v>
      </c>
      <c r="V14" s="300">
        <f t="shared" si="15"/>
        <v>-5.146198830409357E-2</v>
      </c>
    </row>
    <row r="15" spans="1:22" ht="12.75" customHeight="1" x14ac:dyDescent="0.2">
      <c r="A15" s="74" t="s">
        <v>10</v>
      </c>
      <c r="B15" s="75">
        <v>133</v>
      </c>
      <c r="C15" s="298">
        <v>113</v>
      </c>
      <c r="D15" s="298">
        <v>123</v>
      </c>
      <c r="E15" s="298">
        <v>83</v>
      </c>
      <c r="F15" s="298">
        <v>108</v>
      </c>
      <c r="G15" s="298">
        <v>111</v>
      </c>
      <c r="H15" s="298">
        <v>120</v>
      </c>
      <c r="I15" s="298">
        <v>81</v>
      </c>
      <c r="J15" s="298">
        <v>111</v>
      </c>
      <c r="K15" s="298">
        <v>55</v>
      </c>
      <c r="L15" s="298">
        <v>70</v>
      </c>
      <c r="M15" s="294"/>
      <c r="N15" s="251">
        <f t="shared" si="8"/>
        <v>231</v>
      </c>
      <c r="O15" s="251">
        <f t="shared" si="9"/>
        <v>125</v>
      </c>
      <c r="P15" s="299">
        <f t="shared" si="10"/>
        <v>-106</v>
      </c>
      <c r="Q15" s="300">
        <f t="shared" si="11"/>
        <v>-0.45887445887445888</v>
      </c>
      <c r="R15" s="297"/>
      <c r="S15" s="251">
        <f t="shared" si="12"/>
        <v>422</v>
      </c>
      <c r="T15" s="251">
        <f t="shared" si="13"/>
        <v>317</v>
      </c>
      <c r="U15" s="299">
        <f t="shared" si="14"/>
        <v>-105</v>
      </c>
      <c r="V15" s="300">
        <f t="shared" si="15"/>
        <v>-0.24881516587677724</v>
      </c>
    </row>
    <row r="16" spans="1:22" ht="12.75" customHeight="1" x14ac:dyDescent="0.2">
      <c r="A16" s="74" t="s">
        <v>11</v>
      </c>
      <c r="B16" s="75">
        <v>216</v>
      </c>
      <c r="C16" s="298">
        <v>187</v>
      </c>
      <c r="D16" s="298">
        <v>224</v>
      </c>
      <c r="E16" s="298">
        <v>189</v>
      </c>
      <c r="F16" s="298">
        <v>195</v>
      </c>
      <c r="G16" s="298">
        <v>193</v>
      </c>
      <c r="H16" s="298">
        <v>201</v>
      </c>
      <c r="I16" s="298">
        <v>164</v>
      </c>
      <c r="J16" s="298">
        <v>170</v>
      </c>
      <c r="K16" s="298">
        <v>126</v>
      </c>
      <c r="L16" s="298">
        <v>191</v>
      </c>
      <c r="M16" s="294"/>
      <c r="N16" s="251">
        <f t="shared" si="8"/>
        <v>394</v>
      </c>
      <c r="O16" s="251">
        <f t="shared" si="9"/>
        <v>317</v>
      </c>
      <c r="P16" s="299">
        <f t="shared" si="10"/>
        <v>-77</v>
      </c>
      <c r="Q16" s="300">
        <f t="shared" si="11"/>
        <v>-0.19543147208121828</v>
      </c>
      <c r="R16" s="297"/>
      <c r="S16" s="251">
        <f t="shared" si="12"/>
        <v>778</v>
      </c>
      <c r="T16" s="251">
        <f t="shared" si="13"/>
        <v>651</v>
      </c>
      <c r="U16" s="299">
        <f t="shared" si="14"/>
        <v>-127</v>
      </c>
      <c r="V16" s="300">
        <f t="shared" si="15"/>
        <v>-0.16323907455012854</v>
      </c>
    </row>
    <row r="17" spans="1:22" ht="12.75" customHeight="1" x14ac:dyDescent="0.2">
      <c r="A17" s="74" t="s">
        <v>12</v>
      </c>
      <c r="B17" s="75">
        <v>98</v>
      </c>
      <c r="C17" s="298">
        <v>88</v>
      </c>
      <c r="D17" s="298">
        <v>76</v>
      </c>
      <c r="E17" s="298">
        <v>54</v>
      </c>
      <c r="F17" s="298">
        <v>90</v>
      </c>
      <c r="G17" s="298">
        <v>89</v>
      </c>
      <c r="H17" s="298">
        <v>82</v>
      </c>
      <c r="I17" s="298">
        <v>83</v>
      </c>
      <c r="J17" s="298">
        <v>85</v>
      </c>
      <c r="K17" s="298">
        <v>96</v>
      </c>
      <c r="L17" s="298">
        <v>102</v>
      </c>
      <c r="M17" s="294"/>
      <c r="N17" s="251">
        <f t="shared" si="8"/>
        <v>171</v>
      </c>
      <c r="O17" s="251">
        <f t="shared" si="9"/>
        <v>198</v>
      </c>
      <c r="P17" s="299">
        <f t="shared" si="10"/>
        <v>27</v>
      </c>
      <c r="Q17" s="300">
        <f t="shared" si="11"/>
        <v>0.15789473684210525</v>
      </c>
      <c r="R17" s="297"/>
      <c r="S17" s="251">
        <f t="shared" si="12"/>
        <v>315</v>
      </c>
      <c r="T17" s="251">
        <f t="shared" si="13"/>
        <v>366</v>
      </c>
      <c r="U17" s="299">
        <f t="shared" si="14"/>
        <v>51</v>
      </c>
      <c r="V17" s="300">
        <f t="shared" si="15"/>
        <v>0.16190476190476191</v>
      </c>
    </row>
    <row r="18" spans="1:22" ht="12.75" customHeight="1" x14ac:dyDescent="0.2">
      <c r="A18" s="74" t="s">
        <v>13</v>
      </c>
      <c r="B18" s="75">
        <v>823</v>
      </c>
      <c r="C18" s="298">
        <v>962</v>
      </c>
      <c r="D18" s="298">
        <v>861</v>
      </c>
      <c r="E18" s="298">
        <v>739</v>
      </c>
      <c r="F18" s="298">
        <v>831</v>
      </c>
      <c r="G18" s="298">
        <v>956</v>
      </c>
      <c r="H18" s="298">
        <v>896</v>
      </c>
      <c r="I18" s="298">
        <v>813</v>
      </c>
      <c r="J18" s="298">
        <v>873</v>
      </c>
      <c r="K18" s="298">
        <v>613</v>
      </c>
      <c r="L18" s="298">
        <v>649</v>
      </c>
      <c r="M18" s="294"/>
      <c r="N18" s="251">
        <f t="shared" si="8"/>
        <v>1852</v>
      </c>
      <c r="O18" s="251">
        <f t="shared" si="9"/>
        <v>1262</v>
      </c>
      <c r="P18" s="299">
        <f t="shared" si="10"/>
        <v>-590</v>
      </c>
      <c r="Q18" s="300">
        <f>P18/N18</f>
        <v>-0.31857451403887688</v>
      </c>
      <c r="R18" s="297"/>
      <c r="S18" s="251">
        <f t="shared" si="12"/>
        <v>3422</v>
      </c>
      <c r="T18" s="251">
        <f t="shared" si="13"/>
        <v>2948</v>
      </c>
      <c r="U18" s="299">
        <f t="shared" si="14"/>
        <v>-474</v>
      </c>
      <c r="V18" s="300">
        <f t="shared" si="15"/>
        <v>-0.1385154880187025</v>
      </c>
    </row>
    <row r="19" spans="1:22" ht="12.75" customHeight="1" x14ac:dyDescent="0.2">
      <c r="A19" s="74" t="s">
        <v>14</v>
      </c>
      <c r="B19" s="75">
        <v>40</v>
      </c>
      <c r="C19" s="298">
        <v>33</v>
      </c>
      <c r="D19" s="298">
        <v>37</v>
      </c>
      <c r="E19" s="298">
        <v>33</v>
      </c>
      <c r="F19" s="298">
        <v>40</v>
      </c>
      <c r="G19" s="298">
        <v>39</v>
      </c>
      <c r="H19" s="298">
        <v>48</v>
      </c>
      <c r="I19" s="298">
        <v>28</v>
      </c>
      <c r="J19" s="298">
        <v>38</v>
      </c>
      <c r="K19" s="298">
        <v>36</v>
      </c>
      <c r="L19" s="298">
        <v>48</v>
      </c>
      <c r="M19" s="294"/>
      <c r="N19" s="251">
        <f t="shared" si="8"/>
        <v>87</v>
      </c>
      <c r="O19" s="251">
        <f t="shared" si="9"/>
        <v>84</v>
      </c>
      <c r="P19" s="299">
        <f t="shared" si="10"/>
        <v>-3</v>
      </c>
      <c r="Q19" s="300">
        <f t="shared" si="11"/>
        <v>-3.4482758620689655E-2</v>
      </c>
      <c r="R19" s="297"/>
      <c r="S19" s="251">
        <f t="shared" si="12"/>
        <v>160</v>
      </c>
      <c r="T19" s="251">
        <f t="shared" si="13"/>
        <v>150</v>
      </c>
      <c r="U19" s="299">
        <f t="shared" si="14"/>
        <v>-10</v>
      </c>
      <c r="V19" s="300">
        <f t="shared" si="15"/>
        <v>-6.25E-2</v>
      </c>
    </row>
    <row r="20" spans="1:22" ht="12.75" customHeight="1" x14ac:dyDescent="0.2">
      <c r="A20" s="74" t="s">
        <v>15</v>
      </c>
      <c r="B20" s="75">
        <v>278</v>
      </c>
      <c r="C20" s="298">
        <v>273</v>
      </c>
      <c r="D20" s="298">
        <v>262</v>
      </c>
      <c r="E20" s="298">
        <v>223</v>
      </c>
      <c r="F20" s="298">
        <v>253</v>
      </c>
      <c r="G20" s="298">
        <v>283</v>
      </c>
      <c r="H20" s="298">
        <v>298</v>
      </c>
      <c r="I20" s="298">
        <v>308</v>
      </c>
      <c r="J20" s="298">
        <v>285</v>
      </c>
      <c r="K20" s="298">
        <v>240</v>
      </c>
      <c r="L20" s="298">
        <v>281</v>
      </c>
      <c r="M20" s="294"/>
      <c r="N20" s="251">
        <f t="shared" si="8"/>
        <v>581</v>
      </c>
      <c r="O20" s="251">
        <f t="shared" si="9"/>
        <v>521</v>
      </c>
      <c r="P20" s="299">
        <f t="shared" si="10"/>
        <v>-60</v>
      </c>
      <c r="Q20" s="300">
        <f t="shared" si="11"/>
        <v>-0.10327022375215146</v>
      </c>
      <c r="R20" s="297"/>
      <c r="S20" s="251">
        <f t="shared" si="12"/>
        <v>1057</v>
      </c>
      <c r="T20" s="251">
        <f t="shared" si="13"/>
        <v>1114</v>
      </c>
      <c r="U20" s="299">
        <f t="shared" si="14"/>
        <v>57</v>
      </c>
      <c r="V20" s="300">
        <f t="shared" si="15"/>
        <v>5.392620624408704E-2</v>
      </c>
    </row>
    <row r="21" spans="1:22" ht="12.75" customHeight="1" x14ac:dyDescent="0.2">
      <c r="A21" s="74" t="s">
        <v>16</v>
      </c>
      <c r="B21" s="75">
        <v>624</v>
      </c>
      <c r="C21" s="298">
        <v>710</v>
      </c>
      <c r="D21" s="298">
        <v>690</v>
      </c>
      <c r="E21" s="298">
        <v>542</v>
      </c>
      <c r="F21" s="298">
        <v>695</v>
      </c>
      <c r="G21" s="298">
        <v>633</v>
      </c>
      <c r="H21" s="298">
        <v>644</v>
      </c>
      <c r="I21" s="298">
        <v>652</v>
      </c>
      <c r="J21" s="298">
        <v>698</v>
      </c>
      <c r="K21" s="298">
        <v>573</v>
      </c>
      <c r="L21" s="298">
        <v>721</v>
      </c>
      <c r="M21" s="294"/>
      <c r="N21" s="251">
        <f t="shared" si="8"/>
        <v>1277</v>
      </c>
      <c r="O21" s="251">
        <f t="shared" si="9"/>
        <v>1294</v>
      </c>
      <c r="P21" s="299">
        <f t="shared" si="10"/>
        <v>17</v>
      </c>
      <c r="Q21" s="300">
        <f t="shared" si="11"/>
        <v>1.331245105716523E-2</v>
      </c>
      <c r="R21" s="297"/>
      <c r="S21" s="251">
        <f t="shared" si="12"/>
        <v>2514</v>
      </c>
      <c r="T21" s="251">
        <f t="shared" si="13"/>
        <v>2644</v>
      </c>
      <c r="U21" s="299">
        <f t="shared" si="14"/>
        <v>130</v>
      </c>
      <c r="V21" s="300">
        <f t="shared" si="15"/>
        <v>5.1710421638822592E-2</v>
      </c>
    </row>
    <row r="22" spans="1:22" ht="12.75" customHeight="1" x14ac:dyDescent="0.2">
      <c r="A22" s="74" t="s">
        <v>17</v>
      </c>
      <c r="B22" s="75">
        <v>1234</v>
      </c>
      <c r="C22" s="298">
        <v>1404</v>
      </c>
      <c r="D22" s="298">
        <v>1389</v>
      </c>
      <c r="E22" s="298">
        <v>1388</v>
      </c>
      <c r="F22" s="298">
        <v>1501</v>
      </c>
      <c r="G22" s="298">
        <v>1449</v>
      </c>
      <c r="H22" s="298">
        <v>1557</v>
      </c>
      <c r="I22" s="298">
        <v>1525</v>
      </c>
      <c r="J22" s="298">
        <v>1546</v>
      </c>
      <c r="K22" s="298">
        <v>1376</v>
      </c>
      <c r="L22" s="298">
        <v>1541</v>
      </c>
      <c r="M22" s="294"/>
      <c r="N22" s="251">
        <f t="shared" si="8"/>
        <v>3006</v>
      </c>
      <c r="O22" s="251">
        <f t="shared" si="9"/>
        <v>2917</v>
      </c>
      <c r="P22" s="299">
        <f t="shared" si="10"/>
        <v>-89</v>
      </c>
      <c r="Q22" s="300">
        <f t="shared" si="11"/>
        <v>-2.9607451763140388E-2</v>
      </c>
      <c r="R22" s="297"/>
      <c r="S22" s="251">
        <f t="shared" si="12"/>
        <v>5895</v>
      </c>
      <c r="T22" s="251">
        <f t="shared" si="13"/>
        <v>5988</v>
      </c>
      <c r="U22" s="299">
        <f t="shared" si="14"/>
        <v>93</v>
      </c>
      <c r="V22" s="300">
        <f t="shared" si="15"/>
        <v>1.5776081424936386E-2</v>
      </c>
    </row>
    <row r="23" spans="1:22" ht="12.75" customHeight="1" x14ac:dyDescent="0.2">
      <c r="A23" s="74" t="s">
        <v>18</v>
      </c>
      <c r="B23" s="75">
        <v>337</v>
      </c>
      <c r="C23" s="298">
        <v>315</v>
      </c>
      <c r="D23" s="298">
        <v>301</v>
      </c>
      <c r="E23" s="298">
        <v>284</v>
      </c>
      <c r="F23" s="298">
        <v>306</v>
      </c>
      <c r="G23" s="298">
        <v>319</v>
      </c>
      <c r="H23" s="298">
        <v>299</v>
      </c>
      <c r="I23" s="298">
        <v>262</v>
      </c>
      <c r="J23" s="298">
        <v>358</v>
      </c>
      <c r="K23" s="298">
        <v>297</v>
      </c>
      <c r="L23" s="298">
        <v>260</v>
      </c>
      <c r="M23" s="294"/>
      <c r="N23" s="251">
        <f t="shared" si="8"/>
        <v>618</v>
      </c>
      <c r="O23" s="251">
        <f t="shared" si="9"/>
        <v>557</v>
      </c>
      <c r="P23" s="299">
        <f t="shared" si="10"/>
        <v>-61</v>
      </c>
      <c r="Q23" s="300">
        <f t="shared" si="11"/>
        <v>-9.8705501618122971E-2</v>
      </c>
      <c r="R23" s="297"/>
      <c r="S23" s="251">
        <f t="shared" si="12"/>
        <v>1208</v>
      </c>
      <c r="T23" s="251">
        <f t="shared" si="13"/>
        <v>1177</v>
      </c>
      <c r="U23" s="299">
        <f t="shared" si="14"/>
        <v>-31</v>
      </c>
      <c r="V23" s="300">
        <f t="shared" si="15"/>
        <v>-2.5662251655629138E-2</v>
      </c>
    </row>
    <row r="24" spans="1:22" ht="12.75" customHeight="1" x14ac:dyDescent="0.2">
      <c r="A24" s="74" t="s">
        <v>19</v>
      </c>
      <c r="B24" s="75">
        <v>52</v>
      </c>
      <c r="C24" s="298">
        <v>52</v>
      </c>
      <c r="D24" s="298">
        <v>66</v>
      </c>
      <c r="E24" s="298">
        <v>41</v>
      </c>
      <c r="F24" s="298">
        <v>46</v>
      </c>
      <c r="G24" s="298">
        <v>64</v>
      </c>
      <c r="H24" s="298">
        <v>68</v>
      </c>
      <c r="I24" s="298">
        <v>64</v>
      </c>
      <c r="J24" s="298">
        <v>59</v>
      </c>
      <c r="K24" s="298">
        <v>59</v>
      </c>
      <c r="L24" s="298">
        <v>85</v>
      </c>
      <c r="M24" s="294"/>
      <c r="N24" s="251">
        <f t="shared" si="8"/>
        <v>132</v>
      </c>
      <c r="O24" s="251">
        <f t="shared" si="9"/>
        <v>144</v>
      </c>
      <c r="P24" s="299">
        <f t="shared" si="10"/>
        <v>12</v>
      </c>
      <c r="Q24" s="300">
        <f t="shared" si="11"/>
        <v>9.0909090909090912E-2</v>
      </c>
      <c r="R24" s="297"/>
      <c r="S24" s="251">
        <f t="shared" si="12"/>
        <v>219</v>
      </c>
      <c r="T24" s="251">
        <f t="shared" si="13"/>
        <v>267</v>
      </c>
      <c r="U24" s="299">
        <f t="shared" si="14"/>
        <v>48</v>
      </c>
      <c r="V24" s="300">
        <f t="shared" si="15"/>
        <v>0.21917808219178081</v>
      </c>
    </row>
    <row r="25" spans="1:22" ht="12.75" customHeight="1" x14ac:dyDescent="0.2">
      <c r="A25" s="74" t="s">
        <v>20</v>
      </c>
      <c r="B25" s="75">
        <v>146</v>
      </c>
      <c r="C25" s="298">
        <v>131</v>
      </c>
      <c r="D25" s="298">
        <v>127</v>
      </c>
      <c r="E25" s="298">
        <v>111</v>
      </c>
      <c r="F25" s="298">
        <v>126</v>
      </c>
      <c r="G25" s="298">
        <v>131</v>
      </c>
      <c r="H25" s="298">
        <v>134</v>
      </c>
      <c r="I25" s="298">
        <v>99</v>
      </c>
      <c r="J25" s="298">
        <v>117</v>
      </c>
      <c r="K25" s="298">
        <v>93</v>
      </c>
      <c r="L25" s="298">
        <v>137</v>
      </c>
      <c r="M25" s="294"/>
      <c r="N25" s="251">
        <f t="shared" si="8"/>
        <v>265</v>
      </c>
      <c r="O25" s="251">
        <f t="shared" si="9"/>
        <v>230</v>
      </c>
      <c r="P25" s="299">
        <f t="shared" si="10"/>
        <v>-35</v>
      </c>
      <c r="Q25" s="300">
        <f t="shared" si="11"/>
        <v>-0.13207547169811321</v>
      </c>
      <c r="R25" s="297"/>
      <c r="S25" s="251">
        <f t="shared" si="12"/>
        <v>502</v>
      </c>
      <c r="T25" s="251">
        <f t="shared" si="13"/>
        <v>446</v>
      </c>
      <c r="U25" s="299">
        <f t="shared" si="14"/>
        <v>-56</v>
      </c>
      <c r="V25" s="300">
        <f t="shared" si="15"/>
        <v>-0.11155378486055777</v>
      </c>
    </row>
    <row r="26" spans="1:22" ht="12.75" customHeight="1" x14ac:dyDescent="0.2">
      <c r="A26" s="74" t="s">
        <v>21</v>
      </c>
      <c r="B26" s="75">
        <v>141</v>
      </c>
      <c r="C26" s="298">
        <v>151</v>
      </c>
      <c r="D26" s="298">
        <v>152</v>
      </c>
      <c r="E26" s="298">
        <v>135</v>
      </c>
      <c r="F26" s="298">
        <v>134</v>
      </c>
      <c r="G26" s="298">
        <v>132</v>
      </c>
      <c r="H26" s="298">
        <v>142</v>
      </c>
      <c r="I26" s="298">
        <v>117</v>
      </c>
      <c r="J26" s="298">
        <v>137</v>
      </c>
      <c r="K26" s="298">
        <v>88</v>
      </c>
      <c r="L26" s="298">
        <v>135</v>
      </c>
      <c r="M26" s="294"/>
      <c r="N26" s="251">
        <f t="shared" si="8"/>
        <v>274</v>
      </c>
      <c r="O26" s="251">
        <f t="shared" si="9"/>
        <v>223</v>
      </c>
      <c r="P26" s="299">
        <f t="shared" si="10"/>
        <v>-51</v>
      </c>
      <c r="Q26" s="300">
        <f t="shared" si="11"/>
        <v>-0.18613138686131386</v>
      </c>
      <c r="R26" s="297"/>
      <c r="S26" s="251">
        <f t="shared" si="12"/>
        <v>543</v>
      </c>
      <c r="T26" s="251">
        <f t="shared" si="13"/>
        <v>477</v>
      </c>
      <c r="U26" s="299">
        <f t="shared" si="14"/>
        <v>-66</v>
      </c>
      <c r="V26" s="300">
        <f t="shared" si="15"/>
        <v>-0.12154696132596685</v>
      </c>
    </row>
    <row r="27" spans="1:22" ht="12.75" customHeight="1" x14ac:dyDescent="0.2">
      <c r="A27" s="74" t="s">
        <v>22</v>
      </c>
      <c r="B27" s="75">
        <v>265</v>
      </c>
      <c r="C27" s="298">
        <v>272</v>
      </c>
      <c r="D27" s="298">
        <v>248</v>
      </c>
      <c r="E27" s="298">
        <v>247</v>
      </c>
      <c r="F27" s="298">
        <v>268</v>
      </c>
      <c r="G27" s="298">
        <v>278</v>
      </c>
      <c r="H27" s="298">
        <v>278</v>
      </c>
      <c r="I27" s="298">
        <v>241</v>
      </c>
      <c r="J27" s="298">
        <v>301</v>
      </c>
      <c r="K27" s="298">
        <v>189</v>
      </c>
      <c r="L27" s="298">
        <v>282</v>
      </c>
      <c r="M27" s="294"/>
      <c r="N27" s="251">
        <f t="shared" si="8"/>
        <v>556</v>
      </c>
      <c r="O27" s="251">
        <f t="shared" si="9"/>
        <v>471</v>
      </c>
      <c r="P27" s="299">
        <f t="shared" si="10"/>
        <v>-85</v>
      </c>
      <c r="Q27" s="300">
        <f t="shared" si="11"/>
        <v>-0.15287769784172661</v>
      </c>
      <c r="R27" s="297"/>
      <c r="S27" s="251">
        <f t="shared" si="12"/>
        <v>1071</v>
      </c>
      <c r="T27" s="251">
        <f t="shared" si="13"/>
        <v>1013</v>
      </c>
      <c r="U27" s="299">
        <f t="shared" si="14"/>
        <v>-58</v>
      </c>
      <c r="V27" s="300">
        <f t="shared" si="15"/>
        <v>-5.4154995331465922E-2</v>
      </c>
    </row>
    <row r="28" spans="1:22" ht="12.75" customHeight="1" x14ac:dyDescent="0.2">
      <c r="A28" s="74" t="s">
        <v>23</v>
      </c>
      <c r="B28" s="75">
        <v>623</v>
      </c>
      <c r="C28" s="298">
        <v>616</v>
      </c>
      <c r="D28" s="298">
        <v>649</v>
      </c>
      <c r="E28" s="298">
        <v>531</v>
      </c>
      <c r="F28" s="298">
        <v>570</v>
      </c>
      <c r="G28" s="298">
        <v>516</v>
      </c>
      <c r="H28" s="298">
        <v>593</v>
      </c>
      <c r="I28" s="298">
        <v>498</v>
      </c>
      <c r="J28" s="298">
        <v>518</v>
      </c>
      <c r="K28" s="298">
        <v>387</v>
      </c>
      <c r="L28" s="298">
        <v>482</v>
      </c>
      <c r="M28" s="294"/>
      <c r="N28" s="251">
        <f t="shared" si="8"/>
        <v>1109</v>
      </c>
      <c r="O28" s="251">
        <f t="shared" si="9"/>
        <v>869</v>
      </c>
      <c r="P28" s="299">
        <f t="shared" si="10"/>
        <v>-240</v>
      </c>
      <c r="Q28" s="300">
        <f t="shared" si="11"/>
        <v>-0.21641118124436429</v>
      </c>
      <c r="R28" s="297"/>
      <c r="S28" s="251">
        <f>SUM(E28:H28)</f>
        <v>2210</v>
      </c>
      <c r="T28" s="251">
        <f t="shared" si="13"/>
        <v>1885</v>
      </c>
      <c r="U28" s="299">
        <f t="shared" si="14"/>
        <v>-325</v>
      </c>
      <c r="V28" s="300">
        <f t="shared" si="15"/>
        <v>-0.14705882352941177</v>
      </c>
    </row>
    <row r="29" spans="1:22" ht="12.75" customHeight="1" x14ac:dyDescent="0.2">
      <c r="A29" s="74" t="s">
        <v>24</v>
      </c>
      <c r="B29" s="75">
        <v>29</v>
      </c>
      <c r="C29" s="298">
        <v>28</v>
      </c>
      <c r="D29" s="298">
        <v>39</v>
      </c>
      <c r="E29" s="298">
        <v>31</v>
      </c>
      <c r="F29" s="298">
        <v>36</v>
      </c>
      <c r="G29" s="298">
        <v>25</v>
      </c>
      <c r="H29" s="298">
        <v>22</v>
      </c>
      <c r="I29" s="298">
        <v>29</v>
      </c>
      <c r="J29" s="298">
        <v>43</v>
      </c>
      <c r="K29" s="298">
        <v>30</v>
      </c>
      <c r="L29" s="298">
        <v>32</v>
      </c>
      <c r="M29" s="294"/>
      <c r="N29" s="251">
        <f t="shared" si="8"/>
        <v>47</v>
      </c>
      <c r="O29" s="251">
        <f t="shared" si="9"/>
        <v>62</v>
      </c>
      <c r="P29" s="299">
        <f t="shared" si="10"/>
        <v>15</v>
      </c>
      <c r="Q29" s="300">
        <f t="shared" si="11"/>
        <v>0.31914893617021278</v>
      </c>
      <c r="R29" s="297"/>
      <c r="S29" s="251">
        <f t="shared" si="12"/>
        <v>114</v>
      </c>
      <c r="T29" s="251">
        <f t="shared" si="13"/>
        <v>134</v>
      </c>
      <c r="U29" s="299">
        <f t="shared" si="14"/>
        <v>20</v>
      </c>
      <c r="V29" s="300">
        <f t="shared" si="15"/>
        <v>0.17543859649122806</v>
      </c>
    </row>
    <row r="30" spans="1:22" ht="12.75" customHeight="1" x14ac:dyDescent="0.2">
      <c r="A30" s="74" t="s">
        <v>25</v>
      </c>
      <c r="B30" s="75">
        <v>324</v>
      </c>
      <c r="C30" s="298">
        <v>242</v>
      </c>
      <c r="D30" s="298">
        <v>275</v>
      </c>
      <c r="E30" s="298">
        <v>173</v>
      </c>
      <c r="F30" s="298">
        <v>253</v>
      </c>
      <c r="G30" s="298">
        <v>154</v>
      </c>
      <c r="H30" s="298">
        <v>200</v>
      </c>
      <c r="I30" s="298">
        <v>214</v>
      </c>
      <c r="J30" s="298">
        <v>190</v>
      </c>
      <c r="K30" s="298">
        <v>151</v>
      </c>
      <c r="L30" s="298">
        <v>169</v>
      </c>
      <c r="M30" s="294"/>
      <c r="N30" s="251">
        <f t="shared" si="8"/>
        <v>354</v>
      </c>
      <c r="O30" s="251">
        <f t="shared" si="9"/>
        <v>320</v>
      </c>
      <c r="P30" s="299">
        <f t="shared" si="10"/>
        <v>-34</v>
      </c>
      <c r="Q30" s="300">
        <f t="shared" si="11"/>
        <v>-9.6045197740112997E-2</v>
      </c>
      <c r="R30" s="297"/>
      <c r="S30" s="251">
        <f t="shared" si="12"/>
        <v>780</v>
      </c>
      <c r="T30" s="251">
        <f t="shared" si="13"/>
        <v>724</v>
      </c>
      <c r="U30" s="299">
        <f t="shared" si="14"/>
        <v>-56</v>
      </c>
      <c r="V30" s="300">
        <f t="shared" si="15"/>
        <v>-7.179487179487179E-2</v>
      </c>
    </row>
    <row r="31" spans="1:22" ht="12.75" customHeight="1" x14ac:dyDescent="0.2">
      <c r="A31" s="74" t="s">
        <v>26</v>
      </c>
      <c r="B31" s="75">
        <v>226</v>
      </c>
      <c r="C31" s="298">
        <v>229</v>
      </c>
      <c r="D31" s="298">
        <v>235</v>
      </c>
      <c r="E31" s="298">
        <v>178</v>
      </c>
      <c r="F31" s="298">
        <v>207</v>
      </c>
      <c r="G31" s="298">
        <v>227</v>
      </c>
      <c r="H31" s="298">
        <v>232</v>
      </c>
      <c r="I31" s="298">
        <v>184</v>
      </c>
      <c r="J31" s="298">
        <v>231</v>
      </c>
      <c r="K31" s="298">
        <v>209</v>
      </c>
      <c r="L31" s="298">
        <v>231</v>
      </c>
      <c r="M31" s="294"/>
      <c r="N31" s="251">
        <f t="shared" si="8"/>
        <v>459</v>
      </c>
      <c r="O31" s="251">
        <f t="shared" si="9"/>
        <v>440</v>
      </c>
      <c r="P31" s="299">
        <f t="shared" si="10"/>
        <v>-19</v>
      </c>
      <c r="Q31" s="300">
        <f t="shared" si="11"/>
        <v>-4.1394335511982572E-2</v>
      </c>
      <c r="R31" s="297"/>
      <c r="S31" s="251">
        <f t="shared" si="12"/>
        <v>844</v>
      </c>
      <c r="T31" s="251">
        <f>SUM(I31:L31)</f>
        <v>855</v>
      </c>
      <c r="U31" s="299">
        <f t="shared" si="14"/>
        <v>11</v>
      </c>
      <c r="V31" s="300">
        <f t="shared" si="15"/>
        <v>1.3033175355450236E-2</v>
      </c>
    </row>
    <row r="32" spans="1:22" ht="12.75" customHeight="1" x14ac:dyDescent="0.2">
      <c r="A32" s="74" t="s">
        <v>27</v>
      </c>
      <c r="B32" s="75">
        <v>177</v>
      </c>
      <c r="C32" s="298">
        <v>220</v>
      </c>
      <c r="D32" s="298">
        <v>181</v>
      </c>
      <c r="E32" s="298">
        <v>181</v>
      </c>
      <c r="F32" s="298">
        <v>186</v>
      </c>
      <c r="G32" s="298">
        <v>209</v>
      </c>
      <c r="H32" s="298">
        <v>189</v>
      </c>
      <c r="I32" s="298">
        <v>169</v>
      </c>
      <c r="J32" s="298">
        <v>198</v>
      </c>
      <c r="K32" s="298">
        <v>158</v>
      </c>
      <c r="L32" s="298">
        <v>188</v>
      </c>
      <c r="M32" s="294"/>
      <c r="N32" s="251">
        <f t="shared" si="8"/>
        <v>398</v>
      </c>
      <c r="O32" s="251">
        <f t="shared" si="9"/>
        <v>346</v>
      </c>
      <c r="P32" s="299">
        <f t="shared" si="10"/>
        <v>-52</v>
      </c>
      <c r="Q32" s="300">
        <f t="shared" si="11"/>
        <v>-0.1306532663316583</v>
      </c>
      <c r="R32" s="297"/>
      <c r="S32" s="251">
        <f t="shared" si="12"/>
        <v>765</v>
      </c>
      <c r="T32" s="251">
        <f t="shared" si="13"/>
        <v>713</v>
      </c>
      <c r="U32" s="299">
        <f t="shared" si="14"/>
        <v>-52</v>
      </c>
      <c r="V32" s="300">
        <f t="shared" si="15"/>
        <v>-6.7973856209150321E-2</v>
      </c>
    </row>
    <row r="33" spans="1:22" ht="12.75" customHeight="1" x14ac:dyDescent="0.2">
      <c r="A33" s="74" t="s">
        <v>28</v>
      </c>
      <c r="B33" s="75">
        <v>39</v>
      </c>
      <c r="C33" s="298">
        <v>30</v>
      </c>
      <c r="D33" s="298">
        <v>27</v>
      </c>
      <c r="E33" s="298">
        <v>26</v>
      </c>
      <c r="F33" s="298">
        <v>34</v>
      </c>
      <c r="G33" s="298">
        <v>33</v>
      </c>
      <c r="H33" s="298">
        <v>27</v>
      </c>
      <c r="I33" s="298">
        <v>21</v>
      </c>
      <c r="J33" s="298">
        <v>21</v>
      </c>
      <c r="K33" s="298">
        <v>17</v>
      </c>
      <c r="L33" s="298">
        <v>22</v>
      </c>
      <c r="M33" s="294"/>
      <c r="N33" s="251">
        <f t="shared" si="8"/>
        <v>60</v>
      </c>
      <c r="O33" s="251">
        <f t="shared" si="9"/>
        <v>39</v>
      </c>
      <c r="P33" s="299">
        <f t="shared" si="10"/>
        <v>-21</v>
      </c>
      <c r="Q33" s="300">
        <f t="shared" si="11"/>
        <v>-0.35</v>
      </c>
      <c r="R33" s="297"/>
      <c r="S33" s="251">
        <f t="shared" si="12"/>
        <v>120</v>
      </c>
      <c r="T33" s="251">
        <f t="shared" si="13"/>
        <v>81</v>
      </c>
      <c r="U33" s="299">
        <f t="shared" si="14"/>
        <v>-39</v>
      </c>
      <c r="V33" s="300">
        <f t="shared" si="15"/>
        <v>-0.32500000000000001</v>
      </c>
    </row>
    <row r="34" spans="1:22" ht="12.75" customHeight="1" x14ac:dyDescent="0.2">
      <c r="A34" s="74" t="s">
        <v>29</v>
      </c>
      <c r="B34" s="75">
        <v>213</v>
      </c>
      <c r="C34" s="298">
        <v>217</v>
      </c>
      <c r="D34" s="298">
        <v>239</v>
      </c>
      <c r="E34" s="298">
        <v>184</v>
      </c>
      <c r="F34" s="298">
        <v>231</v>
      </c>
      <c r="G34" s="298">
        <v>185</v>
      </c>
      <c r="H34" s="298">
        <v>213</v>
      </c>
      <c r="I34" s="298">
        <v>201</v>
      </c>
      <c r="J34" s="298">
        <v>247</v>
      </c>
      <c r="K34" s="298">
        <v>208</v>
      </c>
      <c r="L34" s="298">
        <v>220</v>
      </c>
      <c r="M34" s="294"/>
      <c r="N34" s="251">
        <f t="shared" si="8"/>
        <v>398</v>
      </c>
      <c r="O34" s="251">
        <f t="shared" si="9"/>
        <v>428</v>
      </c>
      <c r="P34" s="299">
        <f t="shared" si="10"/>
        <v>30</v>
      </c>
      <c r="Q34" s="300">
        <f t="shared" si="11"/>
        <v>7.5376884422110546E-2</v>
      </c>
      <c r="R34" s="297"/>
      <c r="S34" s="251">
        <f t="shared" si="12"/>
        <v>813</v>
      </c>
      <c r="T34" s="251">
        <f t="shared" si="13"/>
        <v>876</v>
      </c>
      <c r="U34" s="299">
        <f>T34-S34</f>
        <v>63</v>
      </c>
      <c r="V34" s="300">
        <f t="shared" si="15"/>
        <v>7.7490774907749083E-2</v>
      </c>
    </row>
    <row r="35" spans="1:22" ht="12.75" customHeight="1" x14ac:dyDescent="0.2">
      <c r="A35" s="74" t="s">
        <v>30</v>
      </c>
      <c r="B35" s="75">
        <v>521</v>
      </c>
      <c r="C35" s="298">
        <v>493</v>
      </c>
      <c r="D35" s="298">
        <v>473</v>
      </c>
      <c r="E35" s="298">
        <v>438</v>
      </c>
      <c r="F35" s="298">
        <v>522</v>
      </c>
      <c r="G35" s="298">
        <v>533</v>
      </c>
      <c r="H35" s="298">
        <v>551</v>
      </c>
      <c r="I35" s="298">
        <v>478</v>
      </c>
      <c r="J35" s="298">
        <v>503</v>
      </c>
      <c r="K35" s="298">
        <v>527</v>
      </c>
      <c r="L35" s="298">
        <v>614</v>
      </c>
      <c r="M35" s="294"/>
      <c r="N35" s="251">
        <f t="shared" si="8"/>
        <v>1084</v>
      </c>
      <c r="O35" s="251">
        <f t="shared" si="9"/>
        <v>1141</v>
      </c>
      <c r="P35" s="299">
        <f t="shared" si="10"/>
        <v>57</v>
      </c>
      <c r="Q35" s="300">
        <f t="shared" si="11"/>
        <v>5.2583025830258305E-2</v>
      </c>
      <c r="R35" s="297"/>
      <c r="S35" s="251">
        <f t="shared" si="12"/>
        <v>2044</v>
      </c>
      <c r="T35" s="251">
        <f t="shared" si="13"/>
        <v>2122</v>
      </c>
      <c r="U35" s="299">
        <f t="shared" si="14"/>
        <v>78</v>
      </c>
      <c r="V35" s="300">
        <f t="shared" si="15"/>
        <v>3.816046966731898E-2</v>
      </c>
    </row>
    <row r="36" spans="1:22" ht="12.75" customHeight="1" x14ac:dyDescent="0.2">
      <c r="A36" s="74" t="s">
        <v>31</v>
      </c>
      <c r="B36" s="75">
        <v>156</v>
      </c>
      <c r="C36" s="298">
        <v>169</v>
      </c>
      <c r="D36" s="298">
        <v>151</v>
      </c>
      <c r="E36" s="298">
        <v>136</v>
      </c>
      <c r="F36" s="298">
        <v>184</v>
      </c>
      <c r="G36" s="298">
        <v>169</v>
      </c>
      <c r="H36" s="298">
        <v>179</v>
      </c>
      <c r="I36" s="298">
        <v>152</v>
      </c>
      <c r="J36" s="298">
        <v>215</v>
      </c>
      <c r="K36" s="298">
        <v>162</v>
      </c>
      <c r="L36" s="298">
        <v>158</v>
      </c>
      <c r="M36" s="294"/>
      <c r="N36" s="251">
        <f t="shared" si="8"/>
        <v>348</v>
      </c>
      <c r="O36" s="251">
        <f t="shared" si="9"/>
        <v>320</v>
      </c>
      <c r="P36" s="299">
        <f t="shared" si="10"/>
        <v>-28</v>
      </c>
      <c r="Q36" s="300">
        <f t="shared" si="11"/>
        <v>-8.0459770114942528E-2</v>
      </c>
      <c r="R36" s="297"/>
      <c r="S36" s="251">
        <f t="shared" si="12"/>
        <v>668</v>
      </c>
      <c r="T36" s="251">
        <f t="shared" si="13"/>
        <v>687</v>
      </c>
      <c r="U36" s="299">
        <f t="shared" si="14"/>
        <v>19</v>
      </c>
      <c r="V36" s="300">
        <f>U36/S36</f>
        <v>2.8443113772455089E-2</v>
      </c>
    </row>
    <row r="37" spans="1:22" ht="12.75" customHeight="1" x14ac:dyDescent="0.2">
      <c r="A37" s="74" t="s">
        <v>32</v>
      </c>
      <c r="B37" s="75">
        <v>264</v>
      </c>
      <c r="C37" s="298">
        <v>266</v>
      </c>
      <c r="D37" s="298">
        <v>268</v>
      </c>
      <c r="E37" s="298">
        <v>230</v>
      </c>
      <c r="F37" s="298">
        <v>273</v>
      </c>
      <c r="G37" s="298">
        <v>243</v>
      </c>
      <c r="H37" s="298">
        <v>258</v>
      </c>
      <c r="I37" s="298">
        <v>247</v>
      </c>
      <c r="J37" s="298">
        <v>274</v>
      </c>
      <c r="K37" s="298">
        <v>234</v>
      </c>
      <c r="L37" s="298">
        <v>297</v>
      </c>
      <c r="M37" s="294"/>
      <c r="N37" s="251">
        <f t="shared" si="8"/>
        <v>501</v>
      </c>
      <c r="O37" s="251">
        <f t="shared" si="9"/>
        <v>531</v>
      </c>
      <c r="P37" s="299">
        <f t="shared" si="10"/>
        <v>30</v>
      </c>
      <c r="Q37" s="300">
        <f t="shared" si="11"/>
        <v>5.9880239520958084E-2</v>
      </c>
      <c r="R37" s="297"/>
      <c r="S37" s="251">
        <f t="shared" si="12"/>
        <v>1004</v>
      </c>
      <c r="T37" s="251">
        <f t="shared" si="13"/>
        <v>1052</v>
      </c>
      <c r="U37" s="299">
        <f t="shared" si="14"/>
        <v>48</v>
      </c>
      <c r="V37" s="300">
        <f t="shared" si="15"/>
        <v>4.7808764940239043E-2</v>
      </c>
    </row>
    <row r="38" spans="1:22" ht="12.75" customHeight="1" x14ac:dyDescent="0.2">
      <c r="A38" s="79" t="s">
        <v>33</v>
      </c>
      <c r="B38" s="80">
        <v>417</v>
      </c>
      <c r="C38" s="301">
        <v>407</v>
      </c>
      <c r="D38" s="301">
        <v>390</v>
      </c>
      <c r="E38" s="301">
        <v>350</v>
      </c>
      <c r="F38" s="301">
        <v>370</v>
      </c>
      <c r="G38" s="301">
        <v>323</v>
      </c>
      <c r="H38" s="301">
        <v>447</v>
      </c>
      <c r="I38" s="301">
        <v>328</v>
      </c>
      <c r="J38" s="301">
        <v>377</v>
      </c>
      <c r="K38" s="301">
        <v>362</v>
      </c>
      <c r="L38" s="301">
        <v>382</v>
      </c>
      <c r="M38" s="294"/>
      <c r="N38" s="252">
        <f t="shared" si="0"/>
        <v>770</v>
      </c>
      <c r="O38" s="252">
        <f t="shared" si="3"/>
        <v>744</v>
      </c>
      <c r="P38" s="302">
        <f t="shared" ref="P38" si="16">O38-N38</f>
        <v>-26</v>
      </c>
      <c r="Q38" s="303">
        <f t="shared" ref="Q38" si="17">P38/N38</f>
        <v>-3.3766233766233764E-2</v>
      </c>
      <c r="R38" s="297"/>
      <c r="S38" s="252">
        <f t="shared" si="1"/>
        <v>1490</v>
      </c>
      <c r="T38" s="252">
        <f t="shared" si="2"/>
        <v>1449</v>
      </c>
      <c r="U38" s="302">
        <f t="shared" si="6"/>
        <v>-41</v>
      </c>
      <c r="V38" s="303">
        <f t="shared" si="7"/>
        <v>-2.7516778523489934E-2</v>
      </c>
    </row>
    <row r="39" spans="1:22" x14ac:dyDescent="0.2">
      <c r="A39" s="2"/>
      <c r="B39" s="2"/>
      <c r="C39" s="2"/>
      <c r="D39" s="2"/>
      <c r="E39" s="2"/>
      <c r="F39" s="84"/>
      <c r="G39" s="85"/>
      <c r="H39" s="85"/>
      <c r="I39" s="84"/>
      <c r="J39" s="67"/>
      <c r="K39" s="86"/>
      <c r="L39" s="86"/>
      <c r="N39" s="4"/>
      <c r="O39" s="5"/>
      <c r="P39" s="6"/>
      <c r="Q39" s="7"/>
      <c r="R39" s="9"/>
    </row>
    <row r="40" spans="1:22" x14ac:dyDescent="0.2">
      <c r="A40" s="1" t="s">
        <v>233</v>
      </c>
      <c r="Q40" s="9"/>
    </row>
    <row r="42" spans="1:22" x14ac:dyDescent="0.2">
      <c r="B42" s="419">
        <v>2018</v>
      </c>
      <c r="C42" s="421"/>
      <c r="D42" s="421"/>
      <c r="E42" s="421"/>
      <c r="F42" s="419">
        <v>2019</v>
      </c>
      <c r="G42" s="421"/>
      <c r="H42" s="421"/>
      <c r="I42" s="421"/>
      <c r="J42" s="415">
        <v>2020</v>
      </c>
      <c r="K42" s="416"/>
      <c r="L42" s="417"/>
    </row>
    <row r="43" spans="1:22" x14ac:dyDescent="0.2">
      <c r="A43" s="57"/>
      <c r="B43" s="11" t="s">
        <v>317</v>
      </c>
      <c r="C43" s="11" t="s">
        <v>67</v>
      </c>
      <c r="D43" s="11" t="s">
        <v>318</v>
      </c>
      <c r="E43" s="11" t="s">
        <v>65</v>
      </c>
      <c r="F43" s="11" t="s">
        <v>317</v>
      </c>
      <c r="G43" s="11" t="s">
        <v>67</v>
      </c>
      <c r="H43" s="11" t="s">
        <v>318</v>
      </c>
      <c r="I43" s="11" t="s">
        <v>65</v>
      </c>
      <c r="J43" s="11" t="s">
        <v>317</v>
      </c>
      <c r="K43" s="11" t="s">
        <v>67</v>
      </c>
      <c r="L43" s="11" t="s">
        <v>318</v>
      </c>
    </row>
    <row r="44" spans="1:22" x14ac:dyDescent="0.2">
      <c r="A44" s="68" t="s">
        <v>62</v>
      </c>
      <c r="B44" s="113">
        <f>B6/B$6</f>
        <v>1</v>
      </c>
      <c r="C44" s="102">
        <f t="shared" ref="C44:L44" si="18">C6/C$6</f>
        <v>1</v>
      </c>
      <c r="D44" s="102">
        <f t="shared" si="18"/>
        <v>1</v>
      </c>
      <c r="E44" s="102">
        <f t="shared" si="18"/>
        <v>1</v>
      </c>
      <c r="F44" s="102">
        <f t="shared" si="18"/>
        <v>1</v>
      </c>
      <c r="G44" s="102">
        <f t="shared" si="18"/>
        <v>1</v>
      </c>
      <c r="H44" s="102">
        <f t="shared" si="18"/>
        <v>1</v>
      </c>
      <c r="I44" s="102">
        <f t="shared" si="18"/>
        <v>1</v>
      </c>
      <c r="J44" s="102">
        <f t="shared" si="18"/>
        <v>1</v>
      </c>
      <c r="K44" s="102">
        <f t="shared" si="18"/>
        <v>1</v>
      </c>
      <c r="L44" s="102">
        <f t="shared" si="18"/>
        <v>1</v>
      </c>
    </row>
    <row r="45" spans="1:22" x14ac:dyDescent="0.2">
      <c r="A45" s="74" t="s">
        <v>2</v>
      </c>
      <c r="B45" s="116">
        <f t="shared" ref="B45:L45" si="19">B7/B$6</f>
        <v>4.6860057379662097E-2</v>
      </c>
      <c r="C45" s="106">
        <f t="shared" si="19"/>
        <v>4.4300491066764182E-2</v>
      </c>
      <c r="D45" s="106">
        <f t="shared" si="19"/>
        <v>4.5613292411895441E-2</v>
      </c>
      <c r="E45" s="106">
        <f t="shared" si="19"/>
        <v>4.2345276872964167E-2</v>
      </c>
      <c r="F45" s="106">
        <f t="shared" si="19"/>
        <v>4.4474963025565181E-2</v>
      </c>
      <c r="G45" s="106">
        <f t="shared" si="19"/>
        <v>3.8494716411472937E-2</v>
      </c>
      <c r="H45" s="106">
        <f t="shared" si="19"/>
        <v>3.9535125038912523E-2</v>
      </c>
      <c r="I45" s="106">
        <f t="shared" si="19"/>
        <v>4.4010627238073238E-2</v>
      </c>
      <c r="J45" s="106">
        <f t="shared" si="19"/>
        <v>3.8917089678510999E-2</v>
      </c>
      <c r="K45" s="106">
        <f t="shared" si="19"/>
        <v>5.2120141342756186E-2</v>
      </c>
      <c r="L45" s="106">
        <f t="shared" si="19"/>
        <v>3.9457731731511077E-2</v>
      </c>
    </row>
    <row r="46" spans="1:22" x14ac:dyDescent="0.2">
      <c r="A46" s="74" t="s">
        <v>3</v>
      </c>
      <c r="B46" s="116">
        <f t="shared" ref="B46:L46" si="20">B8/B$6</f>
        <v>3.2621400488789712E-2</v>
      </c>
      <c r="C46" s="106">
        <f t="shared" si="20"/>
        <v>3.0926757914533486E-2</v>
      </c>
      <c r="D46" s="106">
        <f t="shared" si="20"/>
        <v>3.0585247116096941E-2</v>
      </c>
      <c r="E46" s="106">
        <f t="shared" si="20"/>
        <v>3.1246229943298346E-2</v>
      </c>
      <c r="F46" s="106">
        <f t="shared" si="20"/>
        <v>3.306570885273611E-2</v>
      </c>
      <c r="G46" s="106">
        <f t="shared" si="20"/>
        <v>3.4397239594565449E-2</v>
      </c>
      <c r="H46" s="106">
        <f t="shared" si="20"/>
        <v>3.3412887828162291E-2</v>
      </c>
      <c r="I46" s="106">
        <f t="shared" si="20"/>
        <v>3.3498902622155484E-2</v>
      </c>
      <c r="J46" s="106">
        <f t="shared" si="20"/>
        <v>3.1514382402707278E-2</v>
      </c>
      <c r="K46" s="106">
        <f t="shared" si="20"/>
        <v>2.6249369005552751E-2</v>
      </c>
      <c r="L46" s="106">
        <f t="shared" si="20"/>
        <v>2.6782762041221205E-2</v>
      </c>
    </row>
    <row r="47" spans="1:22" x14ac:dyDescent="0.2">
      <c r="A47" s="74" t="s">
        <v>4</v>
      </c>
      <c r="B47" s="116">
        <f t="shared" ref="B47:L47" si="21">B9/B$6</f>
        <v>2.1783019870364469E-2</v>
      </c>
      <c r="C47" s="106">
        <f t="shared" si="21"/>
        <v>1.9851635147842439E-2</v>
      </c>
      <c r="D47" s="106">
        <f t="shared" si="21"/>
        <v>1.7356334003598265E-2</v>
      </c>
      <c r="E47" s="106">
        <f t="shared" si="21"/>
        <v>2.2198093859331643E-2</v>
      </c>
      <c r="F47" s="106">
        <f t="shared" si="21"/>
        <v>1.8698499894358758E-2</v>
      </c>
      <c r="G47" s="106">
        <f t="shared" si="21"/>
        <v>2.0810869096398534E-2</v>
      </c>
      <c r="H47" s="106">
        <f t="shared" si="21"/>
        <v>1.8470478364636299E-2</v>
      </c>
      <c r="I47" s="106">
        <f t="shared" si="21"/>
        <v>1.6402910939124406E-2</v>
      </c>
      <c r="J47" s="106">
        <f t="shared" si="21"/>
        <v>1.5757191201353639E-2</v>
      </c>
      <c r="K47" s="106">
        <f t="shared" si="21"/>
        <v>9.4649167087329632E-3</v>
      </c>
      <c r="L47" s="106">
        <f t="shared" si="21"/>
        <v>8.0458503251405276E-3</v>
      </c>
    </row>
    <row r="48" spans="1:22" x14ac:dyDescent="0.2">
      <c r="A48" s="74" t="s">
        <v>5</v>
      </c>
      <c r="B48" s="116">
        <f t="shared" ref="B48:L48" si="22">B10/B$6</f>
        <v>1.5088725958984167E-2</v>
      </c>
      <c r="C48" s="106">
        <f t="shared" si="22"/>
        <v>9.1944415421586038E-3</v>
      </c>
      <c r="D48" s="106">
        <f t="shared" si="22"/>
        <v>1.2699756587998731E-2</v>
      </c>
      <c r="E48" s="106">
        <f t="shared" si="22"/>
        <v>1.4477017734346724E-2</v>
      </c>
      <c r="F48" s="106">
        <f t="shared" si="22"/>
        <v>1.394464398901331E-2</v>
      </c>
      <c r="G48" s="106">
        <f t="shared" si="22"/>
        <v>1.3370713823592841E-2</v>
      </c>
      <c r="H48" s="106">
        <f t="shared" si="22"/>
        <v>1.068797343571651E-2</v>
      </c>
      <c r="I48" s="106">
        <f t="shared" si="22"/>
        <v>1.0627238073235531E-2</v>
      </c>
      <c r="J48" s="106">
        <f t="shared" si="22"/>
        <v>1.2161590524534686E-2</v>
      </c>
      <c r="K48" s="106">
        <f t="shared" si="22"/>
        <v>1.2241292276627966E-2</v>
      </c>
      <c r="L48" s="106">
        <f t="shared" si="22"/>
        <v>1.0691061390940152E-2</v>
      </c>
    </row>
    <row r="49" spans="1:12" x14ac:dyDescent="0.2">
      <c r="A49" s="74" t="s">
        <v>6</v>
      </c>
      <c r="B49" s="116">
        <f t="shared" ref="B49:L49" si="23">B11/B$6</f>
        <v>1.3707363723302519E-2</v>
      </c>
      <c r="C49" s="106">
        <f t="shared" si="23"/>
        <v>1.4836485215755929E-2</v>
      </c>
      <c r="D49" s="106">
        <f t="shared" si="23"/>
        <v>1.6933008783998307E-2</v>
      </c>
      <c r="E49" s="106">
        <f t="shared" si="23"/>
        <v>1.146097237302449E-2</v>
      </c>
      <c r="F49" s="106">
        <f t="shared" si="23"/>
        <v>1.6480033805197549E-2</v>
      </c>
      <c r="G49" s="106">
        <f t="shared" si="23"/>
        <v>1.4772482208324347E-2</v>
      </c>
      <c r="H49" s="106">
        <f t="shared" si="23"/>
        <v>1.4631109266369203E-2</v>
      </c>
      <c r="I49" s="106">
        <f t="shared" si="23"/>
        <v>1.2359939933002195E-2</v>
      </c>
      <c r="J49" s="106">
        <f t="shared" si="23"/>
        <v>1.4593908629441625E-2</v>
      </c>
      <c r="K49" s="106">
        <f t="shared" si="23"/>
        <v>1.4512872286723877E-2</v>
      </c>
      <c r="L49" s="106">
        <f t="shared" si="23"/>
        <v>1.3556706712223079E-2</v>
      </c>
    </row>
    <row r="50" spans="1:12" x14ac:dyDescent="0.2">
      <c r="A50" s="74" t="s">
        <v>7</v>
      </c>
      <c r="B50" s="116">
        <f t="shared" ref="B50:L50" si="24">B12/B$6</f>
        <v>2.2845606205504198E-2</v>
      </c>
      <c r="C50" s="106">
        <f t="shared" si="24"/>
        <v>2.612057256295058E-2</v>
      </c>
      <c r="D50" s="106">
        <f t="shared" si="24"/>
        <v>2.3706212297597628E-2</v>
      </c>
      <c r="E50" s="106">
        <f t="shared" si="24"/>
        <v>2.5576064664012545E-2</v>
      </c>
      <c r="F50" s="106">
        <f t="shared" si="24"/>
        <v>2.3980562011409256E-2</v>
      </c>
      <c r="G50" s="106">
        <f t="shared" si="24"/>
        <v>2.2967435842139314E-2</v>
      </c>
      <c r="H50" s="106">
        <f t="shared" si="24"/>
        <v>2.21023139981322E-2</v>
      </c>
      <c r="I50" s="106">
        <f t="shared" si="24"/>
        <v>2.3911285664779947E-2</v>
      </c>
      <c r="J50" s="106">
        <f t="shared" si="24"/>
        <v>2.6543993231810489E-2</v>
      </c>
      <c r="K50" s="106">
        <f t="shared" si="24"/>
        <v>2.6249369005552751E-2</v>
      </c>
      <c r="L50" s="106">
        <f t="shared" si="24"/>
        <v>2.9317755979279179E-2</v>
      </c>
    </row>
    <row r="51" spans="1:12" x14ac:dyDescent="0.2">
      <c r="A51" s="74" t="s">
        <v>8</v>
      </c>
      <c r="B51" s="116">
        <f t="shared" ref="B51:L51" si="25">B13/B$6</f>
        <v>4.1334608436935504E-2</v>
      </c>
      <c r="C51" s="106">
        <f t="shared" si="25"/>
        <v>3.792707136140424E-2</v>
      </c>
      <c r="D51" s="106">
        <f t="shared" si="25"/>
        <v>3.9580908032596042E-2</v>
      </c>
      <c r="E51" s="106">
        <f t="shared" si="25"/>
        <v>4.3069127759681504E-2</v>
      </c>
      <c r="F51" s="106">
        <f t="shared" si="25"/>
        <v>3.9298542150855695E-2</v>
      </c>
      <c r="G51" s="106">
        <f t="shared" si="25"/>
        <v>4.2915678240241534E-2</v>
      </c>
      <c r="H51" s="106">
        <f t="shared" si="25"/>
        <v>4.1299159489467677E-2</v>
      </c>
      <c r="I51" s="106">
        <f t="shared" si="25"/>
        <v>3.3267875707519927E-2</v>
      </c>
      <c r="J51" s="106">
        <f t="shared" si="25"/>
        <v>3.4898477157360407E-2</v>
      </c>
      <c r="K51" s="106">
        <f t="shared" si="25"/>
        <v>4.2276627965673899E-2</v>
      </c>
      <c r="L51" s="106">
        <f t="shared" si="25"/>
        <v>4.364598258569382E-2</v>
      </c>
    </row>
    <row r="52" spans="1:12" x14ac:dyDescent="0.2">
      <c r="A52" s="74" t="s">
        <v>9</v>
      </c>
      <c r="B52" s="116">
        <f t="shared" ref="B52:L52" si="26">B14/B$6</f>
        <v>2.1995537137392412E-2</v>
      </c>
      <c r="C52" s="106">
        <f t="shared" si="26"/>
        <v>2.1941280952878488E-2</v>
      </c>
      <c r="D52" s="106">
        <f t="shared" si="26"/>
        <v>2.1589586199597843E-2</v>
      </c>
      <c r="E52" s="106">
        <f t="shared" si="26"/>
        <v>2.2198093859331643E-2</v>
      </c>
      <c r="F52" s="106">
        <f t="shared" si="26"/>
        <v>2.2079019649271076E-2</v>
      </c>
      <c r="G52" s="106">
        <f t="shared" si="26"/>
        <v>2.5770972611602327E-2</v>
      </c>
      <c r="H52" s="106">
        <f t="shared" si="26"/>
        <v>2.3139981321988169E-2</v>
      </c>
      <c r="I52" s="106">
        <f t="shared" si="26"/>
        <v>2.2178583805013283E-2</v>
      </c>
      <c r="J52" s="106">
        <f t="shared" si="26"/>
        <v>2.2419627749576988E-2</v>
      </c>
      <c r="K52" s="106">
        <f t="shared" si="26"/>
        <v>2.3599192327107523E-2</v>
      </c>
      <c r="L52" s="106">
        <f t="shared" si="26"/>
        <v>2.4247768103163231E-2</v>
      </c>
    </row>
    <row r="53" spans="1:12" x14ac:dyDescent="0.2">
      <c r="A53" s="74" t="s">
        <v>10</v>
      </c>
      <c r="B53" s="116">
        <f t="shared" ref="B53:L53" si="27">B15/B$6</f>
        <v>1.413239825735841E-2</v>
      </c>
      <c r="C53" s="106">
        <f t="shared" si="27"/>
        <v>1.1806498798453663E-2</v>
      </c>
      <c r="D53" s="106">
        <f t="shared" si="27"/>
        <v>1.3017250502698698E-2</v>
      </c>
      <c r="E53" s="106">
        <f t="shared" si="27"/>
        <v>1.0013270599589818E-2</v>
      </c>
      <c r="F53" s="106">
        <f t="shared" si="27"/>
        <v>1.1409254172829073E-2</v>
      </c>
      <c r="G53" s="106">
        <f t="shared" si="27"/>
        <v>1.1968945438861333E-2</v>
      </c>
      <c r="H53" s="106">
        <f t="shared" si="27"/>
        <v>1.2452007886271661E-2</v>
      </c>
      <c r="I53" s="106">
        <f t="shared" si="27"/>
        <v>9.3565900427399797E-3</v>
      </c>
      <c r="J53" s="106">
        <f t="shared" si="27"/>
        <v>1.1738578680203046E-2</v>
      </c>
      <c r="K53" s="106">
        <f t="shared" si="27"/>
        <v>6.9409389197375064E-3</v>
      </c>
      <c r="L53" s="106">
        <f t="shared" si="27"/>
        <v>7.7151989419155737E-3</v>
      </c>
    </row>
    <row r="54" spans="1:12" x14ac:dyDescent="0.2">
      <c r="A54" s="74" t="s">
        <v>11</v>
      </c>
      <c r="B54" s="116">
        <f t="shared" ref="B54:L54" si="28">B16/B$6</f>
        <v>2.295186483901817E-2</v>
      </c>
      <c r="C54" s="106">
        <f t="shared" si="28"/>
        <v>1.9538188277087035E-2</v>
      </c>
      <c r="D54" s="106">
        <f t="shared" si="28"/>
        <v>2.3706212297597628E-2</v>
      </c>
      <c r="E54" s="106">
        <f t="shared" si="28"/>
        <v>2.2801302931596091E-2</v>
      </c>
      <c r="F54" s="106">
        <f t="shared" si="28"/>
        <v>2.0600042256496937E-2</v>
      </c>
      <c r="G54" s="106">
        <f t="shared" si="28"/>
        <v>2.0810869096398534E-2</v>
      </c>
      <c r="H54" s="106">
        <f t="shared" si="28"/>
        <v>2.0857113209505031E-2</v>
      </c>
      <c r="I54" s="106">
        <f t="shared" si="28"/>
        <v>1.8944207000115513E-2</v>
      </c>
      <c r="J54" s="106">
        <f t="shared" si="28"/>
        <v>1.7978003384094755E-2</v>
      </c>
      <c r="K54" s="106">
        <f t="shared" si="28"/>
        <v>1.5901060070671377E-2</v>
      </c>
      <c r="L54" s="106">
        <f t="shared" si="28"/>
        <v>2.105147139865535E-2</v>
      </c>
    </row>
    <row r="55" spans="1:12" x14ac:dyDescent="0.2">
      <c r="A55" s="74" t="s">
        <v>12</v>
      </c>
      <c r="B55" s="116">
        <f t="shared" ref="B55:L55" si="29">B17/B$6</f>
        <v>1.0413346084369356E-2</v>
      </c>
      <c r="C55" s="106">
        <f t="shared" si="29"/>
        <v>9.1944415421586038E-3</v>
      </c>
      <c r="D55" s="106">
        <f t="shared" si="29"/>
        <v>8.0431791723991949E-3</v>
      </c>
      <c r="E55" s="106">
        <f t="shared" si="29"/>
        <v>6.5146579804560263E-3</v>
      </c>
      <c r="F55" s="106">
        <f t="shared" si="29"/>
        <v>9.5077118106908932E-3</v>
      </c>
      <c r="G55" s="106">
        <f t="shared" si="29"/>
        <v>9.5967220185464736E-3</v>
      </c>
      <c r="H55" s="106">
        <f t="shared" si="29"/>
        <v>8.5088720556189684E-3</v>
      </c>
      <c r="I55" s="106">
        <f t="shared" si="29"/>
        <v>9.5876169573755349E-3</v>
      </c>
      <c r="J55" s="106">
        <f t="shared" si="29"/>
        <v>8.9890016920473777E-3</v>
      </c>
      <c r="K55" s="106">
        <f t="shared" si="29"/>
        <v>1.2115093387178193E-2</v>
      </c>
      <c r="L55" s="106">
        <f t="shared" si="29"/>
        <v>1.1242147029648408E-2</v>
      </c>
    </row>
    <row r="56" spans="1:12" x14ac:dyDescent="0.2">
      <c r="A56" s="74" t="s">
        <v>13</v>
      </c>
      <c r="B56" s="116">
        <f t="shared" ref="B56:L56" si="30">B18/B$6</f>
        <v>8.7450855381999787E-2</v>
      </c>
      <c r="C56" s="106">
        <f t="shared" si="30"/>
        <v>0.10051196322223384</v>
      </c>
      <c r="D56" s="106">
        <f t="shared" si="30"/>
        <v>9.1120753518890887E-2</v>
      </c>
      <c r="E56" s="106">
        <f t="shared" si="30"/>
        <v>8.9154300880685239E-2</v>
      </c>
      <c r="F56" s="106">
        <f t="shared" si="30"/>
        <v>8.7787872385379245E-2</v>
      </c>
      <c r="G56" s="106">
        <f t="shared" si="30"/>
        <v>0.10308389044640931</v>
      </c>
      <c r="H56" s="106">
        <f t="shared" si="30"/>
        <v>9.297499221749507E-2</v>
      </c>
      <c r="I56" s="106">
        <f t="shared" si="30"/>
        <v>9.3912440799353125E-2</v>
      </c>
      <c r="J56" s="106">
        <f t="shared" si="30"/>
        <v>9.2322335025380717E-2</v>
      </c>
      <c r="K56" s="106">
        <f t="shared" si="30"/>
        <v>7.7359919232710753E-2</v>
      </c>
      <c r="L56" s="106">
        <f t="shared" si="30"/>
        <v>7.1530915904331527E-2</v>
      </c>
    </row>
    <row r="57" spans="1:12" x14ac:dyDescent="0.2">
      <c r="A57" s="74" t="s">
        <v>14</v>
      </c>
      <c r="B57" s="116">
        <f t="shared" ref="B57:L57" si="31">B19/B$6</f>
        <v>4.2503453405589205E-3</v>
      </c>
      <c r="C57" s="106">
        <f t="shared" si="31"/>
        <v>3.4479155783094764E-3</v>
      </c>
      <c r="D57" s="106">
        <f t="shared" si="31"/>
        <v>3.9157582812996087E-3</v>
      </c>
      <c r="E57" s="106">
        <f t="shared" si="31"/>
        <v>3.9811798769453493E-3</v>
      </c>
      <c r="F57" s="106">
        <f t="shared" si="31"/>
        <v>4.2256496936403974E-3</v>
      </c>
      <c r="G57" s="106">
        <f t="shared" si="31"/>
        <v>4.2053051541945221E-3</v>
      </c>
      <c r="H57" s="106">
        <f t="shared" si="31"/>
        <v>4.9808031545086643E-3</v>
      </c>
      <c r="I57" s="106">
        <f t="shared" si="31"/>
        <v>3.2343768048977706E-3</v>
      </c>
      <c r="J57" s="106">
        <f t="shared" si="31"/>
        <v>4.0186125211505918E-3</v>
      </c>
      <c r="K57" s="106">
        <f t="shared" si="31"/>
        <v>4.5431600201918223E-3</v>
      </c>
      <c r="L57" s="106">
        <f t="shared" si="31"/>
        <v>5.2904221315992509E-3</v>
      </c>
    </row>
    <row r="58" spans="1:12" x14ac:dyDescent="0.2">
      <c r="A58" s="74" t="s">
        <v>15</v>
      </c>
      <c r="B58" s="116">
        <f t="shared" ref="B58:L58" si="32">B20/B$6</f>
        <v>2.9539900116884496E-2</v>
      </c>
      <c r="C58" s="106">
        <f t="shared" si="32"/>
        <v>2.8523665238742033E-2</v>
      </c>
      <c r="D58" s="106">
        <f t="shared" si="32"/>
        <v>2.7727801883797226E-2</v>
      </c>
      <c r="E58" s="106">
        <f t="shared" si="32"/>
        <v>2.690312462299433E-2</v>
      </c>
      <c r="F58" s="106">
        <f t="shared" si="32"/>
        <v>2.6727234312275513E-2</v>
      </c>
      <c r="G58" s="106">
        <f t="shared" si="32"/>
        <v>3.0515419452232045E-2</v>
      </c>
      <c r="H58" s="106">
        <f t="shared" si="32"/>
        <v>3.092248625090796E-2</v>
      </c>
      <c r="I58" s="106">
        <f t="shared" si="32"/>
        <v>3.5578144853875476E-2</v>
      </c>
      <c r="J58" s="106">
        <f t="shared" si="32"/>
        <v>3.0139593908629442E-2</v>
      </c>
      <c r="K58" s="106">
        <f t="shared" si="32"/>
        <v>3.0287733467945482E-2</v>
      </c>
      <c r="L58" s="106">
        <f t="shared" si="32"/>
        <v>3.0971012895403945E-2</v>
      </c>
    </row>
    <row r="59" spans="1:12" x14ac:dyDescent="0.2">
      <c r="A59" s="74" t="s">
        <v>16</v>
      </c>
      <c r="B59" s="116">
        <f t="shared" ref="B59:L59" si="33">B21/B$6</f>
        <v>6.6305387312719163E-2</v>
      </c>
      <c r="C59" s="106">
        <f t="shared" si="33"/>
        <v>7.4182426078779645E-2</v>
      </c>
      <c r="D59" s="106">
        <f t="shared" si="33"/>
        <v>7.3023600380992704E-2</v>
      </c>
      <c r="E59" s="106">
        <f t="shared" si="33"/>
        <v>6.5387863433466045E-2</v>
      </c>
      <c r="F59" s="106">
        <f t="shared" si="33"/>
        <v>7.3420663427001903E-2</v>
      </c>
      <c r="G59" s="106">
        <f t="shared" si="33"/>
        <v>6.8255337502695704E-2</v>
      </c>
      <c r="H59" s="106">
        <f t="shared" si="33"/>
        <v>6.6825775656324582E-2</v>
      </c>
      <c r="I59" s="106">
        <f t="shared" si="33"/>
        <v>7.5314774171190937E-2</v>
      </c>
      <c r="J59" s="106">
        <f t="shared" si="33"/>
        <v>7.3815566835871399E-2</v>
      </c>
      <c r="K59" s="106">
        <f t="shared" si="33"/>
        <v>7.2311963654719841E-2</v>
      </c>
      <c r="L59" s="106">
        <f t="shared" si="33"/>
        <v>7.9466549101730413E-2</v>
      </c>
    </row>
    <row r="60" spans="1:12" x14ac:dyDescent="0.2">
      <c r="A60" s="74" t="s">
        <v>17</v>
      </c>
      <c r="B60" s="116">
        <f t="shared" ref="B60:L60" si="34">B22/B$6</f>
        <v>0.1311231537562427</v>
      </c>
      <c r="C60" s="106">
        <f t="shared" si="34"/>
        <v>0.14669313551353047</v>
      </c>
      <c r="D60" s="106">
        <f t="shared" si="34"/>
        <v>0.14699968250608531</v>
      </c>
      <c r="E60" s="106">
        <f t="shared" si="34"/>
        <v>0.16745083846061046</v>
      </c>
      <c r="F60" s="106">
        <f t="shared" si="34"/>
        <v>0.15856750475385589</v>
      </c>
      <c r="G60" s="106">
        <f t="shared" si="34"/>
        <v>0.15624326072891956</v>
      </c>
      <c r="H60" s="106">
        <f t="shared" si="34"/>
        <v>0.16156480232437481</v>
      </c>
      <c r="I60" s="106">
        <f t="shared" si="34"/>
        <v>0.17615802240961073</v>
      </c>
      <c r="J60" s="106">
        <f t="shared" si="34"/>
        <v>0.16349407783417935</v>
      </c>
      <c r="K60" s="106">
        <f t="shared" si="34"/>
        <v>0.17364967188288744</v>
      </c>
      <c r="L60" s="106">
        <f t="shared" si="34"/>
        <v>0.16984459384988426</v>
      </c>
    </row>
    <row r="61" spans="1:12" x14ac:dyDescent="0.2">
      <c r="A61" s="74" t="s">
        <v>18</v>
      </c>
      <c r="B61" s="116">
        <f t="shared" ref="B61:L61" si="35">B23/B$6</f>
        <v>3.5809159494208903E-2</v>
      </c>
      <c r="C61" s="106">
        <f t="shared" si="35"/>
        <v>3.2911921429317731E-2</v>
      </c>
      <c r="D61" s="106">
        <f t="shared" si="35"/>
        <v>3.1855222774896816E-2</v>
      </c>
      <c r="E61" s="106">
        <f t="shared" si="35"/>
        <v>3.4262275304620581E-2</v>
      </c>
      <c r="F61" s="106">
        <f t="shared" si="35"/>
        <v>3.2326220156349041E-2</v>
      </c>
      <c r="G61" s="106">
        <f t="shared" si="35"/>
        <v>3.4397239594565449E-2</v>
      </c>
      <c r="H61" s="106">
        <f t="shared" si="35"/>
        <v>3.1026252983293555E-2</v>
      </c>
      <c r="I61" s="106">
        <f t="shared" si="35"/>
        <v>3.026452581725771E-2</v>
      </c>
      <c r="J61" s="106">
        <f t="shared" si="35"/>
        <v>3.7859560067681895E-2</v>
      </c>
      <c r="K61" s="106">
        <f t="shared" si="35"/>
        <v>3.7481070166582531E-2</v>
      </c>
      <c r="L61" s="106">
        <f t="shared" si="35"/>
        <v>2.8656453212829273E-2</v>
      </c>
    </row>
    <row r="62" spans="1:12" x14ac:dyDescent="0.2">
      <c r="A62" s="74" t="s">
        <v>19</v>
      </c>
      <c r="B62" s="116">
        <f t="shared" ref="B62:L62" si="36">B24/B$6</f>
        <v>5.525448942726597E-3</v>
      </c>
      <c r="C62" s="106">
        <f t="shared" si="36"/>
        <v>5.4330790930937206E-3</v>
      </c>
      <c r="D62" s="106">
        <f t="shared" si="36"/>
        <v>6.9848661233993014E-3</v>
      </c>
      <c r="E62" s="106">
        <f t="shared" si="36"/>
        <v>4.9463143925684641E-3</v>
      </c>
      <c r="F62" s="106">
        <f t="shared" si="36"/>
        <v>4.8594971476864568E-3</v>
      </c>
      <c r="G62" s="106">
        <f t="shared" si="36"/>
        <v>6.9010135863704983E-3</v>
      </c>
      <c r="H62" s="106">
        <f t="shared" si="36"/>
        <v>7.0561378022206082E-3</v>
      </c>
      <c r="I62" s="106">
        <f t="shared" si="36"/>
        <v>7.3928612683377614E-3</v>
      </c>
      <c r="J62" s="106">
        <f t="shared" si="36"/>
        <v>6.2394247038917092E-3</v>
      </c>
      <c r="K62" s="106">
        <f t="shared" si="36"/>
        <v>7.4457344775365978E-3</v>
      </c>
      <c r="L62" s="106">
        <f t="shared" si="36"/>
        <v>9.3684558580403397E-3</v>
      </c>
    </row>
    <row r="63" spans="1:12" x14ac:dyDescent="0.2">
      <c r="A63" s="74" t="s">
        <v>20</v>
      </c>
      <c r="B63" s="116">
        <f t="shared" ref="B63:L63" si="37">B25/B$6</f>
        <v>1.551376049304006E-2</v>
      </c>
      <c r="C63" s="106">
        <f t="shared" si="37"/>
        <v>1.3687180022986105E-2</v>
      </c>
      <c r="D63" s="106">
        <f t="shared" si="37"/>
        <v>1.3440575722298656E-2</v>
      </c>
      <c r="E63" s="106">
        <f t="shared" si="37"/>
        <v>1.3391241404270721E-2</v>
      </c>
      <c r="F63" s="106">
        <f t="shared" si="37"/>
        <v>1.3310796534967251E-2</v>
      </c>
      <c r="G63" s="106">
        <f t="shared" si="37"/>
        <v>1.4125512184602113E-2</v>
      </c>
      <c r="H63" s="106">
        <f t="shared" si="37"/>
        <v>1.3904742139670022E-2</v>
      </c>
      <c r="I63" s="106">
        <f t="shared" si="37"/>
        <v>1.1435832274459974E-2</v>
      </c>
      <c r="J63" s="106">
        <f t="shared" si="37"/>
        <v>1.2373096446700508E-2</v>
      </c>
      <c r="K63" s="106">
        <f t="shared" si="37"/>
        <v>1.1736496718828874E-2</v>
      </c>
      <c r="L63" s="106">
        <f t="shared" si="37"/>
        <v>1.5099746500606194E-2</v>
      </c>
    </row>
    <row r="64" spans="1:12" x14ac:dyDescent="0.2">
      <c r="A64" s="74" t="s">
        <v>21</v>
      </c>
      <c r="B64" s="116">
        <f t="shared" ref="B64:L64" si="38">B26/B$6</f>
        <v>1.4982467325470195E-2</v>
      </c>
      <c r="C64" s="106">
        <f t="shared" si="38"/>
        <v>1.5776825828022149E-2</v>
      </c>
      <c r="D64" s="106">
        <f t="shared" si="38"/>
        <v>1.608635834479839E-2</v>
      </c>
      <c r="E64" s="106">
        <f t="shared" si="38"/>
        <v>1.6286644951140065E-2</v>
      </c>
      <c r="F64" s="106">
        <f t="shared" si="38"/>
        <v>1.415592647369533E-2</v>
      </c>
      <c r="G64" s="106">
        <f t="shared" si="38"/>
        <v>1.4233340521889152E-2</v>
      </c>
      <c r="H64" s="106">
        <f t="shared" si="38"/>
        <v>1.4734875998754799E-2</v>
      </c>
      <c r="I64" s="106">
        <f t="shared" si="38"/>
        <v>1.351507450617997E-2</v>
      </c>
      <c r="J64" s="106">
        <f t="shared" si="38"/>
        <v>1.4488155668358715E-2</v>
      </c>
      <c r="K64" s="106">
        <f t="shared" si="38"/>
        <v>1.110550227158001E-2</v>
      </c>
      <c r="L64" s="106">
        <f t="shared" si="38"/>
        <v>1.4879312245122893E-2</v>
      </c>
    </row>
    <row r="65" spans="1:20" x14ac:dyDescent="0.2">
      <c r="A65" s="74" t="s">
        <v>22</v>
      </c>
      <c r="B65" s="116">
        <f t="shared" ref="B65:L65" si="39">B27/B$6</f>
        <v>2.8158537881202848E-2</v>
      </c>
      <c r="C65" s="106">
        <f t="shared" si="39"/>
        <v>2.8419182948490232E-2</v>
      </c>
      <c r="D65" s="106">
        <f t="shared" si="39"/>
        <v>2.6246163615197375E-2</v>
      </c>
      <c r="E65" s="106">
        <f t="shared" si="39"/>
        <v>2.9798528169863676E-2</v>
      </c>
      <c r="F65" s="106">
        <f t="shared" si="39"/>
        <v>2.8311852947390661E-2</v>
      </c>
      <c r="G65" s="106">
        <f t="shared" si="39"/>
        <v>2.9976277765796852E-2</v>
      </c>
      <c r="H65" s="106">
        <f t="shared" si="39"/>
        <v>2.8847151603196015E-2</v>
      </c>
      <c r="I65" s="106">
        <f t="shared" si="39"/>
        <v>2.7838743213584382E-2</v>
      </c>
      <c r="J65" s="106">
        <f t="shared" si="39"/>
        <v>3.183164128595601E-2</v>
      </c>
      <c r="K65" s="106">
        <f t="shared" si="39"/>
        <v>2.3851590106007067E-2</v>
      </c>
      <c r="L65" s="106">
        <f t="shared" si="39"/>
        <v>3.1081230023145598E-2</v>
      </c>
    </row>
    <row r="66" spans="1:20" x14ac:dyDescent="0.2">
      <c r="A66" s="74" t="s">
        <v>23</v>
      </c>
      <c r="B66" s="116">
        <f t="shared" ref="B66:L66" si="40">B28/B$6</f>
        <v>6.6199128679205188E-2</v>
      </c>
      <c r="C66" s="106">
        <f t="shared" si="40"/>
        <v>6.4361090795110223E-2</v>
      </c>
      <c r="D66" s="106">
        <f t="shared" si="40"/>
        <v>6.8684516880093138E-2</v>
      </c>
      <c r="E66" s="106">
        <f t="shared" si="40"/>
        <v>6.4060803474484257E-2</v>
      </c>
      <c r="F66" s="106">
        <f t="shared" si="40"/>
        <v>6.0215508134375657E-2</v>
      </c>
      <c r="G66" s="106">
        <f t="shared" si="40"/>
        <v>5.5639422040112144E-2</v>
      </c>
      <c r="H66" s="106">
        <f t="shared" si="40"/>
        <v>6.1533672304659129E-2</v>
      </c>
      <c r="I66" s="106">
        <f t="shared" si="40"/>
        <v>5.7525701744253206E-2</v>
      </c>
      <c r="J66" s="106">
        <f t="shared" si="40"/>
        <v>5.4780033840947547E-2</v>
      </c>
      <c r="K66" s="106">
        <f t="shared" si="40"/>
        <v>4.8838970217062093E-2</v>
      </c>
      <c r="L66" s="106">
        <f t="shared" si="40"/>
        <v>5.3124655571475804E-2</v>
      </c>
    </row>
    <row r="67" spans="1:20" x14ac:dyDescent="0.2">
      <c r="A67" s="74" t="s">
        <v>24</v>
      </c>
      <c r="B67" s="116">
        <f t="shared" ref="B67:L67" si="41">B29/B$6</f>
        <v>3.0815003719052172E-3</v>
      </c>
      <c r="C67" s="106">
        <f t="shared" si="41"/>
        <v>2.925504127050465E-3</v>
      </c>
      <c r="D67" s="106">
        <f t="shared" si="41"/>
        <v>4.127420891099587E-3</v>
      </c>
      <c r="E67" s="106">
        <f t="shared" si="41"/>
        <v>3.7398962480395706E-3</v>
      </c>
      <c r="F67" s="106">
        <f t="shared" si="41"/>
        <v>3.8030847242763576E-3</v>
      </c>
      <c r="G67" s="106">
        <f t="shared" si="41"/>
        <v>2.6957084321759758E-3</v>
      </c>
      <c r="H67" s="106">
        <f t="shared" si="41"/>
        <v>2.2828681124831378E-3</v>
      </c>
      <c r="I67" s="106">
        <f t="shared" si="41"/>
        <v>3.3498902622155482E-3</v>
      </c>
      <c r="J67" s="106">
        <f t="shared" si="41"/>
        <v>4.5473773265651439E-3</v>
      </c>
      <c r="K67" s="106">
        <f t="shared" si="41"/>
        <v>3.7859666834931852E-3</v>
      </c>
      <c r="L67" s="106">
        <f t="shared" si="41"/>
        <v>3.5269480877328338E-3</v>
      </c>
    </row>
    <row r="68" spans="1:20" x14ac:dyDescent="0.2">
      <c r="A68" s="74" t="s">
        <v>25</v>
      </c>
      <c r="B68" s="116">
        <f t="shared" ref="B68:L68" si="42">B30/B$6</f>
        <v>3.4427797258527258E-2</v>
      </c>
      <c r="C68" s="106">
        <f t="shared" si="42"/>
        <v>2.528471424093616E-2</v>
      </c>
      <c r="D68" s="106">
        <f t="shared" si="42"/>
        <v>2.9103608847497089E-2</v>
      </c>
      <c r="E68" s="106">
        <f t="shared" si="42"/>
        <v>2.0871033900349861E-2</v>
      </c>
      <c r="F68" s="106">
        <f t="shared" si="42"/>
        <v>2.6727234312275513E-2</v>
      </c>
      <c r="G68" s="106">
        <f t="shared" si="42"/>
        <v>1.660556394220401E-2</v>
      </c>
      <c r="H68" s="106">
        <f t="shared" si="42"/>
        <v>2.0753346477119437E-2</v>
      </c>
      <c r="I68" s="106">
        <f t="shared" si="42"/>
        <v>2.471987986600439E-2</v>
      </c>
      <c r="J68" s="106">
        <f t="shared" si="42"/>
        <v>2.009306260575296E-2</v>
      </c>
      <c r="K68" s="106">
        <f t="shared" si="42"/>
        <v>1.9056032306915698E-2</v>
      </c>
      <c r="L68" s="106">
        <f t="shared" si="42"/>
        <v>1.8626694588339029E-2</v>
      </c>
    </row>
    <row r="69" spans="1:20" x14ac:dyDescent="0.2">
      <c r="A69" s="74" t="s">
        <v>26</v>
      </c>
      <c r="B69" s="116">
        <f t="shared" ref="B69:L69" si="43">B31/B$6</f>
        <v>2.4014451174157899E-2</v>
      </c>
      <c r="C69" s="106">
        <f t="shared" si="43"/>
        <v>2.392644446766273E-2</v>
      </c>
      <c r="D69" s="106">
        <f t="shared" si="43"/>
        <v>2.4870356651497512E-2</v>
      </c>
      <c r="E69" s="106">
        <f t="shared" si="43"/>
        <v>2.147424297261431E-2</v>
      </c>
      <c r="F69" s="106">
        <f t="shared" si="43"/>
        <v>2.1867737164589056E-2</v>
      </c>
      <c r="G69" s="106">
        <f t="shared" si="43"/>
        <v>2.4477032564157862E-2</v>
      </c>
      <c r="H69" s="106">
        <f t="shared" si="43"/>
        <v>2.4073881913458547E-2</v>
      </c>
      <c r="I69" s="106">
        <f t="shared" si="43"/>
        <v>2.1254476146471062E-2</v>
      </c>
      <c r="J69" s="106">
        <f t="shared" si="43"/>
        <v>2.4428934010152285E-2</v>
      </c>
      <c r="K69" s="106">
        <f t="shared" si="43"/>
        <v>2.6375567895002523E-2</v>
      </c>
      <c r="L69" s="106">
        <f t="shared" si="43"/>
        <v>2.5460156508321393E-2</v>
      </c>
    </row>
    <row r="70" spans="1:20" x14ac:dyDescent="0.2">
      <c r="A70" s="74" t="s">
        <v>27</v>
      </c>
      <c r="B70" s="116">
        <f t="shared" ref="B70:L70" si="44">B32/B$6</f>
        <v>1.8807778131973221E-2</v>
      </c>
      <c r="C70" s="106">
        <f t="shared" si="44"/>
        <v>2.2986103855396511E-2</v>
      </c>
      <c r="D70" s="106">
        <f t="shared" si="44"/>
        <v>1.9155466186898083E-2</v>
      </c>
      <c r="E70" s="106">
        <f t="shared" si="44"/>
        <v>2.1836168415972978E-2</v>
      </c>
      <c r="F70" s="106">
        <f t="shared" si="44"/>
        <v>1.9649271075427847E-2</v>
      </c>
      <c r="G70" s="106">
        <f t="shared" si="44"/>
        <v>2.2536122492991157E-2</v>
      </c>
      <c r="H70" s="106">
        <f t="shared" si="44"/>
        <v>1.9611912420877866E-2</v>
      </c>
      <c r="I70" s="106">
        <f t="shared" si="44"/>
        <v>1.9521774286704402E-2</v>
      </c>
      <c r="J70" s="106">
        <f t="shared" si="44"/>
        <v>2.0939086294416244E-2</v>
      </c>
      <c r="K70" s="106">
        <f t="shared" si="44"/>
        <v>1.9939424533064107E-2</v>
      </c>
      <c r="L70" s="106">
        <f t="shared" si="44"/>
        <v>2.0720820015430397E-2</v>
      </c>
    </row>
    <row r="71" spans="1:20" x14ac:dyDescent="0.2">
      <c r="A71" s="74" t="s">
        <v>28</v>
      </c>
      <c r="B71" s="116">
        <f t="shared" ref="B71:L71" si="45">B33/B$6</f>
        <v>4.1440867070449477E-3</v>
      </c>
      <c r="C71" s="106">
        <f t="shared" si="45"/>
        <v>3.1344687075540697E-3</v>
      </c>
      <c r="D71" s="106">
        <f t="shared" si="45"/>
        <v>2.8574452322997143E-3</v>
      </c>
      <c r="E71" s="106">
        <f t="shared" si="45"/>
        <v>3.1366871757751236E-3</v>
      </c>
      <c r="F71" s="106">
        <f t="shared" si="45"/>
        <v>3.5918022395943377E-3</v>
      </c>
      <c r="G71" s="106">
        <f t="shared" si="45"/>
        <v>3.5583351304722881E-3</v>
      </c>
      <c r="H71" s="106">
        <f t="shared" si="45"/>
        <v>2.801701774411124E-3</v>
      </c>
      <c r="I71" s="106">
        <f t="shared" si="45"/>
        <v>2.4257826036733279E-3</v>
      </c>
      <c r="J71" s="106">
        <f t="shared" si="45"/>
        <v>2.2208121827411169E-3</v>
      </c>
      <c r="K71" s="106">
        <f t="shared" si="45"/>
        <v>2.1453811206461385E-3</v>
      </c>
      <c r="L71" s="106">
        <f t="shared" si="45"/>
        <v>2.4247768103163232E-3</v>
      </c>
    </row>
    <row r="72" spans="1:20" x14ac:dyDescent="0.2">
      <c r="A72" s="74" t="s">
        <v>29</v>
      </c>
      <c r="B72" s="116">
        <f t="shared" ref="B72:L72" si="46">B34/B$6</f>
        <v>2.2633088938476251E-2</v>
      </c>
      <c r="C72" s="106">
        <f t="shared" si="46"/>
        <v>2.2672656984641104E-2</v>
      </c>
      <c r="D72" s="106">
        <f t="shared" si="46"/>
        <v>2.529368187109747E-2</v>
      </c>
      <c r="E72" s="106">
        <f t="shared" si="46"/>
        <v>2.2198093859331643E-2</v>
      </c>
      <c r="F72" s="106">
        <f t="shared" si="46"/>
        <v>2.4403126980773293E-2</v>
      </c>
      <c r="G72" s="106">
        <f t="shared" si="46"/>
        <v>1.9948242398102223E-2</v>
      </c>
      <c r="H72" s="106">
        <f t="shared" si="46"/>
        <v>2.21023139981322E-2</v>
      </c>
      <c r="I72" s="106">
        <f t="shared" si="46"/>
        <v>2.3218204920873283E-2</v>
      </c>
      <c r="J72" s="106">
        <f t="shared" si="46"/>
        <v>2.6120981387478849E-2</v>
      </c>
      <c r="K72" s="106">
        <f t="shared" si="46"/>
        <v>2.6249369005552751E-2</v>
      </c>
      <c r="L72" s="106">
        <f t="shared" si="46"/>
        <v>2.4247768103163231E-2</v>
      </c>
    </row>
    <row r="73" spans="1:20" x14ac:dyDescent="0.2">
      <c r="A73" s="74" t="s">
        <v>30</v>
      </c>
      <c r="B73" s="116">
        <f t="shared" ref="B73:L73" si="47">B35/B$6</f>
        <v>5.5360748060779938E-2</v>
      </c>
      <c r="C73" s="106">
        <f t="shared" si="47"/>
        <v>5.1509769094138541E-2</v>
      </c>
      <c r="D73" s="106">
        <f t="shared" si="47"/>
        <v>5.0058207217694994E-2</v>
      </c>
      <c r="E73" s="106">
        <f t="shared" si="47"/>
        <v>5.2841114730365547E-2</v>
      </c>
      <c r="F73" s="106">
        <f t="shared" si="47"/>
        <v>5.5144728502007183E-2</v>
      </c>
      <c r="G73" s="106">
        <f t="shared" si="47"/>
        <v>5.7472503773991802E-2</v>
      </c>
      <c r="H73" s="106">
        <f t="shared" si="47"/>
        <v>5.7175469544464043E-2</v>
      </c>
      <c r="I73" s="106">
        <f t="shared" si="47"/>
        <v>5.5215432597897657E-2</v>
      </c>
      <c r="J73" s="106">
        <f t="shared" si="47"/>
        <v>5.3193739424703894E-2</v>
      </c>
      <c r="K73" s="106">
        <f t="shared" si="47"/>
        <v>6.6506814740030284E-2</v>
      </c>
      <c r="L73" s="106">
        <f t="shared" si="47"/>
        <v>6.7673316433373751E-2</v>
      </c>
    </row>
    <row r="74" spans="1:20" x14ac:dyDescent="0.2">
      <c r="A74" s="74" t="s">
        <v>31</v>
      </c>
      <c r="B74" s="116">
        <f t="shared" ref="B74:L74" si="48">B36/B$6</f>
        <v>1.6576346828179791E-2</v>
      </c>
      <c r="C74" s="106">
        <f t="shared" si="48"/>
        <v>1.7657507052554592E-2</v>
      </c>
      <c r="D74" s="106">
        <f t="shared" si="48"/>
        <v>1.5980527039898402E-2</v>
      </c>
      <c r="E74" s="106">
        <f t="shared" si="48"/>
        <v>1.6407286765592954E-2</v>
      </c>
      <c r="F74" s="106">
        <f t="shared" si="48"/>
        <v>1.9437988590745827E-2</v>
      </c>
      <c r="G74" s="106">
        <f t="shared" si="48"/>
        <v>1.8222989001509596E-2</v>
      </c>
      <c r="H74" s="106">
        <f t="shared" si="48"/>
        <v>1.8574245097021894E-2</v>
      </c>
      <c r="I74" s="106">
        <f t="shared" si="48"/>
        <v>1.7558045512302185E-2</v>
      </c>
      <c r="J74" s="106">
        <f t="shared" si="48"/>
        <v>2.273688663282572E-2</v>
      </c>
      <c r="K74" s="106">
        <f t="shared" si="48"/>
        <v>2.0444220090863201E-2</v>
      </c>
      <c r="L74" s="106">
        <f t="shared" si="48"/>
        <v>1.7414306183180867E-2</v>
      </c>
    </row>
    <row r="75" spans="1:20" x14ac:dyDescent="0.2">
      <c r="A75" s="74" t="s">
        <v>32</v>
      </c>
      <c r="B75" s="116">
        <f t="shared" ref="B75:L75" si="49">B37/B$6</f>
        <v>2.8052279247688876E-2</v>
      </c>
      <c r="C75" s="106">
        <f t="shared" si="49"/>
        <v>2.7792289206979418E-2</v>
      </c>
      <c r="D75" s="106">
        <f t="shared" si="49"/>
        <v>2.8362789713197164E-2</v>
      </c>
      <c r="E75" s="106">
        <f t="shared" si="49"/>
        <v>2.7747617324164555E-2</v>
      </c>
      <c r="F75" s="106">
        <f t="shared" si="49"/>
        <v>2.884005915909571E-2</v>
      </c>
      <c r="G75" s="106">
        <f t="shared" si="49"/>
        <v>2.6202285960750485E-2</v>
      </c>
      <c r="H75" s="106">
        <f t="shared" si="49"/>
        <v>2.6771816955484071E-2</v>
      </c>
      <c r="I75" s="106">
        <f t="shared" si="49"/>
        <v>2.8531823957491046E-2</v>
      </c>
      <c r="J75" s="106">
        <f t="shared" si="49"/>
        <v>2.8976311336717429E-2</v>
      </c>
      <c r="K75" s="106">
        <f t="shared" si="49"/>
        <v>2.9530540131246844E-2</v>
      </c>
      <c r="L75" s="106">
        <f t="shared" si="49"/>
        <v>3.2734486939270363E-2</v>
      </c>
    </row>
    <row r="76" spans="1:20" s="62" customFormat="1" x14ac:dyDescent="0.2">
      <c r="A76" s="79" t="s">
        <v>33</v>
      </c>
      <c r="B76" s="117">
        <f t="shared" ref="B76:L76" si="50">B38/B$6</f>
        <v>4.4309850175326744E-2</v>
      </c>
      <c r="C76" s="93">
        <f t="shared" si="50"/>
        <v>4.2524292132483543E-2</v>
      </c>
      <c r="D76" s="93">
        <f t="shared" si="50"/>
        <v>4.1274208910995876E-2</v>
      </c>
      <c r="E76" s="93">
        <f t="shared" si="50"/>
        <v>4.2224635058511283E-2</v>
      </c>
      <c r="F76" s="93">
        <f t="shared" si="50"/>
        <v>3.9087259666173671E-2</v>
      </c>
      <c r="G76" s="93">
        <f t="shared" si="50"/>
        <v>3.4828552943713606E-2</v>
      </c>
      <c r="H76" s="93">
        <f t="shared" si="50"/>
        <v>4.638372937636194E-2</v>
      </c>
      <c r="I76" s="93">
        <f t="shared" si="50"/>
        <v>3.7888414000231026E-2</v>
      </c>
      <c r="J76" s="93">
        <f t="shared" si="50"/>
        <v>3.9868866328257188E-2</v>
      </c>
      <c r="K76" s="93">
        <f t="shared" si="50"/>
        <v>4.5683997980817771E-2</v>
      </c>
      <c r="L76" s="93">
        <f t="shared" si="50"/>
        <v>4.2102942797310701E-2</v>
      </c>
      <c r="N76" s="253"/>
      <c r="O76" s="253"/>
      <c r="S76" s="253"/>
      <c r="T76" s="253"/>
    </row>
  </sheetData>
  <mergeCells count="10">
    <mergeCell ref="N3:Q3"/>
    <mergeCell ref="S3:V3"/>
    <mergeCell ref="P4:Q4"/>
    <mergeCell ref="U4:V4"/>
    <mergeCell ref="B42:E42"/>
    <mergeCell ref="F42:I42"/>
    <mergeCell ref="J42:L42"/>
    <mergeCell ref="F4:I4"/>
    <mergeCell ref="B4:E4"/>
    <mergeCell ref="J4:L4"/>
  </mergeCells>
  <hyperlinks>
    <hyperlink ref="A2" location="Contents!A1" display="Back to contents"/>
  </hyperlinks>
  <pageMargins left="0.7" right="0.7" top="0.75" bottom="0.75" header="0.3" footer="0.3"/>
  <pageSetup paperSize="9" scale="43" orientation="landscape" r:id="rId1"/>
  <ignoredErrors>
    <ignoredError sqref="N6 O38 N38 S38:T38 S6:T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V8"/>
  <sheetViews>
    <sheetView showGridLines="0" topLeftCell="B1" workbookViewId="0">
      <selection activeCell="J9" sqref="J9"/>
    </sheetView>
  </sheetViews>
  <sheetFormatPr defaultRowHeight="12.75" x14ac:dyDescent="0.2"/>
  <cols>
    <col min="1" max="1" bestFit="true" customWidth="true" style="52" width="29.0" collapsed="false"/>
    <col min="2" max="12" customWidth="true" style="52" width="10.7109375" collapsed="false"/>
    <col min="13" max="13" customWidth="true" style="52" width="3.0" collapsed="false"/>
    <col min="14" max="15" customWidth="true" style="52" width="10.5703125" collapsed="false"/>
    <col min="16" max="17" customWidth="true" style="52" width="9.140625" collapsed="false"/>
    <col min="18" max="18" customWidth="true" style="52" width="3.28515625" collapsed="false"/>
    <col min="19" max="20" customWidth="true" style="52" width="10.5703125" collapsed="false"/>
    <col min="21" max="22" customWidth="true" style="52" width="9.140625" collapsed="false"/>
    <col min="23" max="16384" style="52" width="9.140625" collapsed="false"/>
  </cols>
  <sheetData>
    <row r="1" spans="1:22" x14ac:dyDescent="0.2">
      <c r="A1" s="95" t="s">
        <v>234</v>
      </c>
    </row>
    <row r="2" spans="1:22" x14ac:dyDescent="0.2">
      <c r="A2" s="274" t="s">
        <v>282</v>
      </c>
    </row>
    <row r="3" spans="1:22" x14ac:dyDescent="0.2">
      <c r="N3" s="415" t="s">
        <v>210</v>
      </c>
      <c r="O3" s="416"/>
      <c r="P3" s="416"/>
      <c r="Q3" s="417"/>
      <c r="S3" s="418" t="s">
        <v>211</v>
      </c>
      <c r="T3" s="418"/>
      <c r="U3" s="418"/>
      <c r="V3" s="418"/>
    </row>
    <row r="4" spans="1:22" x14ac:dyDescent="0.2">
      <c r="B4" s="419">
        <v>2018</v>
      </c>
      <c r="C4" s="421"/>
      <c r="D4" s="421"/>
      <c r="E4" s="421"/>
      <c r="F4" s="419">
        <v>2019</v>
      </c>
      <c r="G4" s="421"/>
      <c r="H4" s="421"/>
      <c r="I4" s="421"/>
      <c r="J4" s="415">
        <v>2020</v>
      </c>
      <c r="K4" s="416"/>
      <c r="L4" s="417"/>
      <c r="N4" s="12">
        <v>2019</v>
      </c>
      <c r="O4" s="25">
        <v>2020</v>
      </c>
      <c r="P4" s="419" t="s">
        <v>68</v>
      </c>
      <c r="Q4" s="420"/>
      <c r="S4" s="12">
        <v>2019</v>
      </c>
      <c r="T4" s="25">
        <v>2020</v>
      </c>
      <c r="U4" s="415" t="s">
        <v>68</v>
      </c>
      <c r="V4" s="417"/>
    </row>
    <row r="5" spans="1:22" ht="25.5" x14ac:dyDescent="0.2">
      <c r="A5" s="57"/>
      <c r="B5" s="11" t="s">
        <v>317</v>
      </c>
      <c r="C5" s="11" t="s">
        <v>67</v>
      </c>
      <c r="D5" s="11" t="s">
        <v>318</v>
      </c>
      <c r="E5" s="11" t="s">
        <v>65</v>
      </c>
      <c r="F5" s="11" t="s">
        <v>317</v>
      </c>
      <c r="G5" s="11" t="s">
        <v>67</v>
      </c>
      <c r="H5" s="11" t="s">
        <v>318</v>
      </c>
      <c r="I5" s="11" t="s">
        <v>65</v>
      </c>
      <c r="J5" s="11" t="s">
        <v>317</v>
      </c>
      <c r="K5" s="11" t="s">
        <v>67</v>
      </c>
      <c r="L5" s="11" t="s">
        <v>318</v>
      </c>
      <c r="N5" s="377" t="s">
        <v>69</v>
      </c>
      <c r="O5" s="377" t="s">
        <v>69</v>
      </c>
      <c r="P5" s="11" t="s">
        <v>53</v>
      </c>
      <c r="Q5" s="11" t="s">
        <v>70</v>
      </c>
      <c r="S5" s="377" t="s">
        <v>71</v>
      </c>
      <c r="T5" s="377" t="s">
        <v>71</v>
      </c>
      <c r="U5" s="11" t="s">
        <v>53</v>
      </c>
      <c r="V5" s="11" t="s">
        <v>70</v>
      </c>
    </row>
    <row r="6" spans="1:22" x14ac:dyDescent="0.2">
      <c r="A6" s="88" t="s">
        <v>147</v>
      </c>
      <c r="B6" s="69">
        <v>9411</v>
      </c>
      <c r="C6" s="70">
        <v>9571</v>
      </c>
      <c r="D6" s="70">
        <v>9449</v>
      </c>
      <c r="E6" s="70">
        <v>8289</v>
      </c>
      <c r="F6" s="70">
        <v>9466</v>
      </c>
      <c r="G6" s="70">
        <v>9274</v>
      </c>
      <c r="H6" s="70">
        <v>9637</v>
      </c>
      <c r="I6" s="70">
        <v>8657</v>
      </c>
      <c r="J6" s="70">
        <v>9456</v>
      </c>
      <c r="K6" s="70">
        <v>7924</v>
      </c>
      <c r="L6" s="70">
        <v>9073</v>
      </c>
      <c r="N6" s="70">
        <f>G6+H6</f>
        <v>18911</v>
      </c>
      <c r="O6" s="70">
        <f>K6+L6</f>
        <v>16997</v>
      </c>
      <c r="P6" s="70">
        <f>O6-N6</f>
        <v>-1914</v>
      </c>
      <c r="Q6" s="102">
        <f>P6/N6</f>
        <v>-0.10121093543440325</v>
      </c>
      <c r="S6" s="70">
        <f>SUM(E6:H6)</f>
        <v>36666</v>
      </c>
      <c r="T6" s="70">
        <f>SUM(I6:L6)</f>
        <v>35110</v>
      </c>
      <c r="U6" s="29">
        <f>T6-S6</f>
        <v>-1556</v>
      </c>
      <c r="V6" s="102">
        <f>U6/S6</f>
        <v>-4.2437135220640375E-2</v>
      </c>
    </row>
    <row r="7" spans="1:22" x14ac:dyDescent="0.2">
      <c r="A7" s="236" t="s">
        <v>148</v>
      </c>
      <c r="B7" s="75">
        <v>392</v>
      </c>
      <c r="C7" s="76">
        <v>408</v>
      </c>
      <c r="D7" s="76">
        <v>393</v>
      </c>
      <c r="E7" s="76">
        <v>407</v>
      </c>
      <c r="F7" s="76">
        <v>456</v>
      </c>
      <c r="G7" s="76">
        <v>356</v>
      </c>
      <c r="H7" s="76">
        <v>470</v>
      </c>
      <c r="I7" s="76">
        <v>423</v>
      </c>
      <c r="J7" s="76">
        <v>411</v>
      </c>
      <c r="K7" s="76">
        <v>453</v>
      </c>
      <c r="L7" s="76">
        <v>406</v>
      </c>
      <c r="N7" s="76">
        <f>G7+H7</f>
        <v>826</v>
      </c>
      <c r="O7" s="76">
        <f>K7+L7</f>
        <v>859</v>
      </c>
      <c r="P7" s="76">
        <f>O7-N7</f>
        <v>33</v>
      </c>
      <c r="Q7" s="106">
        <f>P7/N7</f>
        <v>3.9951573849878935E-2</v>
      </c>
      <c r="S7" s="105">
        <f>SUM(E7:H7)</f>
        <v>1689</v>
      </c>
      <c r="T7" s="105">
        <f>SUM(I7:L7)</f>
        <v>1693</v>
      </c>
      <c r="U7" s="57">
        <f>T7-S7</f>
        <v>4</v>
      </c>
      <c r="V7" s="106">
        <f>U7/S7</f>
        <v>2.368265245707519E-3</v>
      </c>
    </row>
    <row r="8" spans="1:22" x14ac:dyDescent="0.2">
      <c r="A8" s="87" t="s">
        <v>149</v>
      </c>
      <c r="B8" s="117">
        <f>B7/B6</f>
        <v>4.1653384337477423E-2</v>
      </c>
      <c r="C8" s="93">
        <f t="shared" ref="C8:L8" si="0">C7/C6</f>
        <v>4.2628774422735348E-2</v>
      </c>
      <c r="D8" s="93">
        <f t="shared" si="0"/>
        <v>4.1591702825695839E-2</v>
      </c>
      <c r="E8" s="93">
        <f t="shared" si="0"/>
        <v>4.9101218482325973E-2</v>
      </c>
      <c r="F8" s="93">
        <f t="shared" si="0"/>
        <v>4.8172406507500529E-2</v>
      </c>
      <c r="G8" s="93">
        <f t="shared" si="0"/>
        <v>3.8386888074185894E-2</v>
      </c>
      <c r="H8" s="93">
        <f t="shared" si="0"/>
        <v>4.8770364221230676E-2</v>
      </c>
      <c r="I8" s="93">
        <f t="shared" si="0"/>
        <v>4.8862192445419894E-2</v>
      </c>
      <c r="J8" s="93">
        <f>J7/J6</f>
        <v>4.3464467005076141E-2</v>
      </c>
      <c r="K8" s="93">
        <f t="shared" si="0"/>
        <v>5.7168096920747098E-2</v>
      </c>
      <c r="L8" s="93">
        <f t="shared" si="0"/>
        <v>4.4748153863110325E-2</v>
      </c>
      <c r="N8" s="93">
        <f>N7/N6</f>
        <v>4.3678282481095655E-2</v>
      </c>
      <c r="O8" s="93">
        <f>O7/O6</f>
        <v>5.0538330293581221E-2</v>
      </c>
      <c r="P8" s="92"/>
      <c r="Q8" s="92"/>
      <c r="S8" s="93">
        <f>S7/S6</f>
        <v>4.6064473899525449E-2</v>
      </c>
      <c r="T8" s="93">
        <f>T7/T6</f>
        <v>4.8219880375961262E-2</v>
      </c>
      <c r="U8" s="92"/>
      <c r="V8" s="92"/>
    </row>
  </sheetData>
  <mergeCells count="7">
    <mergeCell ref="N3:Q3"/>
    <mergeCell ref="S3:V3"/>
    <mergeCell ref="P4:Q4"/>
    <mergeCell ref="U4:V4"/>
    <mergeCell ref="B4:E4"/>
    <mergeCell ref="F4:I4"/>
    <mergeCell ref="J4:L4"/>
  </mergeCells>
  <hyperlinks>
    <hyperlink ref="A2" location="Contents!A1" display="Back to contents"/>
  </hyperlink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V8"/>
  <sheetViews>
    <sheetView showGridLines="0" topLeftCell="B1" workbookViewId="0">
      <selection activeCell="T8" sqref="T8"/>
    </sheetView>
  </sheetViews>
  <sheetFormatPr defaultRowHeight="12.75" x14ac:dyDescent="0.2"/>
  <cols>
    <col min="1" max="1" customWidth="true" style="52" width="35.140625" collapsed="false"/>
    <col min="2" max="9" customWidth="true" style="52" width="11.42578125" collapsed="false"/>
    <col min="10" max="10" bestFit="true" customWidth="true" style="52" width="11.5703125" collapsed="false"/>
    <col min="11" max="11" bestFit="true" customWidth="true" style="52" width="10.28515625" collapsed="false"/>
    <col min="12" max="12" customWidth="true" style="52" width="10.5703125" collapsed="false"/>
    <col min="13" max="13" customWidth="true" style="52" width="6.0" collapsed="false"/>
    <col min="14" max="15" customWidth="true" style="52" width="10.5703125" collapsed="false"/>
    <col min="16" max="17" customWidth="true" style="52" width="9.140625" collapsed="false"/>
    <col min="18" max="18" customWidth="true" style="52" width="6.28515625" collapsed="false"/>
    <col min="19" max="20" customWidth="true" style="52" width="10.5703125" collapsed="false"/>
    <col min="21" max="22" customWidth="true" style="52" width="9.140625" collapsed="false"/>
    <col min="23" max="16384" style="52" width="9.140625" collapsed="false"/>
  </cols>
  <sheetData>
    <row r="1" spans="1:22" x14ac:dyDescent="0.2">
      <c r="A1" s="95" t="s">
        <v>235</v>
      </c>
    </row>
    <row r="2" spans="1:22" x14ac:dyDescent="0.2">
      <c r="A2" s="274" t="s">
        <v>282</v>
      </c>
    </row>
    <row r="3" spans="1:22" x14ac:dyDescent="0.2">
      <c r="N3" s="415" t="s">
        <v>210</v>
      </c>
      <c r="O3" s="416"/>
      <c r="P3" s="416"/>
      <c r="Q3" s="417"/>
      <c r="S3" s="418" t="s">
        <v>211</v>
      </c>
      <c r="T3" s="418"/>
      <c r="U3" s="418"/>
      <c r="V3" s="418"/>
    </row>
    <row r="4" spans="1:22" x14ac:dyDescent="0.2">
      <c r="B4" s="419">
        <v>2018</v>
      </c>
      <c r="C4" s="421"/>
      <c r="D4" s="421"/>
      <c r="E4" s="421"/>
      <c r="F4" s="419">
        <v>2019</v>
      </c>
      <c r="G4" s="421"/>
      <c r="H4" s="421"/>
      <c r="I4" s="421"/>
      <c r="J4" s="415">
        <v>2020</v>
      </c>
      <c r="K4" s="416"/>
      <c r="L4" s="417"/>
      <c r="N4" s="12">
        <v>2019</v>
      </c>
      <c r="O4" s="25">
        <v>2020</v>
      </c>
      <c r="P4" s="419" t="s">
        <v>68</v>
      </c>
      <c r="Q4" s="420"/>
      <c r="S4" s="12">
        <v>2019</v>
      </c>
      <c r="T4" s="25">
        <v>2020</v>
      </c>
      <c r="U4" s="415" t="s">
        <v>68</v>
      </c>
      <c r="V4" s="417"/>
    </row>
    <row r="5" spans="1:22" ht="29.25" customHeight="1" x14ac:dyDescent="0.2">
      <c r="A5" s="57"/>
      <c r="B5" s="11" t="s">
        <v>317</v>
      </c>
      <c r="C5" s="11" t="s">
        <v>67</v>
      </c>
      <c r="D5" s="11" t="s">
        <v>318</v>
      </c>
      <c r="E5" s="11" t="s">
        <v>65</v>
      </c>
      <c r="F5" s="11" t="s">
        <v>317</v>
      </c>
      <c r="G5" s="11" t="s">
        <v>67</v>
      </c>
      <c r="H5" s="11" t="s">
        <v>318</v>
      </c>
      <c r="I5" s="11" t="s">
        <v>65</v>
      </c>
      <c r="J5" s="11" t="s">
        <v>317</v>
      </c>
      <c r="K5" s="11" t="s">
        <v>67</v>
      </c>
      <c r="L5" s="11" t="s">
        <v>318</v>
      </c>
      <c r="N5" s="377" t="s">
        <v>69</v>
      </c>
      <c r="O5" s="377" t="s">
        <v>69</v>
      </c>
      <c r="P5" s="377" t="s">
        <v>53</v>
      </c>
      <c r="Q5" s="377" t="s">
        <v>70</v>
      </c>
      <c r="R5" s="122"/>
      <c r="S5" s="377" t="s">
        <v>71</v>
      </c>
      <c r="T5" s="377" t="s">
        <v>71</v>
      </c>
      <c r="U5" s="377" t="s">
        <v>53</v>
      </c>
      <c r="V5" s="377" t="s">
        <v>70</v>
      </c>
    </row>
    <row r="6" spans="1:22" x14ac:dyDescent="0.2">
      <c r="A6" s="89" t="s">
        <v>147</v>
      </c>
      <c r="B6" s="70">
        <v>9411</v>
      </c>
      <c r="C6" s="70">
        <v>9571</v>
      </c>
      <c r="D6" s="70">
        <v>9449</v>
      </c>
      <c r="E6" s="70">
        <v>8289</v>
      </c>
      <c r="F6" s="70">
        <v>9466</v>
      </c>
      <c r="G6" s="70">
        <v>9274</v>
      </c>
      <c r="H6" s="70">
        <v>9637</v>
      </c>
      <c r="I6" s="70">
        <v>8657</v>
      </c>
      <c r="J6" s="70">
        <v>9456</v>
      </c>
      <c r="K6" s="70">
        <v>7924</v>
      </c>
      <c r="L6" s="70">
        <v>9073</v>
      </c>
      <c r="N6" s="70">
        <f>G6+H6</f>
        <v>18911</v>
      </c>
      <c r="O6" s="70">
        <f>K6+L6</f>
        <v>16997</v>
      </c>
      <c r="P6" s="70">
        <f>O6-N6</f>
        <v>-1914</v>
      </c>
      <c r="Q6" s="102">
        <f>P6/N6</f>
        <v>-0.10121093543440325</v>
      </c>
      <c r="S6" s="70">
        <f>SUM(E6:H6)</f>
        <v>36666</v>
      </c>
      <c r="T6" s="70">
        <f>SUM(I6:L6)</f>
        <v>35110</v>
      </c>
      <c r="U6" s="29">
        <f>T6-S6</f>
        <v>-1556</v>
      </c>
      <c r="V6" s="102">
        <f>U6/S6</f>
        <v>-4.2437135220640375E-2</v>
      </c>
    </row>
    <row r="7" spans="1:22" ht="13.5" customHeight="1" x14ac:dyDescent="0.2">
      <c r="A7" s="90" t="s">
        <v>150</v>
      </c>
      <c r="B7" s="76">
        <v>694</v>
      </c>
      <c r="C7" s="76">
        <v>690</v>
      </c>
      <c r="D7" s="76">
        <v>715</v>
      </c>
      <c r="E7" s="76">
        <v>712</v>
      </c>
      <c r="F7" s="76">
        <v>796</v>
      </c>
      <c r="G7" s="76">
        <v>667</v>
      </c>
      <c r="H7" s="76">
        <v>750</v>
      </c>
      <c r="I7" s="76">
        <v>746</v>
      </c>
      <c r="J7" s="76">
        <v>753</v>
      </c>
      <c r="K7" s="76">
        <v>730</v>
      </c>
      <c r="L7" s="76">
        <v>635</v>
      </c>
      <c r="N7" s="76">
        <f>G7+H7</f>
        <v>1417</v>
      </c>
      <c r="O7" s="76">
        <f>K7+L7</f>
        <v>1365</v>
      </c>
      <c r="P7" s="57">
        <f>O7-N7</f>
        <v>-52</v>
      </c>
      <c r="Q7" s="106">
        <f>P7/N7</f>
        <v>-3.669724770642202E-2</v>
      </c>
      <c r="S7" s="105">
        <f>SUM(E7:H7)</f>
        <v>2925</v>
      </c>
      <c r="T7" s="105">
        <f>SUM(I7:L7)</f>
        <v>2864</v>
      </c>
      <c r="U7" s="57">
        <f>T7-S7</f>
        <v>-61</v>
      </c>
      <c r="V7" s="106">
        <f>U7/S7</f>
        <v>-2.0854700854700856E-2</v>
      </c>
    </row>
    <row r="8" spans="1:22" x14ac:dyDescent="0.2">
      <c r="A8" s="91" t="s">
        <v>149</v>
      </c>
      <c r="B8" s="93">
        <f>B7/B6</f>
        <v>7.3743491658697272E-2</v>
      </c>
      <c r="C8" s="93">
        <f t="shared" ref="C8:L8" si="0">C7/C6</f>
        <v>7.2092780273743606E-2</v>
      </c>
      <c r="D8" s="93">
        <f t="shared" si="0"/>
        <v>7.5669383003492435E-2</v>
      </c>
      <c r="E8" s="93">
        <f t="shared" si="0"/>
        <v>8.5896971890457238E-2</v>
      </c>
      <c r="F8" s="93">
        <f t="shared" si="0"/>
        <v>8.4090428903443898E-2</v>
      </c>
      <c r="G8" s="93">
        <f t="shared" si="0"/>
        <v>7.1921500970455035E-2</v>
      </c>
      <c r="H8" s="93">
        <f t="shared" si="0"/>
        <v>7.7825049289197881E-2</v>
      </c>
      <c r="I8" s="93">
        <f t="shared" si="0"/>
        <v>8.6173039159062034E-2</v>
      </c>
      <c r="J8" s="93">
        <f t="shared" si="0"/>
        <v>7.9631979695431468E-2</v>
      </c>
      <c r="K8" s="93">
        <f t="shared" si="0"/>
        <v>9.2125189298334173E-2</v>
      </c>
      <c r="L8" s="93">
        <f t="shared" si="0"/>
        <v>6.9987876115948422E-2</v>
      </c>
      <c r="N8" s="93">
        <f>N7/N6</f>
        <v>7.4929934958489763E-2</v>
      </c>
      <c r="O8" s="93">
        <f t="shared" ref="O8" si="1">O7/O6</f>
        <v>8.0308289698182031E-2</v>
      </c>
      <c r="P8" s="92"/>
      <c r="Q8" s="92"/>
      <c r="S8" s="93">
        <f>S7/S6</f>
        <v>7.9774177712322036E-2</v>
      </c>
      <c r="T8" s="93">
        <f>T7/T6</f>
        <v>8.1572201651951018E-2</v>
      </c>
      <c r="U8" s="92"/>
      <c r="V8" s="92"/>
    </row>
  </sheetData>
  <mergeCells count="7">
    <mergeCell ref="N3:Q3"/>
    <mergeCell ref="S3:V3"/>
    <mergeCell ref="P4:Q4"/>
    <mergeCell ref="U4:V4"/>
    <mergeCell ref="B4:E4"/>
    <mergeCell ref="F4:I4"/>
    <mergeCell ref="J4:L4"/>
  </mergeCells>
  <hyperlinks>
    <hyperlink ref="A2" location="Contents!A1" display="Back to contents"/>
  </hyperlinks>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V45"/>
  <sheetViews>
    <sheetView showGridLines="0" workbookViewId="0">
      <pane xSplit="1" topLeftCell="B1" activePane="topRight" state="frozen"/>
      <selection activeCell="P67" sqref="P67"/>
      <selection pane="topRight" activeCell="V37" sqref="V37"/>
    </sheetView>
  </sheetViews>
  <sheetFormatPr defaultRowHeight="12.75" x14ac:dyDescent="0.2"/>
  <cols>
    <col min="1" max="1" customWidth="true" style="52" width="51.28515625" collapsed="false"/>
    <col min="2" max="6" customWidth="true" style="52" width="10.7109375" collapsed="false"/>
    <col min="7" max="7" customWidth="true" style="97" width="10.7109375" collapsed="false"/>
    <col min="8" max="8" customWidth="true" style="52" width="10.7109375" collapsed="false"/>
    <col min="9" max="10" customWidth="true" style="67" width="10.7109375" collapsed="false"/>
    <col min="11" max="12" customWidth="true" style="52" width="10.7109375" collapsed="false"/>
    <col min="13" max="13" customWidth="true" style="52" width="3.42578125" collapsed="false"/>
    <col min="14" max="15" customWidth="true" style="52" width="10.5703125" collapsed="false"/>
    <col min="16" max="17" customWidth="true" style="52" width="9.140625" collapsed="false"/>
    <col min="18" max="18" customWidth="true" style="52" width="3.5703125" collapsed="false"/>
    <col min="19" max="20" customWidth="true" style="52" width="10.5703125" collapsed="false"/>
    <col min="21" max="258" style="52" width="9.140625" collapsed="false"/>
    <col min="259" max="259" customWidth="true" style="52" width="51.28515625" collapsed="false"/>
    <col min="260" max="260" customWidth="true" style="52" width="11.42578125" collapsed="false"/>
    <col min="261" max="261" bestFit="true" customWidth="true" style="52" width="11.5703125" collapsed="false"/>
    <col min="262" max="262" customWidth="true" style="52" width="11.140625" collapsed="false"/>
    <col min="263" max="264" customWidth="true" style="52" width="11.42578125" collapsed="false"/>
    <col min="265" max="265" bestFit="true" customWidth="true" style="52" width="10.5703125" collapsed="false"/>
    <col min="266" max="268" customWidth="true" style="52" width="12.5703125" collapsed="false"/>
    <col min="269" max="269" customWidth="true" style="52" width="3.42578125" collapsed="false"/>
    <col min="270" max="273" customWidth="true" style="52" width="9.85546875" collapsed="false"/>
    <col min="274" max="274" customWidth="true" style="52" width="3.5703125" collapsed="false"/>
    <col min="275" max="514" style="52" width="9.140625" collapsed="false"/>
    <col min="515" max="515" customWidth="true" style="52" width="51.28515625" collapsed="false"/>
    <col min="516" max="516" customWidth="true" style="52" width="11.42578125" collapsed="false"/>
    <col min="517" max="517" bestFit="true" customWidth="true" style="52" width="11.5703125" collapsed="false"/>
    <col min="518" max="518" customWidth="true" style="52" width="11.140625" collapsed="false"/>
    <col min="519" max="520" customWidth="true" style="52" width="11.42578125" collapsed="false"/>
    <col min="521" max="521" bestFit="true" customWidth="true" style="52" width="10.5703125" collapsed="false"/>
    <col min="522" max="524" customWidth="true" style="52" width="12.5703125" collapsed="false"/>
    <col min="525" max="525" customWidth="true" style="52" width="3.42578125" collapsed="false"/>
    <col min="526" max="529" customWidth="true" style="52" width="9.85546875" collapsed="false"/>
    <col min="530" max="530" customWidth="true" style="52" width="3.5703125" collapsed="false"/>
    <col min="531" max="770" style="52" width="9.140625" collapsed="false"/>
    <col min="771" max="771" customWidth="true" style="52" width="51.28515625" collapsed="false"/>
    <col min="772" max="772" customWidth="true" style="52" width="11.42578125" collapsed="false"/>
    <col min="773" max="773" bestFit="true" customWidth="true" style="52" width="11.5703125" collapsed="false"/>
    <col min="774" max="774" customWidth="true" style="52" width="11.140625" collapsed="false"/>
    <col min="775" max="776" customWidth="true" style="52" width="11.42578125" collapsed="false"/>
    <col min="777" max="777" bestFit="true" customWidth="true" style="52" width="10.5703125" collapsed="false"/>
    <col min="778" max="780" customWidth="true" style="52" width="12.5703125" collapsed="false"/>
    <col min="781" max="781" customWidth="true" style="52" width="3.42578125" collapsed="false"/>
    <col min="782" max="785" customWidth="true" style="52" width="9.85546875" collapsed="false"/>
    <col min="786" max="786" customWidth="true" style="52" width="3.5703125" collapsed="false"/>
    <col min="787" max="1026" style="52" width="9.140625" collapsed="false"/>
    <col min="1027" max="1027" customWidth="true" style="52" width="51.28515625" collapsed="false"/>
    <col min="1028" max="1028" customWidth="true" style="52" width="11.42578125" collapsed="false"/>
    <col min="1029" max="1029" bestFit="true" customWidth="true" style="52" width="11.5703125" collapsed="false"/>
    <col min="1030" max="1030" customWidth="true" style="52" width="11.140625" collapsed="false"/>
    <col min="1031" max="1032" customWidth="true" style="52" width="11.42578125" collapsed="false"/>
    <col min="1033" max="1033" bestFit="true" customWidth="true" style="52" width="10.5703125" collapsed="false"/>
    <col min="1034" max="1036" customWidth="true" style="52" width="12.5703125" collapsed="false"/>
    <col min="1037" max="1037" customWidth="true" style="52" width="3.42578125" collapsed="false"/>
    <col min="1038" max="1041" customWidth="true" style="52" width="9.85546875" collapsed="false"/>
    <col min="1042" max="1042" customWidth="true" style="52" width="3.5703125" collapsed="false"/>
    <col min="1043" max="1282" style="52" width="9.140625" collapsed="false"/>
    <col min="1283" max="1283" customWidth="true" style="52" width="51.28515625" collapsed="false"/>
    <col min="1284" max="1284" customWidth="true" style="52" width="11.42578125" collapsed="false"/>
    <col min="1285" max="1285" bestFit="true" customWidth="true" style="52" width="11.5703125" collapsed="false"/>
    <col min="1286" max="1286" customWidth="true" style="52" width="11.140625" collapsed="false"/>
    <col min="1287" max="1288" customWidth="true" style="52" width="11.42578125" collapsed="false"/>
    <col min="1289" max="1289" bestFit="true" customWidth="true" style="52" width="10.5703125" collapsed="false"/>
    <col min="1290" max="1292" customWidth="true" style="52" width="12.5703125" collapsed="false"/>
    <col min="1293" max="1293" customWidth="true" style="52" width="3.42578125" collapsed="false"/>
    <col min="1294" max="1297" customWidth="true" style="52" width="9.85546875" collapsed="false"/>
    <col min="1298" max="1298" customWidth="true" style="52" width="3.5703125" collapsed="false"/>
    <col min="1299" max="1538" style="52" width="9.140625" collapsed="false"/>
    <col min="1539" max="1539" customWidth="true" style="52" width="51.28515625" collapsed="false"/>
    <col min="1540" max="1540" customWidth="true" style="52" width="11.42578125" collapsed="false"/>
    <col min="1541" max="1541" bestFit="true" customWidth="true" style="52" width="11.5703125" collapsed="false"/>
    <col min="1542" max="1542" customWidth="true" style="52" width="11.140625" collapsed="false"/>
    <col min="1543" max="1544" customWidth="true" style="52" width="11.42578125" collapsed="false"/>
    <col min="1545" max="1545" bestFit="true" customWidth="true" style="52" width="10.5703125" collapsed="false"/>
    <col min="1546" max="1548" customWidth="true" style="52" width="12.5703125" collapsed="false"/>
    <col min="1549" max="1549" customWidth="true" style="52" width="3.42578125" collapsed="false"/>
    <col min="1550" max="1553" customWidth="true" style="52" width="9.85546875" collapsed="false"/>
    <col min="1554" max="1554" customWidth="true" style="52" width="3.5703125" collapsed="false"/>
    <col min="1555" max="1794" style="52" width="9.140625" collapsed="false"/>
    <col min="1795" max="1795" customWidth="true" style="52" width="51.28515625" collapsed="false"/>
    <col min="1796" max="1796" customWidth="true" style="52" width="11.42578125" collapsed="false"/>
    <col min="1797" max="1797" bestFit="true" customWidth="true" style="52" width="11.5703125" collapsed="false"/>
    <col min="1798" max="1798" customWidth="true" style="52" width="11.140625" collapsed="false"/>
    <col min="1799" max="1800" customWidth="true" style="52" width="11.42578125" collapsed="false"/>
    <col min="1801" max="1801" bestFit="true" customWidth="true" style="52" width="10.5703125" collapsed="false"/>
    <col min="1802" max="1804" customWidth="true" style="52" width="12.5703125" collapsed="false"/>
    <col min="1805" max="1805" customWidth="true" style="52" width="3.42578125" collapsed="false"/>
    <col min="1806" max="1809" customWidth="true" style="52" width="9.85546875" collapsed="false"/>
    <col min="1810" max="1810" customWidth="true" style="52" width="3.5703125" collapsed="false"/>
    <col min="1811" max="2050" style="52" width="9.140625" collapsed="false"/>
    <col min="2051" max="2051" customWidth="true" style="52" width="51.28515625" collapsed="false"/>
    <col min="2052" max="2052" customWidth="true" style="52" width="11.42578125" collapsed="false"/>
    <col min="2053" max="2053" bestFit="true" customWidth="true" style="52" width="11.5703125" collapsed="false"/>
    <col min="2054" max="2054" customWidth="true" style="52" width="11.140625" collapsed="false"/>
    <col min="2055" max="2056" customWidth="true" style="52" width="11.42578125" collapsed="false"/>
    <col min="2057" max="2057" bestFit="true" customWidth="true" style="52" width="10.5703125" collapsed="false"/>
    <col min="2058" max="2060" customWidth="true" style="52" width="12.5703125" collapsed="false"/>
    <col min="2061" max="2061" customWidth="true" style="52" width="3.42578125" collapsed="false"/>
    <col min="2062" max="2065" customWidth="true" style="52" width="9.85546875" collapsed="false"/>
    <col min="2066" max="2066" customWidth="true" style="52" width="3.5703125" collapsed="false"/>
    <col min="2067" max="2306" style="52" width="9.140625" collapsed="false"/>
    <col min="2307" max="2307" customWidth="true" style="52" width="51.28515625" collapsed="false"/>
    <col min="2308" max="2308" customWidth="true" style="52" width="11.42578125" collapsed="false"/>
    <col min="2309" max="2309" bestFit="true" customWidth="true" style="52" width="11.5703125" collapsed="false"/>
    <col min="2310" max="2310" customWidth="true" style="52" width="11.140625" collapsed="false"/>
    <col min="2311" max="2312" customWidth="true" style="52" width="11.42578125" collapsed="false"/>
    <col min="2313" max="2313" bestFit="true" customWidth="true" style="52" width="10.5703125" collapsed="false"/>
    <col min="2314" max="2316" customWidth="true" style="52" width="12.5703125" collapsed="false"/>
    <col min="2317" max="2317" customWidth="true" style="52" width="3.42578125" collapsed="false"/>
    <col min="2318" max="2321" customWidth="true" style="52" width="9.85546875" collapsed="false"/>
    <col min="2322" max="2322" customWidth="true" style="52" width="3.5703125" collapsed="false"/>
    <col min="2323" max="2562" style="52" width="9.140625" collapsed="false"/>
    <col min="2563" max="2563" customWidth="true" style="52" width="51.28515625" collapsed="false"/>
    <col min="2564" max="2564" customWidth="true" style="52" width="11.42578125" collapsed="false"/>
    <col min="2565" max="2565" bestFit="true" customWidth="true" style="52" width="11.5703125" collapsed="false"/>
    <col min="2566" max="2566" customWidth="true" style="52" width="11.140625" collapsed="false"/>
    <col min="2567" max="2568" customWidth="true" style="52" width="11.42578125" collapsed="false"/>
    <col min="2569" max="2569" bestFit="true" customWidth="true" style="52" width="10.5703125" collapsed="false"/>
    <col min="2570" max="2572" customWidth="true" style="52" width="12.5703125" collapsed="false"/>
    <col min="2573" max="2573" customWidth="true" style="52" width="3.42578125" collapsed="false"/>
    <col min="2574" max="2577" customWidth="true" style="52" width="9.85546875" collapsed="false"/>
    <col min="2578" max="2578" customWidth="true" style="52" width="3.5703125" collapsed="false"/>
    <col min="2579" max="2818" style="52" width="9.140625" collapsed="false"/>
    <col min="2819" max="2819" customWidth="true" style="52" width="51.28515625" collapsed="false"/>
    <col min="2820" max="2820" customWidth="true" style="52" width="11.42578125" collapsed="false"/>
    <col min="2821" max="2821" bestFit="true" customWidth="true" style="52" width="11.5703125" collapsed="false"/>
    <col min="2822" max="2822" customWidth="true" style="52" width="11.140625" collapsed="false"/>
    <col min="2823" max="2824" customWidth="true" style="52" width="11.42578125" collapsed="false"/>
    <col min="2825" max="2825" bestFit="true" customWidth="true" style="52" width="10.5703125" collapsed="false"/>
    <col min="2826" max="2828" customWidth="true" style="52" width="12.5703125" collapsed="false"/>
    <col min="2829" max="2829" customWidth="true" style="52" width="3.42578125" collapsed="false"/>
    <col min="2830" max="2833" customWidth="true" style="52" width="9.85546875" collapsed="false"/>
    <col min="2834" max="2834" customWidth="true" style="52" width="3.5703125" collapsed="false"/>
    <col min="2835" max="3074" style="52" width="9.140625" collapsed="false"/>
    <col min="3075" max="3075" customWidth="true" style="52" width="51.28515625" collapsed="false"/>
    <col min="3076" max="3076" customWidth="true" style="52" width="11.42578125" collapsed="false"/>
    <col min="3077" max="3077" bestFit="true" customWidth="true" style="52" width="11.5703125" collapsed="false"/>
    <col min="3078" max="3078" customWidth="true" style="52" width="11.140625" collapsed="false"/>
    <col min="3079" max="3080" customWidth="true" style="52" width="11.42578125" collapsed="false"/>
    <col min="3081" max="3081" bestFit="true" customWidth="true" style="52" width="10.5703125" collapsed="false"/>
    <col min="3082" max="3084" customWidth="true" style="52" width="12.5703125" collapsed="false"/>
    <col min="3085" max="3085" customWidth="true" style="52" width="3.42578125" collapsed="false"/>
    <col min="3086" max="3089" customWidth="true" style="52" width="9.85546875" collapsed="false"/>
    <col min="3090" max="3090" customWidth="true" style="52" width="3.5703125" collapsed="false"/>
    <col min="3091" max="3330" style="52" width="9.140625" collapsed="false"/>
    <col min="3331" max="3331" customWidth="true" style="52" width="51.28515625" collapsed="false"/>
    <col min="3332" max="3332" customWidth="true" style="52" width="11.42578125" collapsed="false"/>
    <col min="3333" max="3333" bestFit="true" customWidth="true" style="52" width="11.5703125" collapsed="false"/>
    <col min="3334" max="3334" customWidth="true" style="52" width="11.140625" collapsed="false"/>
    <col min="3335" max="3336" customWidth="true" style="52" width="11.42578125" collapsed="false"/>
    <col min="3337" max="3337" bestFit="true" customWidth="true" style="52" width="10.5703125" collapsed="false"/>
    <col min="3338" max="3340" customWidth="true" style="52" width="12.5703125" collapsed="false"/>
    <col min="3341" max="3341" customWidth="true" style="52" width="3.42578125" collapsed="false"/>
    <col min="3342" max="3345" customWidth="true" style="52" width="9.85546875" collapsed="false"/>
    <col min="3346" max="3346" customWidth="true" style="52" width="3.5703125" collapsed="false"/>
    <col min="3347" max="3586" style="52" width="9.140625" collapsed="false"/>
    <col min="3587" max="3587" customWidth="true" style="52" width="51.28515625" collapsed="false"/>
    <col min="3588" max="3588" customWidth="true" style="52" width="11.42578125" collapsed="false"/>
    <col min="3589" max="3589" bestFit="true" customWidth="true" style="52" width="11.5703125" collapsed="false"/>
    <col min="3590" max="3590" customWidth="true" style="52" width="11.140625" collapsed="false"/>
    <col min="3591" max="3592" customWidth="true" style="52" width="11.42578125" collapsed="false"/>
    <col min="3593" max="3593" bestFit="true" customWidth="true" style="52" width="10.5703125" collapsed="false"/>
    <col min="3594" max="3596" customWidth="true" style="52" width="12.5703125" collapsed="false"/>
    <col min="3597" max="3597" customWidth="true" style="52" width="3.42578125" collapsed="false"/>
    <col min="3598" max="3601" customWidth="true" style="52" width="9.85546875" collapsed="false"/>
    <col min="3602" max="3602" customWidth="true" style="52" width="3.5703125" collapsed="false"/>
    <col min="3603" max="3842" style="52" width="9.140625" collapsed="false"/>
    <col min="3843" max="3843" customWidth="true" style="52" width="51.28515625" collapsed="false"/>
    <col min="3844" max="3844" customWidth="true" style="52" width="11.42578125" collapsed="false"/>
    <col min="3845" max="3845" bestFit="true" customWidth="true" style="52" width="11.5703125" collapsed="false"/>
    <col min="3846" max="3846" customWidth="true" style="52" width="11.140625" collapsed="false"/>
    <col min="3847" max="3848" customWidth="true" style="52" width="11.42578125" collapsed="false"/>
    <col min="3849" max="3849" bestFit="true" customWidth="true" style="52" width="10.5703125" collapsed="false"/>
    <col min="3850" max="3852" customWidth="true" style="52" width="12.5703125" collapsed="false"/>
    <col min="3853" max="3853" customWidth="true" style="52" width="3.42578125" collapsed="false"/>
    <col min="3854" max="3857" customWidth="true" style="52" width="9.85546875" collapsed="false"/>
    <col min="3858" max="3858" customWidth="true" style="52" width="3.5703125" collapsed="false"/>
    <col min="3859" max="4098" style="52" width="9.140625" collapsed="false"/>
    <col min="4099" max="4099" customWidth="true" style="52" width="51.28515625" collapsed="false"/>
    <col min="4100" max="4100" customWidth="true" style="52" width="11.42578125" collapsed="false"/>
    <col min="4101" max="4101" bestFit="true" customWidth="true" style="52" width="11.5703125" collapsed="false"/>
    <col min="4102" max="4102" customWidth="true" style="52" width="11.140625" collapsed="false"/>
    <col min="4103" max="4104" customWidth="true" style="52" width="11.42578125" collapsed="false"/>
    <col min="4105" max="4105" bestFit="true" customWidth="true" style="52" width="10.5703125" collapsed="false"/>
    <col min="4106" max="4108" customWidth="true" style="52" width="12.5703125" collapsed="false"/>
    <col min="4109" max="4109" customWidth="true" style="52" width="3.42578125" collapsed="false"/>
    <col min="4110" max="4113" customWidth="true" style="52" width="9.85546875" collapsed="false"/>
    <col min="4114" max="4114" customWidth="true" style="52" width="3.5703125" collapsed="false"/>
    <col min="4115" max="4354" style="52" width="9.140625" collapsed="false"/>
    <col min="4355" max="4355" customWidth="true" style="52" width="51.28515625" collapsed="false"/>
    <col min="4356" max="4356" customWidth="true" style="52" width="11.42578125" collapsed="false"/>
    <col min="4357" max="4357" bestFit="true" customWidth="true" style="52" width="11.5703125" collapsed="false"/>
    <col min="4358" max="4358" customWidth="true" style="52" width="11.140625" collapsed="false"/>
    <col min="4359" max="4360" customWidth="true" style="52" width="11.42578125" collapsed="false"/>
    <col min="4361" max="4361" bestFit="true" customWidth="true" style="52" width="10.5703125" collapsed="false"/>
    <col min="4362" max="4364" customWidth="true" style="52" width="12.5703125" collapsed="false"/>
    <col min="4365" max="4365" customWidth="true" style="52" width="3.42578125" collapsed="false"/>
    <col min="4366" max="4369" customWidth="true" style="52" width="9.85546875" collapsed="false"/>
    <col min="4370" max="4370" customWidth="true" style="52" width="3.5703125" collapsed="false"/>
    <col min="4371" max="4610" style="52" width="9.140625" collapsed="false"/>
    <col min="4611" max="4611" customWidth="true" style="52" width="51.28515625" collapsed="false"/>
    <col min="4612" max="4612" customWidth="true" style="52" width="11.42578125" collapsed="false"/>
    <col min="4613" max="4613" bestFit="true" customWidth="true" style="52" width="11.5703125" collapsed="false"/>
    <col min="4614" max="4614" customWidth="true" style="52" width="11.140625" collapsed="false"/>
    <col min="4615" max="4616" customWidth="true" style="52" width="11.42578125" collapsed="false"/>
    <col min="4617" max="4617" bestFit="true" customWidth="true" style="52" width="10.5703125" collapsed="false"/>
    <col min="4618" max="4620" customWidth="true" style="52" width="12.5703125" collapsed="false"/>
    <col min="4621" max="4621" customWidth="true" style="52" width="3.42578125" collapsed="false"/>
    <col min="4622" max="4625" customWidth="true" style="52" width="9.85546875" collapsed="false"/>
    <col min="4626" max="4626" customWidth="true" style="52" width="3.5703125" collapsed="false"/>
    <col min="4627" max="4866" style="52" width="9.140625" collapsed="false"/>
    <col min="4867" max="4867" customWidth="true" style="52" width="51.28515625" collapsed="false"/>
    <col min="4868" max="4868" customWidth="true" style="52" width="11.42578125" collapsed="false"/>
    <col min="4869" max="4869" bestFit="true" customWidth="true" style="52" width="11.5703125" collapsed="false"/>
    <col min="4870" max="4870" customWidth="true" style="52" width="11.140625" collapsed="false"/>
    <col min="4871" max="4872" customWidth="true" style="52" width="11.42578125" collapsed="false"/>
    <col min="4873" max="4873" bestFit="true" customWidth="true" style="52" width="10.5703125" collapsed="false"/>
    <col min="4874" max="4876" customWidth="true" style="52" width="12.5703125" collapsed="false"/>
    <col min="4877" max="4877" customWidth="true" style="52" width="3.42578125" collapsed="false"/>
    <col min="4878" max="4881" customWidth="true" style="52" width="9.85546875" collapsed="false"/>
    <col min="4882" max="4882" customWidth="true" style="52" width="3.5703125" collapsed="false"/>
    <col min="4883" max="5122" style="52" width="9.140625" collapsed="false"/>
    <col min="5123" max="5123" customWidth="true" style="52" width="51.28515625" collapsed="false"/>
    <col min="5124" max="5124" customWidth="true" style="52" width="11.42578125" collapsed="false"/>
    <col min="5125" max="5125" bestFit="true" customWidth="true" style="52" width="11.5703125" collapsed="false"/>
    <col min="5126" max="5126" customWidth="true" style="52" width="11.140625" collapsed="false"/>
    <col min="5127" max="5128" customWidth="true" style="52" width="11.42578125" collapsed="false"/>
    <col min="5129" max="5129" bestFit="true" customWidth="true" style="52" width="10.5703125" collapsed="false"/>
    <col min="5130" max="5132" customWidth="true" style="52" width="12.5703125" collapsed="false"/>
    <col min="5133" max="5133" customWidth="true" style="52" width="3.42578125" collapsed="false"/>
    <col min="5134" max="5137" customWidth="true" style="52" width="9.85546875" collapsed="false"/>
    <col min="5138" max="5138" customWidth="true" style="52" width="3.5703125" collapsed="false"/>
    <col min="5139" max="5378" style="52" width="9.140625" collapsed="false"/>
    <col min="5379" max="5379" customWidth="true" style="52" width="51.28515625" collapsed="false"/>
    <col min="5380" max="5380" customWidth="true" style="52" width="11.42578125" collapsed="false"/>
    <col min="5381" max="5381" bestFit="true" customWidth="true" style="52" width="11.5703125" collapsed="false"/>
    <col min="5382" max="5382" customWidth="true" style="52" width="11.140625" collapsed="false"/>
    <col min="5383" max="5384" customWidth="true" style="52" width="11.42578125" collapsed="false"/>
    <col min="5385" max="5385" bestFit="true" customWidth="true" style="52" width="10.5703125" collapsed="false"/>
    <col min="5386" max="5388" customWidth="true" style="52" width="12.5703125" collapsed="false"/>
    <col min="5389" max="5389" customWidth="true" style="52" width="3.42578125" collapsed="false"/>
    <col min="5390" max="5393" customWidth="true" style="52" width="9.85546875" collapsed="false"/>
    <col min="5394" max="5394" customWidth="true" style="52" width="3.5703125" collapsed="false"/>
    <col min="5395" max="5634" style="52" width="9.140625" collapsed="false"/>
    <col min="5635" max="5635" customWidth="true" style="52" width="51.28515625" collapsed="false"/>
    <col min="5636" max="5636" customWidth="true" style="52" width="11.42578125" collapsed="false"/>
    <col min="5637" max="5637" bestFit="true" customWidth="true" style="52" width="11.5703125" collapsed="false"/>
    <col min="5638" max="5638" customWidth="true" style="52" width="11.140625" collapsed="false"/>
    <col min="5639" max="5640" customWidth="true" style="52" width="11.42578125" collapsed="false"/>
    <col min="5641" max="5641" bestFit="true" customWidth="true" style="52" width="10.5703125" collapsed="false"/>
    <col min="5642" max="5644" customWidth="true" style="52" width="12.5703125" collapsed="false"/>
    <col min="5645" max="5645" customWidth="true" style="52" width="3.42578125" collapsed="false"/>
    <col min="5646" max="5649" customWidth="true" style="52" width="9.85546875" collapsed="false"/>
    <col min="5650" max="5650" customWidth="true" style="52" width="3.5703125" collapsed="false"/>
    <col min="5651" max="5890" style="52" width="9.140625" collapsed="false"/>
    <col min="5891" max="5891" customWidth="true" style="52" width="51.28515625" collapsed="false"/>
    <col min="5892" max="5892" customWidth="true" style="52" width="11.42578125" collapsed="false"/>
    <col min="5893" max="5893" bestFit="true" customWidth="true" style="52" width="11.5703125" collapsed="false"/>
    <col min="5894" max="5894" customWidth="true" style="52" width="11.140625" collapsed="false"/>
    <col min="5895" max="5896" customWidth="true" style="52" width="11.42578125" collapsed="false"/>
    <col min="5897" max="5897" bestFit="true" customWidth="true" style="52" width="10.5703125" collapsed="false"/>
    <col min="5898" max="5900" customWidth="true" style="52" width="12.5703125" collapsed="false"/>
    <col min="5901" max="5901" customWidth="true" style="52" width="3.42578125" collapsed="false"/>
    <col min="5902" max="5905" customWidth="true" style="52" width="9.85546875" collapsed="false"/>
    <col min="5906" max="5906" customWidth="true" style="52" width="3.5703125" collapsed="false"/>
    <col min="5907" max="6146" style="52" width="9.140625" collapsed="false"/>
    <col min="6147" max="6147" customWidth="true" style="52" width="51.28515625" collapsed="false"/>
    <col min="6148" max="6148" customWidth="true" style="52" width="11.42578125" collapsed="false"/>
    <col min="6149" max="6149" bestFit="true" customWidth="true" style="52" width="11.5703125" collapsed="false"/>
    <col min="6150" max="6150" customWidth="true" style="52" width="11.140625" collapsed="false"/>
    <col min="6151" max="6152" customWidth="true" style="52" width="11.42578125" collapsed="false"/>
    <col min="6153" max="6153" bestFit="true" customWidth="true" style="52" width="10.5703125" collapsed="false"/>
    <col min="6154" max="6156" customWidth="true" style="52" width="12.5703125" collapsed="false"/>
    <col min="6157" max="6157" customWidth="true" style="52" width="3.42578125" collapsed="false"/>
    <col min="6158" max="6161" customWidth="true" style="52" width="9.85546875" collapsed="false"/>
    <col min="6162" max="6162" customWidth="true" style="52" width="3.5703125" collapsed="false"/>
    <col min="6163" max="6402" style="52" width="9.140625" collapsed="false"/>
    <col min="6403" max="6403" customWidth="true" style="52" width="51.28515625" collapsed="false"/>
    <col min="6404" max="6404" customWidth="true" style="52" width="11.42578125" collapsed="false"/>
    <col min="6405" max="6405" bestFit="true" customWidth="true" style="52" width="11.5703125" collapsed="false"/>
    <col min="6406" max="6406" customWidth="true" style="52" width="11.140625" collapsed="false"/>
    <col min="6407" max="6408" customWidth="true" style="52" width="11.42578125" collapsed="false"/>
    <col min="6409" max="6409" bestFit="true" customWidth="true" style="52" width="10.5703125" collapsed="false"/>
    <col min="6410" max="6412" customWidth="true" style="52" width="12.5703125" collapsed="false"/>
    <col min="6413" max="6413" customWidth="true" style="52" width="3.42578125" collapsed="false"/>
    <col min="6414" max="6417" customWidth="true" style="52" width="9.85546875" collapsed="false"/>
    <col min="6418" max="6418" customWidth="true" style="52" width="3.5703125" collapsed="false"/>
    <col min="6419" max="6658" style="52" width="9.140625" collapsed="false"/>
    <col min="6659" max="6659" customWidth="true" style="52" width="51.28515625" collapsed="false"/>
    <col min="6660" max="6660" customWidth="true" style="52" width="11.42578125" collapsed="false"/>
    <col min="6661" max="6661" bestFit="true" customWidth="true" style="52" width="11.5703125" collapsed="false"/>
    <col min="6662" max="6662" customWidth="true" style="52" width="11.140625" collapsed="false"/>
    <col min="6663" max="6664" customWidth="true" style="52" width="11.42578125" collapsed="false"/>
    <col min="6665" max="6665" bestFit="true" customWidth="true" style="52" width="10.5703125" collapsed="false"/>
    <col min="6666" max="6668" customWidth="true" style="52" width="12.5703125" collapsed="false"/>
    <col min="6669" max="6669" customWidth="true" style="52" width="3.42578125" collapsed="false"/>
    <col min="6670" max="6673" customWidth="true" style="52" width="9.85546875" collapsed="false"/>
    <col min="6674" max="6674" customWidth="true" style="52" width="3.5703125" collapsed="false"/>
    <col min="6675" max="6914" style="52" width="9.140625" collapsed="false"/>
    <col min="6915" max="6915" customWidth="true" style="52" width="51.28515625" collapsed="false"/>
    <col min="6916" max="6916" customWidth="true" style="52" width="11.42578125" collapsed="false"/>
    <col min="6917" max="6917" bestFit="true" customWidth="true" style="52" width="11.5703125" collapsed="false"/>
    <col min="6918" max="6918" customWidth="true" style="52" width="11.140625" collapsed="false"/>
    <col min="6919" max="6920" customWidth="true" style="52" width="11.42578125" collapsed="false"/>
    <col min="6921" max="6921" bestFit="true" customWidth="true" style="52" width="10.5703125" collapsed="false"/>
    <col min="6922" max="6924" customWidth="true" style="52" width="12.5703125" collapsed="false"/>
    <col min="6925" max="6925" customWidth="true" style="52" width="3.42578125" collapsed="false"/>
    <col min="6926" max="6929" customWidth="true" style="52" width="9.85546875" collapsed="false"/>
    <col min="6930" max="6930" customWidth="true" style="52" width="3.5703125" collapsed="false"/>
    <col min="6931" max="7170" style="52" width="9.140625" collapsed="false"/>
    <col min="7171" max="7171" customWidth="true" style="52" width="51.28515625" collapsed="false"/>
    <col min="7172" max="7172" customWidth="true" style="52" width="11.42578125" collapsed="false"/>
    <col min="7173" max="7173" bestFit="true" customWidth="true" style="52" width="11.5703125" collapsed="false"/>
    <col min="7174" max="7174" customWidth="true" style="52" width="11.140625" collapsed="false"/>
    <col min="7175" max="7176" customWidth="true" style="52" width="11.42578125" collapsed="false"/>
    <col min="7177" max="7177" bestFit="true" customWidth="true" style="52" width="10.5703125" collapsed="false"/>
    <col min="7178" max="7180" customWidth="true" style="52" width="12.5703125" collapsed="false"/>
    <col min="7181" max="7181" customWidth="true" style="52" width="3.42578125" collapsed="false"/>
    <col min="7182" max="7185" customWidth="true" style="52" width="9.85546875" collapsed="false"/>
    <col min="7186" max="7186" customWidth="true" style="52" width="3.5703125" collapsed="false"/>
    <col min="7187" max="7426" style="52" width="9.140625" collapsed="false"/>
    <col min="7427" max="7427" customWidth="true" style="52" width="51.28515625" collapsed="false"/>
    <col min="7428" max="7428" customWidth="true" style="52" width="11.42578125" collapsed="false"/>
    <col min="7429" max="7429" bestFit="true" customWidth="true" style="52" width="11.5703125" collapsed="false"/>
    <col min="7430" max="7430" customWidth="true" style="52" width="11.140625" collapsed="false"/>
    <col min="7431" max="7432" customWidth="true" style="52" width="11.42578125" collapsed="false"/>
    <col min="7433" max="7433" bestFit="true" customWidth="true" style="52" width="10.5703125" collapsed="false"/>
    <col min="7434" max="7436" customWidth="true" style="52" width="12.5703125" collapsed="false"/>
    <col min="7437" max="7437" customWidth="true" style="52" width="3.42578125" collapsed="false"/>
    <col min="7438" max="7441" customWidth="true" style="52" width="9.85546875" collapsed="false"/>
    <col min="7442" max="7442" customWidth="true" style="52" width="3.5703125" collapsed="false"/>
    <col min="7443" max="7682" style="52" width="9.140625" collapsed="false"/>
    <col min="7683" max="7683" customWidth="true" style="52" width="51.28515625" collapsed="false"/>
    <col min="7684" max="7684" customWidth="true" style="52" width="11.42578125" collapsed="false"/>
    <col min="7685" max="7685" bestFit="true" customWidth="true" style="52" width="11.5703125" collapsed="false"/>
    <col min="7686" max="7686" customWidth="true" style="52" width="11.140625" collapsed="false"/>
    <col min="7687" max="7688" customWidth="true" style="52" width="11.42578125" collapsed="false"/>
    <col min="7689" max="7689" bestFit="true" customWidth="true" style="52" width="10.5703125" collapsed="false"/>
    <col min="7690" max="7692" customWidth="true" style="52" width="12.5703125" collapsed="false"/>
    <col min="7693" max="7693" customWidth="true" style="52" width="3.42578125" collapsed="false"/>
    <col min="7694" max="7697" customWidth="true" style="52" width="9.85546875" collapsed="false"/>
    <col min="7698" max="7698" customWidth="true" style="52" width="3.5703125" collapsed="false"/>
    <col min="7699" max="7938" style="52" width="9.140625" collapsed="false"/>
    <col min="7939" max="7939" customWidth="true" style="52" width="51.28515625" collapsed="false"/>
    <col min="7940" max="7940" customWidth="true" style="52" width="11.42578125" collapsed="false"/>
    <col min="7941" max="7941" bestFit="true" customWidth="true" style="52" width="11.5703125" collapsed="false"/>
    <col min="7942" max="7942" customWidth="true" style="52" width="11.140625" collapsed="false"/>
    <col min="7943" max="7944" customWidth="true" style="52" width="11.42578125" collapsed="false"/>
    <col min="7945" max="7945" bestFit="true" customWidth="true" style="52" width="10.5703125" collapsed="false"/>
    <col min="7946" max="7948" customWidth="true" style="52" width="12.5703125" collapsed="false"/>
    <col min="7949" max="7949" customWidth="true" style="52" width="3.42578125" collapsed="false"/>
    <col min="7950" max="7953" customWidth="true" style="52" width="9.85546875" collapsed="false"/>
    <col min="7954" max="7954" customWidth="true" style="52" width="3.5703125" collapsed="false"/>
    <col min="7955" max="8194" style="52" width="9.140625" collapsed="false"/>
    <col min="8195" max="8195" customWidth="true" style="52" width="51.28515625" collapsed="false"/>
    <col min="8196" max="8196" customWidth="true" style="52" width="11.42578125" collapsed="false"/>
    <col min="8197" max="8197" bestFit="true" customWidth="true" style="52" width="11.5703125" collapsed="false"/>
    <col min="8198" max="8198" customWidth="true" style="52" width="11.140625" collapsed="false"/>
    <col min="8199" max="8200" customWidth="true" style="52" width="11.42578125" collapsed="false"/>
    <col min="8201" max="8201" bestFit="true" customWidth="true" style="52" width="10.5703125" collapsed="false"/>
    <col min="8202" max="8204" customWidth="true" style="52" width="12.5703125" collapsed="false"/>
    <col min="8205" max="8205" customWidth="true" style="52" width="3.42578125" collapsed="false"/>
    <col min="8206" max="8209" customWidth="true" style="52" width="9.85546875" collapsed="false"/>
    <col min="8210" max="8210" customWidth="true" style="52" width="3.5703125" collapsed="false"/>
    <col min="8211" max="8450" style="52" width="9.140625" collapsed="false"/>
    <col min="8451" max="8451" customWidth="true" style="52" width="51.28515625" collapsed="false"/>
    <col min="8452" max="8452" customWidth="true" style="52" width="11.42578125" collapsed="false"/>
    <col min="8453" max="8453" bestFit="true" customWidth="true" style="52" width="11.5703125" collapsed="false"/>
    <col min="8454" max="8454" customWidth="true" style="52" width="11.140625" collapsed="false"/>
    <col min="8455" max="8456" customWidth="true" style="52" width="11.42578125" collapsed="false"/>
    <col min="8457" max="8457" bestFit="true" customWidth="true" style="52" width="10.5703125" collapsed="false"/>
    <col min="8458" max="8460" customWidth="true" style="52" width="12.5703125" collapsed="false"/>
    <col min="8461" max="8461" customWidth="true" style="52" width="3.42578125" collapsed="false"/>
    <col min="8462" max="8465" customWidth="true" style="52" width="9.85546875" collapsed="false"/>
    <col min="8466" max="8466" customWidth="true" style="52" width="3.5703125" collapsed="false"/>
    <col min="8467" max="8706" style="52" width="9.140625" collapsed="false"/>
    <col min="8707" max="8707" customWidth="true" style="52" width="51.28515625" collapsed="false"/>
    <col min="8708" max="8708" customWidth="true" style="52" width="11.42578125" collapsed="false"/>
    <col min="8709" max="8709" bestFit="true" customWidth="true" style="52" width="11.5703125" collapsed="false"/>
    <col min="8710" max="8710" customWidth="true" style="52" width="11.140625" collapsed="false"/>
    <col min="8711" max="8712" customWidth="true" style="52" width="11.42578125" collapsed="false"/>
    <col min="8713" max="8713" bestFit="true" customWidth="true" style="52" width="10.5703125" collapsed="false"/>
    <col min="8714" max="8716" customWidth="true" style="52" width="12.5703125" collapsed="false"/>
    <col min="8717" max="8717" customWidth="true" style="52" width="3.42578125" collapsed="false"/>
    <col min="8718" max="8721" customWidth="true" style="52" width="9.85546875" collapsed="false"/>
    <col min="8722" max="8722" customWidth="true" style="52" width="3.5703125" collapsed="false"/>
    <col min="8723" max="8962" style="52" width="9.140625" collapsed="false"/>
    <col min="8963" max="8963" customWidth="true" style="52" width="51.28515625" collapsed="false"/>
    <col min="8964" max="8964" customWidth="true" style="52" width="11.42578125" collapsed="false"/>
    <col min="8965" max="8965" bestFit="true" customWidth="true" style="52" width="11.5703125" collapsed="false"/>
    <col min="8966" max="8966" customWidth="true" style="52" width="11.140625" collapsed="false"/>
    <col min="8967" max="8968" customWidth="true" style="52" width="11.42578125" collapsed="false"/>
    <col min="8969" max="8969" bestFit="true" customWidth="true" style="52" width="10.5703125" collapsed="false"/>
    <col min="8970" max="8972" customWidth="true" style="52" width="12.5703125" collapsed="false"/>
    <col min="8973" max="8973" customWidth="true" style="52" width="3.42578125" collapsed="false"/>
    <col min="8974" max="8977" customWidth="true" style="52" width="9.85546875" collapsed="false"/>
    <col min="8978" max="8978" customWidth="true" style="52" width="3.5703125" collapsed="false"/>
    <col min="8979" max="9218" style="52" width="9.140625" collapsed="false"/>
    <col min="9219" max="9219" customWidth="true" style="52" width="51.28515625" collapsed="false"/>
    <col min="9220" max="9220" customWidth="true" style="52" width="11.42578125" collapsed="false"/>
    <col min="9221" max="9221" bestFit="true" customWidth="true" style="52" width="11.5703125" collapsed="false"/>
    <col min="9222" max="9222" customWidth="true" style="52" width="11.140625" collapsed="false"/>
    <col min="9223" max="9224" customWidth="true" style="52" width="11.42578125" collapsed="false"/>
    <col min="9225" max="9225" bestFit="true" customWidth="true" style="52" width="10.5703125" collapsed="false"/>
    <col min="9226" max="9228" customWidth="true" style="52" width="12.5703125" collapsed="false"/>
    <col min="9229" max="9229" customWidth="true" style="52" width="3.42578125" collapsed="false"/>
    <col min="9230" max="9233" customWidth="true" style="52" width="9.85546875" collapsed="false"/>
    <col min="9234" max="9234" customWidth="true" style="52" width="3.5703125" collapsed="false"/>
    <col min="9235" max="9474" style="52" width="9.140625" collapsed="false"/>
    <col min="9475" max="9475" customWidth="true" style="52" width="51.28515625" collapsed="false"/>
    <col min="9476" max="9476" customWidth="true" style="52" width="11.42578125" collapsed="false"/>
    <col min="9477" max="9477" bestFit="true" customWidth="true" style="52" width="11.5703125" collapsed="false"/>
    <col min="9478" max="9478" customWidth="true" style="52" width="11.140625" collapsed="false"/>
    <col min="9479" max="9480" customWidth="true" style="52" width="11.42578125" collapsed="false"/>
    <col min="9481" max="9481" bestFit="true" customWidth="true" style="52" width="10.5703125" collapsed="false"/>
    <col min="9482" max="9484" customWidth="true" style="52" width="12.5703125" collapsed="false"/>
    <col min="9485" max="9485" customWidth="true" style="52" width="3.42578125" collapsed="false"/>
    <col min="9486" max="9489" customWidth="true" style="52" width="9.85546875" collapsed="false"/>
    <col min="9490" max="9490" customWidth="true" style="52" width="3.5703125" collapsed="false"/>
    <col min="9491" max="9730" style="52" width="9.140625" collapsed="false"/>
    <col min="9731" max="9731" customWidth="true" style="52" width="51.28515625" collapsed="false"/>
    <col min="9732" max="9732" customWidth="true" style="52" width="11.42578125" collapsed="false"/>
    <col min="9733" max="9733" bestFit="true" customWidth="true" style="52" width="11.5703125" collapsed="false"/>
    <col min="9734" max="9734" customWidth="true" style="52" width="11.140625" collapsed="false"/>
    <col min="9735" max="9736" customWidth="true" style="52" width="11.42578125" collapsed="false"/>
    <col min="9737" max="9737" bestFit="true" customWidth="true" style="52" width="10.5703125" collapsed="false"/>
    <col min="9738" max="9740" customWidth="true" style="52" width="12.5703125" collapsed="false"/>
    <col min="9741" max="9741" customWidth="true" style="52" width="3.42578125" collapsed="false"/>
    <col min="9742" max="9745" customWidth="true" style="52" width="9.85546875" collapsed="false"/>
    <col min="9746" max="9746" customWidth="true" style="52" width="3.5703125" collapsed="false"/>
    <col min="9747" max="9986" style="52" width="9.140625" collapsed="false"/>
    <col min="9987" max="9987" customWidth="true" style="52" width="51.28515625" collapsed="false"/>
    <col min="9988" max="9988" customWidth="true" style="52" width="11.42578125" collapsed="false"/>
    <col min="9989" max="9989" bestFit="true" customWidth="true" style="52" width="11.5703125" collapsed="false"/>
    <col min="9990" max="9990" customWidth="true" style="52" width="11.140625" collapsed="false"/>
    <col min="9991" max="9992" customWidth="true" style="52" width="11.42578125" collapsed="false"/>
    <col min="9993" max="9993" bestFit="true" customWidth="true" style="52" width="10.5703125" collapsed="false"/>
    <col min="9994" max="9996" customWidth="true" style="52" width="12.5703125" collapsed="false"/>
    <col min="9997" max="9997" customWidth="true" style="52" width="3.42578125" collapsed="false"/>
    <col min="9998" max="10001" customWidth="true" style="52" width="9.85546875" collapsed="false"/>
    <col min="10002" max="10002" customWidth="true" style="52" width="3.5703125" collapsed="false"/>
    <col min="10003" max="10242" style="52" width="9.140625" collapsed="false"/>
    <col min="10243" max="10243" customWidth="true" style="52" width="51.28515625" collapsed="false"/>
    <col min="10244" max="10244" customWidth="true" style="52" width="11.42578125" collapsed="false"/>
    <col min="10245" max="10245" bestFit="true" customWidth="true" style="52" width="11.5703125" collapsed="false"/>
    <col min="10246" max="10246" customWidth="true" style="52" width="11.140625" collapsed="false"/>
    <col min="10247" max="10248" customWidth="true" style="52" width="11.42578125" collapsed="false"/>
    <col min="10249" max="10249" bestFit="true" customWidth="true" style="52" width="10.5703125" collapsed="false"/>
    <col min="10250" max="10252" customWidth="true" style="52" width="12.5703125" collapsed="false"/>
    <col min="10253" max="10253" customWidth="true" style="52" width="3.42578125" collapsed="false"/>
    <col min="10254" max="10257" customWidth="true" style="52" width="9.85546875" collapsed="false"/>
    <col min="10258" max="10258" customWidth="true" style="52" width="3.5703125" collapsed="false"/>
    <col min="10259" max="10498" style="52" width="9.140625" collapsed="false"/>
    <col min="10499" max="10499" customWidth="true" style="52" width="51.28515625" collapsed="false"/>
    <col min="10500" max="10500" customWidth="true" style="52" width="11.42578125" collapsed="false"/>
    <col min="10501" max="10501" bestFit="true" customWidth="true" style="52" width="11.5703125" collapsed="false"/>
    <col min="10502" max="10502" customWidth="true" style="52" width="11.140625" collapsed="false"/>
    <col min="10503" max="10504" customWidth="true" style="52" width="11.42578125" collapsed="false"/>
    <col min="10505" max="10505" bestFit="true" customWidth="true" style="52" width="10.5703125" collapsed="false"/>
    <col min="10506" max="10508" customWidth="true" style="52" width="12.5703125" collapsed="false"/>
    <col min="10509" max="10509" customWidth="true" style="52" width="3.42578125" collapsed="false"/>
    <col min="10510" max="10513" customWidth="true" style="52" width="9.85546875" collapsed="false"/>
    <col min="10514" max="10514" customWidth="true" style="52" width="3.5703125" collapsed="false"/>
    <col min="10515" max="10754" style="52" width="9.140625" collapsed="false"/>
    <col min="10755" max="10755" customWidth="true" style="52" width="51.28515625" collapsed="false"/>
    <col min="10756" max="10756" customWidth="true" style="52" width="11.42578125" collapsed="false"/>
    <col min="10757" max="10757" bestFit="true" customWidth="true" style="52" width="11.5703125" collapsed="false"/>
    <col min="10758" max="10758" customWidth="true" style="52" width="11.140625" collapsed="false"/>
    <col min="10759" max="10760" customWidth="true" style="52" width="11.42578125" collapsed="false"/>
    <col min="10761" max="10761" bestFit="true" customWidth="true" style="52" width="10.5703125" collapsed="false"/>
    <col min="10762" max="10764" customWidth="true" style="52" width="12.5703125" collapsed="false"/>
    <col min="10765" max="10765" customWidth="true" style="52" width="3.42578125" collapsed="false"/>
    <col min="10766" max="10769" customWidth="true" style="52" width="9.85546875" collapsed="false"/>
    <col min="10770" max="10770" customWidth="true" style="52" width="3.5703125" collapsed="false"/>
    <col min="10771" max="11010" style="52" width="9.140625" collapsed="false"/>
    <col min="11011" max="11011" customWidth="true" style="52" width="51.28515625" collapsed="false"/>
    <col min="11012" max="11012" customWidth="true" style="52" width="11.42578125" collapsed="false"/>
    <col min="11013" max="11013" bestFit="true" customWidth="true" style="52" width="11.5703125" collapsed="false"/>
    <col min="11014" max="11014" customWidth="true" style="52" width="11.140625" collapsed="false"/>
    <col min="11015" max="11016" customWidth="true" style="52" width="11.42578125" collapsed="false"/>
    <col min="11017" max="11017" bestFit="true" customWidth="true" style="52" width="10.5703125" collapsed="false"/>
    <col min="11018" max="11020" customWidth="true" style="52" width="12.5703125" collapsed="false"/>
    <col min="11021" max="11021" customWidth="true" style="52" width="3.42578125" collapsed="false"/>
    <col min="11022" max="11025" customWidth="true" style="52" width="9.85546875" collapsed="false"/>
    <col min="11026" max="11026" customWidth="true" style="52" width="3.5703125" collapsed="false"/>
    <col min="11027" max="11266" style="52" width="9.140625" collapsed="false"/>
    <col min="11267" max="11267" customWidth="true" style="52" width="51.28515625" collapsed="false"/>
    <col min="11268" max="11268" customWidth="true" style="52" width="11.42578125" collapsed="false"/>
    <col min="11269" max="11269" bestFit="true" customWidth="true" style="52" width="11.5703125" collapsed="false"/>
    <col min="11270" max="11270" customWidth="true" style="52" width="11.140625" collapsed="false"/>
    <col min="11271" max="11272" customWidth="true" style="52" width="11.42578125" collapsed="false"/>
    <col min="11273" max="11273" bestFit="true" customWidth="true" style="52" width="10.5703125" collapsed="false"/>
    <col min="11274" max="11276" customWidth="true" style="52" width="12.5703125" collapsed="false"/>
    <col min="11277" max="11277" customWidth="true" style="52" width="3.42578125" collapsed="false"/>
    <col min="11278" max="11281" customWidth="true" style="52" width="9.85546875" collapsed="false"/>
    <col min="11282" max="11282" customWidth="true" style="52" width="3.5703125" collapsed="false"/>
    <col min="11283" max="11522" style="52" width="9.140625" collapsed="false"/>
    <col min="11523" max="11523" customWidth="true" style="52" width="51.28515625" collapsed="false"/>
    <col min="11524" max="11524" customWidth="true" style="52" width="11.42578125" collapsed="false"/>
    <col min="11525" max="11525" bestFit="true" customWidth="true" style="52" width="11.5703125" collapsed="false"/>
    <col min="11526" max="11526" customWidth="true" style="52" width="11.140625" collapsed="false"/>
    <col min="11527" max="11528" customWidth="true" style="52" width="11.42578125" collapsed="false"/>
    <col min="11529" max="11529" bestFit="true" customWidth="true" style="52" width="10.5703125" collapsed="false"/>
    <col min="11530" max="11532" customWidth="true" style="52" width="12.5703125" collapsed="false"/>
    <col min="11533" max="11533" customWidth="true" style="52" width="3.42578125" collapsed="false"/>
    <col min="11534" max="11537" customWidth="true" style="52" width="9.85546875" collapsed="false"/>
    <col min="11538" max="11538" customWidth="true" style="52" width="3.5703125" collapsed="false"/>
    <col min="11539" max="11778" style="52" width="9.140625" collapsed="false"/>
    <col min="11779" max="11779" customWidth="true" style="52" width="51.28515625" collapsed="false"/>
    <col min="11780" max="11780" customWidth="true" style="52" width="11.42578125" collapsed="false"/>
    <col min="11781" max="11781" bestFit="true" customWidth="true" style="52" width="11.5703125" collapsed="false"/>
    <col min="11782" max="11782" customWidth="true" style="52" width="11.140625" collapsed="false"/>
    <col min="11783" max="11784" customWidth="true" style="52" width="11.42578125" collapsed="false"/>
    <col min="11785" max="11785" bestFit="true" customWidth="true" style="52" width="10.5703125" collapsed="false"/>
    <col min="11786" max="11788" customWidth="true" style="52" width="12.5703125" collapsed="false"/>
    <col min="11789" max="11789" customWidth="true" style="52" width="3.42578125" collapsed="false"/>
    <col min="11790" max="11793" customWidth="true" style="52" width="9.85546875" collapsed="false"/>
    <col min="11794" max="11794" customWidth="true" style="52" width="3.5703125" collapsed="false"/>
    <col min="11795" max="12034" style="52" width="9.140625" collapsed="false"/>
    <col min="12035" max="12035" customWidth="true" style="52" width="51.28515625" collapsed="false"/>
    <col min="12036" max="12036" customWidth="true" style="52" width="11.42578125" collapsed="false"/>
    <col min="12037" max="12037" bestFit="true" customWidth="true" style="52" width="11.5703125" collapsed="false"/>
    <col min="12038" max="12038" customWidth="true" style="52" width="11.140625" collapsed="false"/>
    <col min="12039" max="12040" customWidth="true" style="52" width="11.42578125" collapsed="false"/>
    <col min="12041" max="12041" bestFit="true" customWidth="true" style="52" width="10.5703125" collapsed="false"/>
    <col min="12042" max="12044" customWidth="true" style="52" width="12.5703125" collapsed="false"/>
    <col min="12045" max="12045" customWidth="true" style="52" width="3.42578125" collapsed="false"/>
    <col min="12046" max="12049" customWidth="true" style="52" width="9.85546875" collapsed="false"/>
    <col min="12050" max="12050" customWidth="true" style="52" width="3.5703125" collapsed="false"/>
    <col min="12051" max="12290" style="52" width="9.140625" collapsed="false"/>
    <col min="12291" max="12291" customWidth="true" style="52" width="51.28515625" collapsed="false"/>
    <col min="12292" max="12292" customWidth="true" style="52" width="11.42578125" collapsed="false"/>
    <col min="12293" max="12293" bestFit="true" customWidth="true" style="52" width="11.5703125" collapsed="false"/>
    <col min="12294" max="12294" customWidth="true" style="52" width="11.140625" collapsed="false"/>
    <col min="12295" max="12296" customWidth="true" style="52" width="11.42578125" collapsed="false"/>
    <col min="12297" max="12297" bestFit="true" customWidth="true" style="52" width="10.5703125" collapsed="false"/>
    <col min="12298" max="12300" customWidth="true" style="52" width="12.5703125" collapsed="false"/>
    <col min="12301" max="12301" customWidth="true" style="52" width="3.42578125" collapsed="false"/>
    <col min="12302" max="12305" customWidth="true" style="52" width="9.85546875" collapsed="false"/>
    <col min="12306" max="12306" customWidth="true" style="52" width="3.5703125" collapsed="false"/>
    <col min="12307" max="12546" style="52" width="9.140625" collapsed="false"/>
    <col min="12547" max="12547" customWidth="true" style="52" width="51.28515625" collapsed="false"/>
    <col min="12548" max="12548" customWidth="true" style="52" width="11.42578125" collapsed="false"/>
    <col min="12549" max="12549" bestFit="true" customWidth="true" style="52" width="11.5703125" collapsed="false"/>
    <col min="12550" max="12550" customWidth="true" style="52" width="11.140625" collapsed="false"/>
    <col min="12551" max="12552" customWidth="true" style="52" width="11.42578125" collapsed="false"/>
    <col min="12553" max="12553" bestFit="true" customWidth="true" style="52" width="10.5703125" collapsed="false"/>
    <col min="12554" max="12556" customWidth="true" style="52" width="12.5703125" collapsed="false"/>
    <col min="12557" max="12557" customWidth="true" style="52" width="3.42578125" collapsed="false"/>
    <col min="12558" max="12561" customWidth="true" style="52" width="9.85546875" collapsed="false"/>
    <col min="12562" max="12562" customWidth="true" style="52" width="3.5703125" collapsed="false"/>
    <col min="12563" max="12802" style="52" width="9.140625" collapsed="false"/>
    <col min="12803" max="12803" customWidth="true" style="52" width="51.28515625" collapsed="false"/>
    <col min="12804" max="12804" customWidth="true" style="52" width="11.42578125" collapsed="false"/>
    <col min="12805" max="12805" bestFit="true" customWidth="true" style="52" width="11.5703125" collapsed="false"/>
    <col min="12806" max="12806" customWidth="true" style="52" width="11.140625" collapsed="false"/>
    <col min="12807" max="12808" customWidth="true" style="52" width="11.42578125" collapsed="false"/>
    <col min="12809" max="12809" bestFit="true" customWidth="true" style="52" width="10.5703125" collapsed="false"/>
    <col min="12810" max="12812" customWidth="true" style="52" width="12.5703125" collapsed="false"/>
    <col min="12813" max="12813" customWidth="true" style="52" width="3.42578125" collapsed="false"/>
    <col min="12814" max="12817" customWidth="true" style="52" width="9.85546875" collapsed="false"/>
    <col min="12818" max="12818" customWidth="true" style="52" width="3.5703125" collapsed="false"/>
    <col min="12819" max="13058" style="52" width="9.140625" collapsed="false"/>
    <col min="13059" max="13059" customWidth="true" style="52" width="51.28515625" collapsed="false"/>
    <col min="13060" max="13060" customWidth="true" style="52" width="11.42578125" collapsed="false"/>
    <col min="13061" max="13061" bestFit="true" customWidth="true" style="52" width="11.5703125" collapsed="false"/>
    <col min="13062" max="13062" customWidth="true" style="52" width="11.140625" collapsed="false"/>
    <col min="13063" max="13064" customWidth="true" style="52" width="11.42578125" collapsed="false"/>
    <col min="13065" max="13065" bestFit="true" customWidth="true" style="52" width="10.5703125" collapsed="false"/>
    <col min="13066" max="13068" customWidth="true" style="52" width="12.5703125" collapsed="false"/>
    <col min="13069" max="13069" customWidth="true" style="52" width="3.42578125" collapsed="false"/>
    <col min="13070" max="13073" customWidth="true" style="52" width="9.85546875" collapsed="false"/>
    <col min="13074" max="13074" customWidth="true" style="52" width="3.5703125" collapsed="false"/>
    <col min="13075" max="13314" style="52" width="9.140625" collapsed="false"/>
    <col min="13315" max="13315" customWidth="true" style="52" width="51.28515625" collapsed="false"/>
    <col min="13316" max="13316" customWidth="true" style="52" width="11.42578125" collapsed="false"/>
    <col min="13317" max="13317" bestFit="true" customWidth="true" style="52" width="11.5703125" collapsed="false"/>
    <col min="13318" max="13318" customWidth="true" style="52" width="11.140625" collapsed="false"/>
    <col min="13319" max="13320" customWidth="true" style="52" width="11.42578125" collapsed="false"/>
    <col min="13321" max="13321" bestFit="true" customWidth="true" style="52" width="10.5703125" collapsed="false"/>
    <col min="13322" max="13324" customWidth="true" style="52" width="12.5703125" collapsed="false"/>
    <col min="13325" max="13325" customWidth="true" style="52" width="3.42578125" collapsed="false"/>
    <col min="13326" max="13329" customWidth="true" style="52" width="9.85546875" collapsed="false"/>
    <col min="13330" max="13330" customWidth="true" style="52" width="3.5703125" collapsed="false"/>
    <col min="13331" max="13570" style="52" width="9.140625" collapsed="false"/>
    <col min="13571" max="13571" customWidth="true" style="52" width="51.28515625" collapsed="false"/>
    <col min="13572" max="13572" customWidth="true" style="52" width="11.42578125" collapsed="false"/>
    <col min="13573" max="13573" bestFit="true" customWidth="true" style="52" width="11.5703125" collapsed="false"/>
    <col min="13574" max="13574" customWidth="true" style="52" width="11.140625" collapsed="false"/>
    <col min="13575" max="13576" customWidth="true" style="52" width="11.42578125" collapsed="false"/>
    <col min="13577" max="13577" bestFit="true" customWidth="true" style="52" width="10.5703125" collapsed="false"/>
    <col min="13578" max="13580" customWidth="true" style="52" width="12.5703125" collapsed="false"/>
    <col min="13581" max="13581" customWidth="true" style="52" width="3.42578125" collapsed="false"/>
    <col min="13582" max="13585" customWidth="true" style="52" width="9.85546875" collapsed="false"/>
    <col min="13586" max="13586" customWidth="true" style="52" width="3.5703125" collapsed="false"/>
    <col min="13587" max="13826" style="52" width="9.140625" collapsed="false"/>
    <col min="13827" max="13827" customWidth="true" style="52" width="51.28515625" collapsed="false"/>
    <col min="13828" max="13828" customWidth="true" style="52" width="11.42578125" collapsed="false"/>
    <col min="13829" max="13829" bestFit="true" customWidth="true" style="52" width="11.5703125" collapsed="false"/>
    <col min="13830" max="13830" customWidth="true" style="52" width="11.140625" collapsed="false"/>
    <col min="13831" max="13832" customWidth="true" style="52" width="11.42578125" collapsed="false"/>
    <col min="13833" max="13833" bestFit="true" customWidth="true" style="52" width="10.5703125" collapsed="false"/>
    <col min="13834" max="13836" customWidth="true" style="52" width="12.5703125" collapsed="false"/>
    <col min="13837" max="13837" customWidth="true" style="52" width="3.42578125" collapsed="false"/>
    <col min="13838" max="13841" customWidth="true" style="52" width="9.85546875" collapsed="false"/>
    <col min="13842" max="13842" customWidth="true" style="52" width="3.5703125" collapsed="false"/>
    <col min="13843" max="14082" style="52" width="9.140625" collapsed="false"/>
    <col min="14083" max="14083" customWidth="true" style="52" width="51.28515625" collapsed="false"/>
    <col min="14084" max="14084" customWidth="true" style="52" width="11.42578125" collapsed="false"/>
    <col min="14085" max="14085" bestFit="true" customWidth="true" style="52" width="11.5703125" collapsed="false"/>
    <col min="14086" max="14086" customWidth="true" style="52" width="11.140625" collapsed="false"/>
    <col min="14087" max="14088" customWidth="true" style="52" width="11.42578125" collapsed="false"/>
    <col min="14089" max="14089" bestFit="true" customWidth="true" style="52" width="10.5703125" collapsed="false"/>
    <col min="14090" max="14092" customWidth="true" style="52" width="12.5703125" collapsed="false"/>
    <col min="14093" max="14093" customWidth="true" style="52" width="3.42578125" collapsed="false"/>
    <col min="14094" max="14097" customWidth="true" style="52" width="9.85546875" collapsed="false"/>
    <col min="14098" max="14098" customWidth="true" style="52" width="3.5703125" collapsed="false"/>
    <col min="14099" max="14338" style="52" width="9.140625" collapsed="false"/>
    <col min="14339" max="14339" customWidth="true" style="52" width="51.28515625" collapsed="false"/>
    <col min="14340" max="14340" customWidth="true" style="52" width="11.42578125" collapsed="false"/>
    <col min="14341" max="14341" bestFit="true" customWidth="true" style="52" width="11.5703125" collapsed="false"/>
    <col min="14342" max="14342" customWidth="true" style="52" width="11.140625" collapsed="false"/>
    <col min="14343" max="14344" customWidth="true" style="52" width="11.42578125" collapsed="false"/>
    <col min="14345" max="14345" bestFit="true" customWidth="true" style="52" width="10.5703125" collapsed="false"/>
    <col min="14346" max="14348" customWidth="true" style="52" width="12.5703125" collapsed="false"/>
    <col min="14349" max="14349" customWidth="true" style="52" width="3.42578125" collapsed="false"/>
    <col min="14350" max="14353" customWidth="true" style="52" width="9.85546875" collapsed="false"/>
    <col min="14354" max="14354" customWidth="true" style="52" width="3.5703125" collapsed="false"/>
    <col min="14355" max="14594" style="52" width="9.140625" collapsed="false"/>
    <col min="14595" max="14595" customWidth="true" style="52" width="51.28515625" collapsed="false"/>
    <col min="14596" max="14596" customWidth="true" style="52" width="11.42578125" collapsed="false"/>
    <col min="14597" max="14597" bestFit="true" customWidth="true" style="52" width="11.5703125" collapsed="false"/>
    <col min="14598" max="14598" customWidth="true" style="52" width="11.140625" collapsed="false"/>
    <col min="14599" max="14600" customWidth="true" style="52" width="11.42578125" collapsed="false"/>
    <col min="14601" max="14601" bestFit="true" customWidth="true" style="52" width="10.5703125" collapsed="false"/>
    <col min="14602" max="14604" customWidth="true" style="52" width="12.5703125" collapsed="false"/>
    <col min="14605" max="14605" customWidth="true" style="52" width="3.42578125" collapsed="false"/>
    <col min="14606" max="14609" customWidth="true" style="52" width="9.85546875" collapsed="false"/>
    <col min="14610" max="14610" customWidth="true" style="52" width="3.5703125" collapsed="false"/>
    <col min="14611" max="14850" style="52" width="9.140625" collapsed="false"/>
    <col min="14851" max="14851" customWidth="true" style="52" width="51.28515625" collapsed="false"/>
    <col min="14852" max="14852" customWidth="true" style="52" width="11.42578125" collapsed="false"/>
    <col min="14853" max="14853" bestFit="true" customWidth="true" style="52" width="11.5703125" collapsed="false"/>
    <col min="14854" max="14854" customWidth="true" style="52" width="11.140625" collapsed="false"/>
    <col min="14855" max="14856" customWidth="true" style="52" width="11.42578125" collapsed="false"/>
    <col min="14857" max="14857" bestFit="true" customWidth="true" style="52" width="10.5703125" collapsed="false"/>
    <col min="14858" max="14860" customWidth="true" style="52" width="12.5703125" collapsed="false"/>
    <col min="14861" max="14861" customWidth="true" style="52" width="3.42578125" collapsed="false"/>
    <col min="14862" max="14865" customWidth="true" style="52" width="9.85546875" collapsed="false"/>
    <col min="14866" max="14866" customWidth="true" style="52" width="3.5703125" collapsed="false"/>
    <col min="14867" max="15106" style="52" width="9.140625" collapsed="false"/>
    <col min="15107" max="15107" customWidth="true" style="52" width="51.28515625" collapsed="false"/>
    <col min="15108" max="15108" customWidth="true" style="52" width="11.42578125" collapsed="false"/>
    <col min="15109" max="15109" bestFit="true" customWidth="true" style="52" width="11.5703125" collapsed="false"/>
    <col min="15110" max="15110" customWidth="true" style="52" width="11.140625" collapsed="false"/>
    <col min="15111" max="15112" customWidth="true" style="52" width="11.42578125" collapsed="false"/>
    <col min="15113" max="15113" bestFit="true" customWidth="true" style="52" width="10.5703125" collapsed="false"/>
    <col min="15114" max="15116" customWidth="true" style="52" width="12.5703125" collapsed="false"/>
    <col min="15117" max="15117" customWidth="true" style="52" width="3.42578125" collapsed="false"/>
    <col min="15118" max="15121" customWidth="true" style="52" width="9.85546875" collapsed="false"/>
    <col min="15122" max="15122" customWidth="true" style="52" width="3.5703125" collapsed="false"/>
    <col min="15123" max="15362" style="52" width="9.140625" collapsed="false"/>
    <col min="15363" max="15363" customWidth="true" style="52" width="51.28515625" collapsed="false"/>
    <col min="15364" max="15364" customWidth="true" style="52" width="11.42578125" collapsed="false"/>
    <col min="15365" max="15365" bestFit="true" customWidth="true" style="52" width="11.5703125" collapsed="false"/>
    <col min="15366" max="15366" customWidth="true" style="52" width="11.140625" collapsed="false"/>
    <col min="15367" max="15368" customWidth="true" style="52" width="11.42578125" collapsed="false"/>
    <col min="15369" max="15369" bestFit="true" customWidth="true" style="52" width="10.5703125" collapsed="false"/>
    <col min="15370" max="15372" customWidth="true" style="52" width="12.5703125" collapsed="false"/>
    <col min="15373" max="15373" customWidth="true" style="52" width="3.42578125" collapsed="false"/>
    <col min="15374" max="15377" customWidth="true" style="52" width="9.85546875" collapsed="false"/>
    <col min="15378" max="15378" customWidth="true" style="52" width="3.5703125" collapsed="false"/>
    <col min="15379" max="15618" style="52" width="9.140625" collapsed="false"/>
    <col min="15619" max="15619" customWidth="true" style="52" width="51.28515625" collapsed="false"/>
    <col min="15620" max="15620" customWidth="true" style="52" width="11.42578125" collapsed="false"/>
    <col min="15621" max="15621" bestFit="true" customWidth="true" style="52" width="11.5703125" collapsed="false"/>
    <col min="15622" max="15622" customWidth="true" style="52" width="11.140625" collapsed="false"/>
    <col min="15623" max="15624" customWidth="true" style="52" width="11.42578125" collapsed="false"/>
    <col min="15625" max="15625" bestFit="true" customWidth="true" style="52" width="10.5703125" collapsed="false"/>
    <col min="15626" max="15628" customWidth="true" style="52" width="12.5703125" collapsed="false"/>
    <col min="15629" max="15629" customWidth="true" style="52" width="3.42578125" collapsed="false"/>
    <col min="15630" max="15633" customWidth="true" style="52" width="9.85546875" collapsed="false"/>
    <col min="15634" max="15634" customWidth="true" style="52" width="3.5703125" collapsed="false"/>
    <col min="15635" max="15874" style="52" width="9.140625" collapsed="false"/>
    <col min="15875" max="15875" customWidth="true" style="52" width="51.28515625" collapsed="false"/>
    <col min="15876" max="15876" customWidth="true" style="52" width="11.42578125" collapsed="false"/>
    <col min="15877" max="15877" bestFit="true" customWidth="true" style="52" width="11.5703125" collapsed="false"/>
    <col min="15878" max="15878" customWidth="true" style="52" width="11.140625" collapsed="false"/>
    <col min="15879" max="15880" customWidth="true" style="52" width="11.42578125" collapsed="false"/>
    <col min="15881" max="15881" bestFit="true" customWidth="true" style="52" width="10.5703125" collapsed="false"/>
    <col min="15882" max="15884" customWidth="true" style="52" width="12.5703125" collapsed="false"/>
    <col min="15885" max="15885" customWidth="true" style="52" width="3.42578125" collapsed="false"/>
    <col min="15886" max="15889" customWidth="true" style="52" width="9.85546875" collapsed="false"/>
    <col min="15890" max="15890" customWidth="true" style="52" width="3.5703125" collapsed="false"/>
    <col min="15891" max="16130" style="52" width="9.140625" collapsed="false"/>
    <col min="16131" max="16131" customWidth="true" style="52" width="51.28515625" collapsed="false"/>
    <col min="16132" max="16132" customWidth="true" style="52" width="11.42578125" collapsed="false"/>
    <col min="16133" max="16133" bestFit="true" customWidth="true" style="52" width="11.5703125" collapsed="false"/>
    <col min="16134" max="16134" customWidth="true" style="52" width="11.140625" collapsed="false"/>
    <col min="16135" max="16136" customWidth="true" style="52" width="11.42578125" collapsed="false"/>
    <col min="16137" max="16137" bestFit="true" customWidth="true" style="52" width="10.5703125" collapsed="false"/>
    <col min="16138" max="16140" customWidth="true" style="52" width="12.5703125" collapsed="false"/>
    <col min="16141" max="16141" customWidth="true" style="52" width="3.42578125" collapsed="false"/>
    <col min="16142" max="16145" customWidth="true" style="52" width="9.85546875" collapsed="false"/>
    <col min="16146" max="16146" customWidth="true" style="52" width="3.5703125" collapsed="false"/>
    <col min="16147" max="16384" style="52" width="9.140625" collapsed="false"/>
  </cols>
  <sheetData>
    <row r="1" spans="1:22" x14ac:dyDescent="0.2">
      <c r="A1" s="311" t="s">
        <v>236</v>
      </c>
      <c r="B1" s="96"/>
      <c r="C1" s="96"/>
    </row>
    <row r="2" spans="1:22" x14ac:dyDescent="0.2">
      <c r="A2" s="274" t="s">
        <v>282</v>
      </c>
      <c r="B2" s="96"/>
      <c r="C2" s="96"/>
      <c r="N2" s="415" t="s">
        <v>210</v>
      </c>
      <c r="O2" s="416"/>
      <c r="P2" s="416"/>
      <c r="Q2" s="417"/>
      <c r="S2" s="415" t="s">
        <v>211</v>
      </c>
      <c r="T2" s="416"/>
      <c r="U2" s="416"/>
      <c r="V2" s="417"/>
    </row>
    <row r="3" spans="1:22" x14ac:dyDescent="0.2">
      <c r="B3" s="419">
        <v>2018</v>
      </c>
      <c r="C3" s="421"/>
      <c r="D3" s="421"/>
      <c r="E3" s="421"/>
      <c r="F3" s="419">
        <v>2019</v>
      </c>
      <c r="G3" s="421"/>
      <c r="H3" s="421"/>
      <c r="I3" s="421"/>
      <c r="J3" s="415">
        <v>2020</v>
      </c>
      <c r="K3" s="416"/>
      <c r="L3" s="417"/>
      <c r="N3" s="12">
        <v>2019</v>
      </c>
      <c r="O3" s="25">
        <v>2020</v>
      </c>
      <c r="P3" s="419" t="s">
        <v>68</v>
      </c>
      <c r="Q3" s="420"/>
      <c r="S3" s="12">
        <v>2019</v>
      </c>
      <c r="T3" s="25">
        <v>2020</v>
      </c>
      <c r="U3" s="415" t="s">
        <v>68</v>
      </c>
      <c r="V3" s="417"/>
    </row>
    <row r="4" spans="1:22" ht="30.75" customHeight="1" x14ac:dyDescent="0.2">
      <c r="A4" s="98"/>
      <c r="B4" s="11" t="s">
        <v>317</v>
      </c>
      <c r="C4" s="11" t="s">
        <v>67</v>
      </c>
      <c r="D4" s="11" t="s">
        <v>318</v>
      </c>
      <c r="E4" s="11" t="s">
        <v>65</v>
      </c>
      <c r="F4" s="11" t="s">
        <v>317</v>
      </c>
      <c r="G4" s="11" t="s">
        <v>67</v>
      </c>
      <c r="H4" s="11" t="s">
        <v>318</v>
      </c>
      <c r="I4" s="11" t="s">
        <v>65</v>
      </c>
      <c r="J4" s="11" t="s">
        <v>317</v>
      </c>
      <c r="K4" s="11" t="s">
        <v>67</v>
      </c>
      <c r="L4" s="11" t="s">
        <v>318</v>
      </c>
      <c r="N4" s="377" t="s">
        <v>69</v>
      </c>
      <c r="O4" s="377" t="s">
        <v>69</v>
      </c>
      <c r="P4" s="11" t="s">
        <v>53</v>
      </c>
      <c r="Q4" s="11" t="s">
        <v>70</v>
      </c>
      <c r="S4" s="377" t="s">
        <v>71</v>
      </c>
      <c r="T4" s="377" t="s">
        <v>71</v>
      </c>
      <c r="U4" s="11" t="s">
        <v>53</v>
      </c>
      <c r="V4" s="11" t="s">
        <v>70</v>
      </c>
    </row>
    <row r="5" spans="1:22" ht="14.25" customHeight="1" x14ac:dyDescent="0.2">
      <c r="A5" s="68" t="s">
        <v>72</v>
      </c>
      <c r="B5" s="69">
        <v>9411</v>
      </c>
      <c r="C5" s="70">
        <v>9571</v>
      </c>
      <c r="D5" s="70">
        <v>9449</v>
      </c>
      <c r="E5" s="70">
        <v>8289</v>
      </c>
      <c r="F5" s="70">
        <v>9466</v>
      </c>
      <c r="G5" s="70">
        <v>9274</v>
      </c>
      <c r="H5" s="70">
        <v>9637</v>
      </c>
      <c r="I5" s="70">
        <v>8657</v>
      </c>
      <c r="J5" s="70">
        <v>9456</v>
      </c>
      <c r="K5" s="70">
        <v>7924</v>
      </c>
      <c r="L5" s="70">
        <v>9073</v>
      </c>
      <c r="N5" s="99">
        <f>SUM(G5:H5)</f>
        <v>18911</v>
      </c>
      <c r="O5" s="100">
        <f>SUM(K5:L5)</f>
        <v>16997</v>
      </c>
      <c r="P5" s="101">
        <f>O5-N5</f>
        <v>-1914</v>
      </c>
      <c r="Q5" s="102">
        <f>P5/N5</f>
        <v>-0.10121093543440325</v>
      </c>
      <c r="R5" s="8"/>
      <c r="S5" s="99">
        <f>SUM(E5:H5)</f>
        <v>36666</v>
      </c>
      <c r="T5" s="100">
        <f>SUM(I5:L5)</f>
        <v>35110</v>
      </c>
      <c r="U5" s="101">
        <f>T5-S5</f>
        <v>-1556</v>
      </c>
      <c r="V5" s="102">
        <f>U5/S5</f>
        <v>-4.2437135220640375E-2</v>
      </c>
    </row>
    <row r="6" spans="1:22" ht="16.5" customHeight="1" x14ac:dyDescent="0.2">
      <c r="A6" s="103" t="s">
        <v>73</v>
      </c>
      <c r="B6" s="104"/>
      <c r="C6" s="103"/>
      <c r="D6" s="103"/>
      <c r="E6" s="103"/>
      <c r="F6" s="103"/>
      <c r="G6" s="103"/>
      <c r="H6" s="103"/>
      <c r="I6" s="103"/>
      <c r="J6" s="103"/>
      <c r="K6" s="103"/>
      <c r="L6" s="103"/>
      <c r="N6" s="77"/>
      <c r="O6" s="105"/>
      <c r="P6" s="84"/>
      <c r="Q6" s="106"/>
      <c r="S6" s="77"/>
      <c r="T6" s="105"/>
      <c r="U6" s="84"/>
      <c r="V6" s="106"/>
    </row>
    <row r="7" spans="1:22" ht="25.5" x14ac:dyDescent="0.2">
      <c r="A7" s="107" t="s">
        <v>34</v>
      </c>
      <c r="B7" s="75">
        <v>509</v>
      </c>
      <c r="C7" s="76">
        <v>465</v>
      </c>
      <c r="D7" s="76">
        <v>449</v>
      </c>
      <c r="E7" s="76">
        <v>381</v>
      </c>
      <c r="F7" s="76">
        <v>486</v>
      </c>
      <c r="G7" s="76">
        <v>423</v>
      </c>
      <c r="H7" s="76">
        <v>400</v>
      </c>
      <c r="I7" s="76">
        <v>332</v>
      </c>
      <c r="J7" s="76">
        <v>365</v>
      </c>
      <c r="K7" s="76">
        <v>95</v>
      </c>
      <c r="L7" s="76">
        <v>151</v>
      </c>
      <c r="N7" s="77">
        <f t="shared" ref="N7:N22" si="0">SUM(G7:H7)</f>
        <v>823</v>
      </c>
      <c r="O7" s="105">
        <f t="shared" ref="O7:O22" si="1">SUM(K7:L7)</f>
        <v>246</v>
      </c>
      <c r="P7" s="84">
        <f>O7-N7</f>
        <v>-577</v>
      </c>
      <c r="Q7" s="106">
        <f t="shared" ref="Q7:Q22" si="2">P7/N7</f>
        <v>-0.70109356014580804</v>
      </c>
      <c r="S7" s="77">
        <f>SUM(E7:H7)</f>
        <v>1690</v>
      </c>
      <c r="T7" s="105">
        <f>SUM(I7:L7)</f>
        <v>943</v>
      </c>
      <c r="U7" s="84">
        <f>T7-S7</f>
        <v>-747</v>
      </c>
      <c r="V7" s="106">
        <f>U7/S7</f>
        <v>-0.44201183431952662</v>
      </c>
    </row>
    <row r="8" spans="1:22" ht="25.5" x14ac:dyDescent="0.2">
      <c r="A8" s="107" t="s">
        <v>35</v>
      </c>
      <c r="B8" s="75">
        <v>1022</v>
      </c>
      <c r="C8" s="76">
        <v>1068</v>
      </c>
      <c r="D8" s="76">
        <v>961</v>
      </c>
      <c r="E8" s="76">
        <v>720</v>
      </c>
      <c r="F8" s="76">
        <v>897</v>
      </c>
      <c r="G8" s="76">
        <v>924</v>
      </c>
      <c r="H8" s="76">
        <v>823</v>
      </c>
      <c r="I8" s="76">
        <v>663</v>
      </c>
      <c r="J8" s="76">
        <v>798</v>
      </c>
      <c r="K8" s="76">
        <v>265</v>
      </c>
      <c r="L8" s="76">
        <v>397</v>
      </c>
      <c r="N8" s="77">
        <f t="shared" si="0"/>
        <v>1747</v>
      </c>
      <c r="O8" s="105">
        <f t="shared" si="1"/>
        <v>662</v>
      </c>
      <c r="P8" s="84">
        <f t="shared" ref="P8:P22" si="3">O8-N8</f>
        <v>-1085</v>
      </c>
      <c r="Q8" s="106">
        <f t="shared" si="2"/>
        <v>-0.62106468231253575</v>
      </c>
      <c r="S8" s="77">
        <f t="shared" ref="S8:S22" si="4">SUM(E8:H8)</f>
        <v>3364</v>
      </c>
      <c r="T8" s="105">
        <f t="shared" ref="T8:T22" si="5">SUM(I8:L8)</f>
        <v>2123</v>
      </c>
      <c r="U8" s="84">
        <f t="shared" ref="U8:U22" si="6">T8-S8</f>
        <v>-1241</v>
      </c>
      <c r="V8" s="106">
        <f t="shared" ref="V8:V22" si="7">U8/S8</f>
        <v>-0.36890606420927469</v>
      </c>
    </row>
    <row r="9" spans="1:22" x14ac:dyDescent="0.2">
      <c r="A9" s="107" t="s">
        <v>36</v>
      </c>
      <c r="B9" s="75">
        <v>174</v>
      </c>
      <c r="C9" s="76">
        <v>178</v>
      </c>
      <c r="D9" s="76">
        <v>158</v>
      </c>
      <c r="E9" s="76">
        <v>137</v>
      </c>
      <c r="F9" s="76">
        <v>165</v>
      </c>
      <c r="G9" s="76">
        <v>152</v>
      </c>
      <c r="H9" s="76">
        <v>165</v>
      </c>
      <c r="I9" s="76">
        <v>160</v>
      </c>
      <c r="J9" s="76">
        <v>149</v>
      </c>
      <c r="K9" s="76">
        <v>92</v>
      </c>
      <c r="L9" s="76">
        <v>125</v>
      </c>
      <c r="N9" s="77">
        <f>SUM(G9:H9)</f>
        <v>317</v>
      </c>
      <c r="O9" s="105">
        <f t="shared" si="1"/>
        <v>217</v>
      </c>
      <c r="P9" s="84">
        <f t="shared" si="3"/>
        <v>-100</v>
      </c>
      <c r="Q9" s="106">
        <f t="shared" si="2"/>
        <v>-0.31545741324921134</v>
      </c>
      <c r="S9" s="77">
        <f t="shared" si="4"/>
        <v>619</v>
      </c>
      <c r="T9" s="105">
        <f t="shared" si="5"/>
        <v>526</v>
      </c>
      <c r="U9" s="84">
        <f t="shared" si="6"/>
        <v>-93</v>
      </c>
      <c r="V9" s="106">
        <f t="shared" si="7"/>
        <v>-0.15024232633279483</v>
      </c>
    </row>
    <row r="10" spans="1:22" x14ac:dyDescent="0.2">
      <c r="A10" s="107" t="s">
        <v>37</v>
      </c>
      <c r="B10" s="75">
        <v>54</v>
      </c>
      <c r="C10" s="76">
        <v>56</v>
      </c>
      <c r="D10" s="76">
        <v>57</v>
      </c>
      <c r="E10" s="76">
        <v>60</v>
      </c>
      <c r="F10" s="76">
        <v>52</v>
      </c>
      <c r="G10" s="76">
        <v>57</v>
      </c>
      <c r="H10" s="76">
        <v>66</v>
      </c>
      <c r="I10" s="76">
        <v>44</v>
      </c>
      <c r="J10" s="76">
        <v>64</v>
      </c>
      <c r="K10" s="76">
        <v>71</v>
      </c>
      <c r="L10" s="76">
        <v>54</v>
      </c>
      <c r="N10" s="77">
        <f t="shared" si="0"/>
        <v>123</v>
      </c>
      <c r="O10" s="105">
        <f t="shared" si="1"/>
        <v>125</v>
      </c>
      <c r="P10" s="84">
        <f t="shared" si="3"/>
        <v>2</v>
      </c>
      <c r="Q10" s="106">
        <f t="shared" si="2"/>
        <v>1.6260162601626018E-2</v>
      </c>
      <c r="S10" s="77">
        <f t="shared" si="4"/>
        <v>235</v>
      </c>
      <c r="T10" s="105">
        <f t="shared" si="5"/>
        <v>233</v>
      </c>
      <c r="U10" s="84">
        <f t="shared" si="6"/>
        <v>-2</v>
      </c>
      <c r="V10" s="106">
        <f t="shared" si="7"/>
        <v>-8.5106382978723406E-3</v>
      </c>
    </row>
    <row r="11" spans="1:22" x14ac:dyDescent="0.2">
      <c r="A11" s="107" t="s">
        <v>38</v>
      </c>
      <c r="B11" s="75">
        <v>522</v>
      </c>
      <c r="C11" s="76">
        <v>512</v>
      </c>
      <c r="D11" s="76">
        <v>516</v>
      </c>
      <c r="E11" s="76">
        <v>533</v>
      </c>
      <c r="F11" s="76">
        <v>505</v>
      </c>
      <c r="G11" s="76">
        <v>525</v>
      </c>
      <c r="H11" s="76">
        <v>548</v>
      </c>
      <c r="I11" s="76">
        <v>543</v>
      </c>
      <c r="J11" s="76">
        <v>554</v>
      </c>
      <c r="K11" s="76">
        <v>515</v>
      </c>
      <c r="L11" s="76">
        <v>455</v>
      </c>
      <c r="N11" s="77">
        <f t="shared" si="0"/>
        <v>1073</v>
      </c>
      <c r="O11" s="105">
        <f t="shared" si="1"/>
        <v>970</v>
      </c>
      <c r="P11" s="84">
        <f t="shared" si="3"/>
        <v>-103</v>
      </c>
      <c r="Q11" s="106">
        <f t="shared" si="2"/>
        <v>-9.5992544268406338E-2</v>
      </c>
      <c r="S11" s="77">
        <f t="shared" si="4"/>
        <v>2111</v>
      </c>
      <c r="T11" s="105">
        <f t="shared" si="5"/>
        <v>2067</v>
      </c>
      <c r="U11" s="84">
        <f t="shared" si="6"/>
        <v>-44</v>
      </c>
      <c r="V11" s="106">
        <f t="shared" si="7"/>
        <v>-2.0843202273803884E-2</v>
      </c>
    </row>
    <row r="12" spans="1:22" x14ac:dyDescent="0.2">
      <c r="A12" s="107" t="s">
        <v>74</v>
      </c>
      <c r="B12" s="75">
        <v>55</v>
      </c>
      <c r="C12" s="76">
        <v>51</v>
      </c>
      <c r="D12" s="76">
        <v>47</v>
      </c>
      <c r="E12" s="76">
        <v>35</v>
      </c>
      <c r="F12" s="76">
        <v>58</v>
      </c>
      <c r="G12" s="76">
        <v>43</v>
      </c>
      <c r="H12" s="76">
        <v>40</v>
      </c>
      <c r="I12" s="76">
        <v>52</v>
      </c>
      <c r="J12" s="76">
        <v>42</v>
      </c>
      <c r="K12" s="76">
        <v>40</v>
      </c>
      <c r="L12" s="76">
        <v>68</v>
      </c>
      <c r="N12" s="77">
        <f t="shared" si="0"/>
        <v>83</v>
      </c>
      <c r="O12" s="105">
        <f>SUM(K12:L12)</f>
        <v>108</v>
      </c>
      <c r="P12" s="84">
        <f t="shared" si="3"/>
        <v>25</v>
      </c>
      <c r="Q12" s="106">
        <f t="shared" si="2"/>
        <v>0.30120481927710846</v>
      </c>
      <c r="S12" s="77">
        <f t="shared" si="4"/>
        <v>176</v>
      </c>
      <c r="T12" s="105">
        <f t="shared" si="5"/>
        <v>202</v>
      </c>
      <c r="U12" s="84">
        <f t="shared" si="6"/>
        <v>26</v>
      </c>
      <c r="V12" s="106">
        <f t="shared" si="7"/>
        <v>0.14772727272727273</v>
      </c>
    </row>
    <row r="13" spans="1:22" x14ac:dyDescent="0.2">
      <c r="A13" s="107" t="s">
        <v>39</v>
      </c>
      <c r="B13" s="75">
        <v>42</v>
      </c>
      <c r="C13" s="76">
        <v>40</v>
      </c>
      <c r="D13" s="76">
        <v>46</v>
      </c>
      <c r="E13" s="76">
        <v>52</v>
      </c>
      <c r="F13" s="76">
        <v>36</v>
      </c>
      <c r="G13" s="76">
        <v>59</v>
      </c>
      <c r="H13" s="76">
        <v>39</v>
      </c>
      <c r="I13" s="76">
        <v>43</v>
      </c>
      <c r="J13" s="76">
        <v>35</v>
      </c>
      <c r="K13" s="76">
        <v>13</v>
      </c>
      <c r="L13" s="76">
        <v>32</v>
      </c>
      <c r="N13" s="77">
        <f t="shared" si="0"/>
        <v>98</v>
      </c>
      <c r="O13" s="105">
        <f t="shared" si="1"/>
        <v>45</v>
      </c>
      <c r="P13" s="84">
        <f t="shared" si="3"/>
        <v>-53</v>
      </c>
      <c r="Q13" s="106">
        <f t="shared" si="2"/>
        <v>-0.54081632653061229</v>
      </c>
      <c r="S13" s="77">
        <f t="shared" si="4"/>
        <v>186</v>
      </c>
      <c r="T13" s="105">
        <f t="shared" si="5"/>
        <v>123</v>
      </c>
      <c r="U13" s="84">
        <f t="shared" si="6"/>
        <v>-63</v>
      </c>
      <c r="V13" s="106">
        <f t="shared" si="7"/>
        <v>-0.33870967741935482</v>
      </c>
    </row>
    <row r="14" spans="1:22" x14ac:dyDescent="0.2">
      <c r="A14" s="107" t="s">
        <v>40</v>
      </c>
      <c r="B14" s="75">
        <v>434</v>
      </c>
      <c r="C14" s="76">
        <v>485</v>
      </c>
      <c r="D14" s="76">
        <v>469</v>
      </c>
      <c r="E14" s="76">
        <v>450</v>
      </c>
      <c r="F14" s="76">
        <v>535</v>
      </c>
      <c r="G14" s="76">
        <v>573</v>
      </c>
      <c r="H14" s="76">
        <v>571</v>
      </c>
      <c r="I14" s="76">
        <v>675</v>
      </c>
      <c r="J14" s="76">
        <v>584</v>
      </c>
      <c r="K14" s="76">
        <v>301</v>
      </c>
      <c r="L14" s="76">
        <v>279</v>
      </c>
      <c r="N14" s="77">
        <f t="shared" si="0"/>
        <v>1144</v>
      </c>
      <c r="O14" s="105">
        <f t="shared" si="1"/>
        <v>580</v>
      </c>
      <c r="P14" s="84">
        <f t="shared" si="3"/>
        <v>-564</v>
      </c>
      <c r="Q14" s="106">
        <f t="shared" si="2"/>
        <v>-0.49300699300699302</v>
      </c>
      <c r="S14" s="77">
        <f t="shared" si="4"/>
        <v>2129</v>
      </c>
      <c r="T14" s="105">
        <f t="shared" si="5"/>
        <v>1839</v>
      </c>
      <c r="U14" s="84">
        <f t="shared" si="6"/>
        <v>-290</v>
      </c>
      <c r="V14" s="106">
        <f>U14/S14</f>
        <v>-0.13621418506341004</v>
      </c>
    </row>
    <row r="15" spans="1:22" ht="25.5" x14ac:dyDescent="0.2">
      <c r="A15" s="103" t="s">
        <v>75</v>
      </c>
      <c r="B15" s="104"/>
      <c r="C15" s="103"/>
      <c r="D15" s="103"/>
      <c r="E15" s="103"/>
      <c r="F15" s="103"/>
      <c r="G15" s="103"/>
      <c r="H15" s="103"/>
      <c r="I15" s="103"/>
      <c r="J15" s="103"/>
      <c r="K15" s="103"/>
      <c r="L15" s="103"/>
      <c r="N15" s="77"/>
      <c r="O15" s="105"/>
      <c r="P15" s="84"/>
      <c r="Q15" s="106"/>
      <c r="S15" s="77"/>
      <c r="T15" s="105"/>
      <c r="U15" s="84"/>
      <c r="V15" s="106"/>
    </row>
    <row r="16" spans="1:22" x14ac:dyDescent="0.2">
      <c r="A16" s="107" t="s">
        <v>41</v>
      </c>
      <c r="B16" s="75">
        <v>1204</v>
      </c>
      <c r="C16" s="76">
        <v>1161</v>
      </c>
      <c r="D16" s="76">
        <v>1271</v>
      </c>
      <c r="E16" s="76">
        <v>1024</v>
      </c>
      <c r="F16" s="76">
        <v>1198</v>
      </c>
      <c r="G16" s="76">
        <v>1192</v>
      </c>
      <c r="H16" s="76">
        <v>1294</v>
      </c>
      <c r="I16" s="76">
        <v>1146</v>
      </c>
      <c r="J16" s="76">
        <v>1208</v>
      </c>
      <c r="K16" s="76">
        <v>1193</v>
      </c>
      <c r="L16" s="76">
        <v>1303</v>
      </c>
      <c r="N16" s="77">
        <f t="shared" si="0"/>
        <v>2486</v>
      </c>
      <c r="O16" s="105">
        <f t="shared" si="1"/>
        <v>2496</v>
      </c>
      <c r="P16" s="84">
        <f t="shared" si="3"/>
        <v>10</v>
      </c>
      <c r="Q16" s="106">
        <f t="shared" si="2"/>
        <v>4.0225261464199519E-3</v>
      </c>
      <c r="S16" s="77">
        <f t="shared" si="4"/>
        <v>4708</v>
      </c>
      <c r="T16" s="105">
        <f t="shared" si="5"/>
        <v>4850</v>
      </c>
      <c r="U16" s="84">
        <f t="shared" si="6"/>
        <v>142</v>
      </c>
      <c r="V16" s="106">
        <f t="shared" si="7"/>
        <v>3.0161427357689039E-2</v>
      </c>
    </row>
    <row r="17" spans="1:22" ht="25.5" customHeight="1" x14ac:dyDescent="0.2">
      <c r="A17" s="107" t="s">
        <v>42</v>
      </c>
      <c r="B17" s="75">
        <v>1739</v>
      </c>
      <c r="C17" s="76">
        <v>1686</v>
      </c>
      <c r="D17" s="76">
        <v>1746</v>
      </c>
      <c r="E17" s="76">
        <v>1461</v>
      </c>
      <c r="F17" s="76">
        <v>1724</v>
      </c>
      <c r="G17" s="76">
        <v>1681</v>
      </c>
      <c r="H17" s="76">
        <v>1739</v>
      </c>
      <c r="I17" s="76">
        <v>1583</v>
      </c>
      <c r="J17" s="76">
        <v>1872</v>
      </c>
      <c r="K17" s="76">
        <v>1843</v>
      </c>
      <c r="L17" s="76">
        <v>2094</v>
      </c>
      <c r="N17" s="77">
        <f t="shared" si="0"/>
        <v>3420</v>
      </c>
      <c r="O17" s="105">
        <f t="shared" si="1"/>
        <v>3937</v>
      </c>
      <c r="P17" s="84">
        <f t="shared" si="3"/>
        <v>517</v>
      </c>
      <c r="Q17" s="106">
        <f>P17/N17</f>
        <v>0.15116959064327484</v>
      </c>
      <c r="S17" s="77">
        <f t="shared" si="4"/>
        <v>6605</v>
      </c>
      <c r="T17" s="105">
        <f t="shared" si="5"/>
        <v>7392</v>
      </c>
      <c r="U17" s="84">
        <f>T17-S17</f>
        <v>787</v>
      </c>
      <c r="V17" s="106">
        <f t="shared" si="7"/>
        <v>0.11915215745647237</v>
      </c>
    </row>
    <row r="18" spans="1:22" x14ac:dyDescent="0.2">
      <c r="A18" s="107" t="s">
        <v>43</v>
      </c>
      <c r="B18" s="75">
        <v>245</v>
      </c>
      <c r="C18" s="76">
        <v>323</v>
      </c>
      <c r="D18" s="76">
        <v>318</v>
      </c>
      <c r="E18" s="76">
        <v>316</v>
      </c>
      <c r="F18" s="76">
        <v>333</v>
      </c>
      <c r="G18" s="76">
        <v>359</v>
      </c>
      <c r="H18" s="76">
        <v>358</v>
      </c>
      <c r="I18" s="76">
        <v>301</v>
      </c>
      <c r="J18" s="76">
        <v>282</v>
      </c>
      <c r="K18" s="76">
        <v>336</v>
      </c>
      <c r="L18" s="76">
        <v>414</v>
      </c>
      <c r="N18" s="77">
        <f t="shared" si="0"/>
        <v>717</v>
      </c>
      <c r="O18" s="105">
        <f t="shared" si="1"/>
        <v>750</v>
      </c>
      <c r="P18" s="84">
        <f t="shared" si="3"/>
        <v>33</v>
      </c>
      <c r="Q18" s="106">
        <f t="shared" si="2"/>
        <v>4.6025104602510462E-2</v>
      </c>
      <c r="S18" s="77">
        <f t="shared" si="4"/>
        <v>1366</v>
      </c>
      <c r="T18" s="105">
        <f t="shared" si="5"/>
        <v>1333</v>
      </c>
      <c r="U18" s="84">
        <f t="shared" si="6"/>
        <v>-33</v>
      </c>
      <c r="V18" s="106">
        <f t="shared" si="7"/>
        <v>-2.4158125915080528E-2</v>
      </c>
    </row>
    <row r="19" spans="1:22" x14ac:dyDescent="0.2">
      <c r="A19" s="107" t="s">
        <v>44</v>
      </c>
      <c r="B19" s="75">
        <v>150</v>
      </c>
      <c r="C19" s="76">
        <v>193</v>
      </c>
      <c r="D19" s="76">
        <v>205</v>
      </c>
      <c r="E19" s="76">
        <v>128</v>
      </c>
      <c r="F19" s="76">
        <v>159</v>
      </c>
      <c r="G19" s="76">
        <v>169</v>
      </c>
      <c r="H19" s="76">
        <v>176</v>
      </c>
      <c r="I19" s="76">
        <v>177</v>
      </c>
      <c r="J19" s="76">
        <v>151</v>
      </c>
      <c r="K19" s="76">
        <v>155</v>
      </c>
      <c r="L19" s="76">
        <v>212</v>
      </c>
      <c r="N19" s="77">
        <f t="shared" si="0"/>
        <v>345</v>
      </c>
      <c r="O19" s="105">
        <f t="shared" si="1"/>
        <v>367</v>
      </c>
      <c r="P19" s="84">
        <f t="shared" si="3"/>
        <v>22</v>
      </c>
      <c r="Q19" s="106">
        <f t="shared" si="2"/>
        <v>6.3768115942028983E-2</v>
      </c>
      <c r="S19" s="77">
        <f t="shared" si="4"/>
        <v>632</v>
      </c>
      <c r="T19" s="105">
        <f t="shared" si="5"/>
        <v>695</v>
      </c>
      <c r="U19" s="84">
        <f t="shared" si="6"/>
        <v>63</v>
      </c>
      <c r="V19" s="106">
        <f t="shared" si="7"/>
        <v>9.9683544303797472E-2</v>
      </c>
    </row>
    <row r="20" spans="1:22" x14ac:dyDescent="0.2">
      <c r="A20" s="107" t="s">
        <v>45</v>
      </c>
      <c r="B20" s="75">
        <v>114</v>
      </c>
      <c r="C20" s="76">
        <v>122</v>
      </c>
      <c r="D20" s="76">
        <v>120</v>
      </c>
      <c r="E20" s="76">
        <v>115</v>
      </c>
      <c r="F20" s="76">
        <v>111</v>
      </c>
      <c r="G20" s="76">
        <v>132</v>
      </c>
      <c r="H20" s="76">
        <v>130</v>
      </c>
      <c r="I20" s="76">
        <v>127</v>
      </c>
      <c r="J20" s="76">
        <v>160</v>
      </c>
      <c r="K20" s="76">
        <v>119</v>
      </c>
      <c r="L20" s="76">
        <v>158</v>
      </c>
      <c r="N20" s="77">
        <f t="shared" si="0"/>
        <v>262</v>
      </c>
      <c r="O20" s="105">
        <f t="shared" si="1"/>
        <v>277</v>
      </c>
      <c r="P20" s="84">
        <f t="shared" si="3"/>
        <v>15</v>
      </c>
      <c r="Q20" s="106">
        <f t="shared" si="2"/>
        <v>5.7251908396946563E-2</v>
      </c>
      <c r="S20" s="77">
        <f t="shared" si="4"/>
        <v>488</v>
      </c>
      <c r="T20" s="105">
        <f t="shared" si="5"/>
        <v>564</v>
      </c>
      <c r="U20" s="84">
        <f t="shared" si="6"/>
        <v>76</v>
      </c>
      <c r="V20" s="106">
        <f t="shared" si="7"/>
        <v>0.15573770491803279</v>
      </c>
    </row>
    <row r="21" spans="1:22" x14ac:dyDescent="0.2">
      <c r="A21" s="107" t="s">
        <v>46</v>
      </c>
      <c r="B21" s="75">
        <v>2325</v>
      </c>
      <c r="C21" s="76">
        <v>2355</v>
      </c>
      <c r="D21" s="76">
        <v>2244</v>
      </c>
      <c r="E21" s="76">
        <v>2094</v>
      </c>
      <c r="F21" s="76">
        <v>2380</v>
      </c>
      <c r="G21" s="76">
        <v>2193</v>
      </c>
      <c r="H21" s="76">
        <v>2398</v>
      </c>
      <c r="I21" s="76">
        <v>1971</v>
      </c>
      <c r="J21" s="76">
        <v>2195</v>
      </c>
      <c r="K21" s="76">
        <v>2101</v>
      </c>
      <c r="L21" s="76">
        <v>2440</v>
      </c>
      <c r="N21" s="77">
        <f t="shared" si="0"/>
        <v>4591</v>
      </c>
      <c r="O21" s="105">
        <f t="shared" si="1"/>
        <v>4541</v>
      </c>
      <c r="P21" s="84">
        <f t="shared" si="3"/>
        <v>-50</v>
      </c>
      <c r="Q21" s="106">
        <f t="shared" si="2"/>
        <v>-1.0890873448050533E-2</v>
      </c>
      <c r="S21" s="77">
        <f t="shared" si="4"/>
        <v>9065</v>
      </c>
      <c r="T21" s="105">
        <f t="shared" si="5"/>
        <v>8707</v>
      </c>
      <c r="U21" s="84">
        <f t="shared" si="6"/>
        <v>-358</v>
      </c>
      <c r="V21" s="106">
        <f t="shared" si="7"/>
        <v>-3.9492553778268061E-2</v>
      </c>
    </row>
    <row r="22" spans="1:22" x14ac:dyDescent="0.2">
      <c r="A22" s="108" t="s">
        <v>47</v>
      </c>
      <c r="B22" s="80">
        <v>822</v>
      </c>
      <c r="C22" s="81">
        <v>876</v>
      </c>
      <c r="D22" s="81">
        <v>842</v>
      </c>
      <c r="E22" s="81">
        <v>783</v>
      </c>
      <c r="F22" s="81">
        <v>827</v>
      </c>
      <c r="G22" s="81">
        <v>792</v>
      </c>
      <c r="H22" s="81">
        <v>890</v>
      </c>
      <c r="I22" s="81">
        <v>840</v>
      </c>
      <c r="J22" s="81">
        <v>997</v>
      </c>
      <c r="K22" s="81">
        <v>785</v>
      </c>
      <c r="L22" s="81">
        <v>891</v>
      </c>
      <c r="N22" s="82">
        <f t="shared" si="0"/>
        <v>1682</v>
      </c>
      <c r="O22" s="109">
        <f t="shared" si="1"/>
        <v>1676</v>
      </c>
      <c r="P22" s="110">
        <f t="shared" si="3"/>
        <v>-6</v>
      </c>
      <c r="Q22" s="93">
        <f t="shared" si="2"/>
        <v>-3.5671819262782403E-3</v>
      </c>
      <c r="S22" s="82">
        <f t="shared" si="4"/>
        <v>3292</v>
      </c>
      <c r="T22" s="109">
        <f t="shared" si="5"/>
        <v>3513</v>
      </c>
      <c r="U22" s="110">
        <f t="shared" si="6"/>
        <v>221</v>
      </c>
      <c r="V22" s="93">
        <f t="shared" si="7"/>
        <v>6.7132442284325633E-2</v>
      </c>
    </row>
    <row r="23" spans="1:22" x14ac:dyDescent="0.2">
      <c r="F23" s="97"/>
      <c r="I23" s="52"/>
    </row>
    <row r="24" spans="1:22" x14ac:dyDescent="0.2">
      <c r="A24" s="95" t="s">
        <v>237</v>
      </c>
      <c r="B24" s="96"/>
      <c r="C24" s="96"/>
      <c r="F24" s="97"/>
      <c r="I24" s="52"/>
    </row>
    <row r="25" spans="1:22" x14ac:dyDescent="0.2">
      <c r="A25" s="95"/>
      <c r="B25" s="96"/>
      <c r="C25" s="96"/>
      <c r="F25" s="97"/>
      <c r="I25" s="52"/>
      <c r="N25" s="415" t="s">
        <v>210</v>
      </c>
      <c r="O25" s="417"/>
      <c r="S25" s="415" t="s">
        <v>211</v>
      </c>
      <c r="T25" s="417"/>
    </row>
    <row r="26" spans="1:22" x14ac:dyDescent="0.2">
      <c r="B26" s="419">
        <v>2018</v>
      </c>
      <c r="C26" s="421"/>
      <c r="D26" s="421"/>
      <c r="E26" s="421"/>
      <c r="F26" s="419">
        <v>2019</v>
      </c>
      <c r="G26" s="421"/>
      <c r="H26" s="421"/>
      <c r="I26" s="421"/>
      <c r="J26" s="415">
        <v>2020</v>
      </c>
      <c r="K26" s="416"/>
      <c r="L26" s="417"/>
      <c r="N26" s="12">
        <v>2019</v>
      </c>
      <c r="O26" s="25">
        <v>2020</v>
      </c>
      <c r="S26" s="12">
        <v>2019</v>
      </c>
      <c r="T26" s="25">
        <v>2020</v>
      </c>
    </row>
    <row r="27" spans="1:22" ht="29.25" customHeight="1" x14ac:dyDescent="0.2">
      <c r="A27" s="92"/>
      <c r="B27" s="11" t="s">
        <v>317</v>
      </c>
      <c r="C27" s="11" t="s">
        <v>67</v>
      </c>
      <c r="D27" s="11" t="s">
        <v>318</v>
      </c>
      <c r="E27" s="11" t="s">
        <v>65</v>
      </c>
      <c r="F27" s="11" t="s">
        <v>317</v>
      </c>
      <c r="G27" s="11" t="s">
        <v>67</v>
      </c>
      <c r="H27" s="11" t="s">
        <v>318</v>
      </c>
      <c r="I27" s="11" t="s">
        <v>65</v>
      </c>
      <c r="J27" s="11" t="s">
        <v>317</v>
      </c>
      <c r="K27" s="11" t="s">
        <v>67</v>
      </c>
      <c r="L27" s="11" t="s">
        <v>318</v>
      </c>
      <c r="N27" s="111" t="s">
        <v>69</v>
      </c>
      <c r="O27" s="112" t="s">
        <v>69</v>
      </c>
      <c r="S27" s="14" t="s">
        <v>71</v>
      </c>
      <c r="T27" s="14" t="s">
        <v>71</v>
      </c>
    </row>
    <row r="28" spans="1:22" x14ac:dyDescent="0.2">
      <c r="A28" s="68" t="s">
        <v>72</v>
      </c>
      <c r="B28" s="113">
        <f t="shared" ref="B28:L28" si="8">B5/B$5</f>
        <v>1</v>
      </c>
      <c r="C28" s="102">
        <f t="shared" si="8"/>
        <v>1</v>
      </c>
      <c r="D28" s="102">
        <f t="shared" si="8"/>
        <v>1</v>
      </c>
      <c r="E28" s="102">
        <f t="shared" si="8"/>
        <v>1</v>
      </c>
      <c r="F28" s="102">
        <f t="shared" si="8"/>
        <v>1</v>
      </c>
      <c r="G28" s="102">
        <f t="shared" si="8"/>
        <v>1</v>
      </c>
      <c r="H28" s="102">
        <f t="shared" si="8"/>
        <v>1</v>
      </c>
      <c r="I28" s="102">
        <f t="shared" si="8"/>
        <v>1</v>
      </c>
      <c r="J28" s="102">
        <f t="shared" si="8"/>
        <v>1</v>
      </c>
      <c r="K28" s="102">
        <f t="shared" si="8"/>
        <v>1</v>
      </c>
      <c r="L28" s="102">
        <f t="shared" si="8"/>
        <v>1</v>
      </c>
      <c r="N28" s="102">
        <f t="shared" ref="N28:O28" si="9">N5/N$5</f>
        <v>1</v>
      </c>
      <c r="O28" s="113">
        <f t="shared" si="9"/>
        <v>1</v>
      </c>
      <c r="P28" s="8"/>
      <c r="Q28" s="8"/>
      <c r="R28" s="8"/>
      <c r="S28" s="102">
        <f t="shared" ref="S28:T28" si="10">S5/S$5</f>
        <v>1</v>
      </c>
      <c r="T28" s="113">
        <f t="shared" si="10"/>
        <v>1</v>
      </c>
    </row>
    <row r="29" spans="1:22" x14ac:dyDescent="0.2">
      <c r="A29" s="103" t="s">
        <v>73</v>
      </c>
      <c r="B29" s="114"/>
      <c r="C29" s="115"/>
      <c r="D29" s="115"/>
      <c r="E29" s="115"/>
      <c r="F29" s="115"/>
      <c r="G29" s="115"/>
      <c r="H29" s="115"/>
      <c r="I29" s="115"/>
      <c r="J29" s="115"/>
      <c r="K29" s="115"/>
      <c r="L29" s="115"/>
      <c r="N29" s="106"/>
      <c r="O29" s="116"/>
      <c r="S29" s="106"/>
      <c r="T29" s="116"/>
    </row>
    <row r="30" spans="1:22" ht="25.5" x14ac:dyDescent="0.2">
      <c r="A30" s="107" t="s">
        <v>34</v>
      </c>
      <c r="B30" s="116">
        <f t="shared" ref="B30:C30" si="11">B7/B$5</f>
        <v>5.4085644458612261E-2</v>
      </c>
      <c r="C30" s="106">
        <f t="shared" si="11"/>
        <v>4.8584264967088078E-2</v>
      </c>
      <c r="D30" s="106">
        <f t="shared" ref="D30:L30" si="12">D7/D$5</f>
        <v>4.7518255900095251E-2</v>
      </c>
      <c r="E30" s="106">
        <f t="shared" si="12"/>
        <v>4.596453130655085E-2</v>
      </c>
      <c r="F30" s="106">
        <f t="shared" si="12"/>
        <v>5.1341643777730823E-2</v>
      </c>
      <c r="G30" s="106">
        <f t="shared" si="12"/>
        <v>4.5611386672417514E-2</v>
      </c>
      <c r="H30" s="106">
        <f t="shared" si="12"/>
        <v>4.1506692954238873E-2</v>
      </c>
      <c r="I30" s="106">
        <f t="shared" si="12"/>
        <v>3.835046782950214E-2</v>
      </c>
      <c r="J30" s="106">
        <f t="shared" si="12"/>
        <v>3.8599830795262267E-2</v>
      </c>
      <c r="K30" s="106">
        <f t="shared" si="12"/>
        <v>1.1988894497728419E-2</v>
      </c>
      <c r="L30" s="106">
        <f t="shared" si="12"/>
        <v>1.6642786288989308E-2</v>
      </c>
      <c r="N30" s="106">
        <f t="shared" ref="N30:O30" si="13">N7/N$5</f>
        <v>4.3519644651261173E-2</v>
      </c>
      <c r="O30" s="116">
        <f t="shared" si="13"/>
        <v>1.4473142319232806E-2</v>
      </c>
      <c r="S30" s="106">
        <f t="shared" ref="S30:T30" si="14">S7/S$5</f>
        <v>4.6091747122674956E-2</v>
      </c>
      <c r="T30" s="116">
        <f t="shared" si="14"/>
        <v>2.685844488749644E-2</v>
      </c>
    </row>
    <row r="31" spans="1:22" ht="25.5" x14ac:dyDescent="0.2">
      <c r="A31" s="107" t="s">
        <v>35</v>
      </c>
      <c r="B31" s="116">
        <f t="shared" ref="B31:C31" si="15">B8/B$5</f>
        <v>0.10859632345128041</v>
      </c>
      <c r="C31" s="106">
        <f t="shared" si="15"/>
        <v>0.11158708598892488</v>
      </c>
      <c r="D31" s="106">
        <f t="shared" ref="D31:L31" si="16">D8/D$5</f>
        <v>0.10170388400888983</v>
      </c>
      <c r="E31" s="106">
        <f t="shared" si="16"/>
        <v>8.6862106406080344E-2</v>
      </c>
      <c r="F31" s="106">
        <f t="shared" si="16"/>
        <v>9.4760194379885906E-2</v>
      </c>
      <c r="G31" s="106">
        <f t="shared" si="16"/>
        <v>9.9633383653224064E-2</v>
      </c>
      <c r="H31" s="106">
        <f t="shared" si="16"/>
        <v>8.5400020753346476E-2</v>
      </c>
      <c r="I31" s="106">
        <f t="shared" si="16"/>
        <v>7.6585422201686501E-2</v>
      </c>
      <c r="J31" s="106">
        <f t="shared" si="16"/>
        <v>8.439086294416244E-2</v>
      </c>
      <c r="K31" s="106">
        <f t="shared" si="16"/>
        <v>3.34427057041898E-2</v>
      </c>
      <c r="L31" s="106">
        <f t="shared" si="16"/>
        <v>4.3756199713435466E-2</v>
      </c>
      <c r="N31" s="106">
        <f t="shared" ref="N31:O31" si="17">N8/N$5</f>
        <v>9.2380096240283427E-2</v>
      </c>
      <c r="O31" s="116">
        <f t="shared" si="17"/>
        <v>3.8948049655821618E-2</v>
      </c>
      <c r="S31" s="106">
        <f t="shared" ref="S31:T31" si="18">S8/S$5</f>
        <v>9.1747122674957729E-2</v>
      </c>
      <c r="T31" s="116">
        <f t="shared" si="18"/>
        <v>6.0467103389347764E-2</v>
      </c>
    </row>
    <row r="32" spans="1:22" x14ac:dyDescent="0.2">
      <c r="A32" s="107" t="s">
        <v>36</v>
      </c>
      <c r="B32" s="116">
        <f t="shared" ref="B32:C32" si="19">B9/B$5</f>
        <v>1.8489002231431302E-2</v>
      </c>
      <c r="C32" s="106">
        <f t="shared" si="19"/>
        <v>1.8597847664820814E-2</v>
      </c>
      <c r="D32" s="106">
        <f t="shared" ref="D32:L32" si="20">D9/D$5</f>
        <v>1.6721346174198327E-2</v>
      </c>
      <c r="E32" s="106">
        <f t="shared" si="20"/>
        <v>1.6527928580045845E-2</v>
      </c>
      <c r="F32" s="106">
        <f t="shared" si="20"/>
        <v>1.7430804986266639E-2</v>
      </c>
      <c r="G32" s="106">
        <f t="shared" si="20"/>
        <v>1.6389907267629934E-2</v>
      </c>
      <c r="H32" s="106">
        <f t="shared" si="20"/>
        <v>1.7121510843623535E-2</v>
      </c>
      <c r="I32" s="106">
        <f t="shared" si="20"/>
        <v>1.8482153170844402E-2</v>
      </c>
      <c r="J32" s="106">
        <f t="shared" si="20"/>
        <v>1.5757191201353639E-2</v>
      </c>
      <c r="K32" s="106">
        <f t="shared" si="20"/>
        <v>1.1610297829379102E-2</v>
      </c>
      <c r="L32" s="106">
        <f t="shared" si="20"/>
        <v>1.3777140967706382E-2</v>
      </c>
      <c r="N32" s="106">
        <f t="shared" ref="N32:O32" si="21">N9/N$5</f>
        <v>1.6762730685844218E-2</v>
      </c>
      <c r="O32" s="116">
        <f t="shared" si="21"/>
        <v>1.2766958875095605E-2</v>
      </c>
      <c r="S32" s="106">
        <f t="shared" ref="S32:T32" si="22">S9/S$5</f>
        <v>1.6882125129547811E-2</v>
      </c>
      <c r="T32" s="116">
        <f t="shared" si="22"/>
        <v>1.4981486755909997E-2</v>
      </c>
    </row>
    <row r="33" spans="1:20" x14ac:dyDescent="0.2">
      <c r="A33" s="107" t="s">
        <v>37</v>
      </c>
      <c r="B33" s="116">
        <f t="shared" ref="B33:C33" si="23">B10/B$5</f>
        <v>5.7379662097545425E-3</v>
      </c>
      <c r="C33" s="106">
        <f t="shared" si="23"/>
        <v>5.85100825410093E-3</v>
      </c>
      <c r="D33" s="106">
        <f t="shared" ref="D33:L33" si="24">D10/D$5</f>
        <v>6.0323843792993966E-3</v>
      </c>
      <c r="E33" s="106">
        <f t="shared" si="24"/>
        <v>7.238508867173362E-3</v>
      </c>
      <c r="F33" s="106">
        <f t="shared" si="24"/>
        <v>5.4933446017325161E-3</v>
      </c>
      <c r="G33" s="106">
        <f t="shared" si="24"/>
        <v>6.1462152253612254E-3</v>
      </c>
      <c r="H33" s="106">
        <f t="shared" si="24"/>
        <v>6.8486043374494134E-3</v>
      </c>
      <c r="I33" s="106">
        <f t="shared" si="24"/>
        <v>5.0825921219822112E-3</v>
      </c>
      <c r="J33" s="106">
        <f t="shared" si="24"/>
        <v>6.7681895093062603E-3</v>
      </c>
      <c r="K33" s="106">
        <f t="shared" si="24"/>
        <v>8.960121150933871E-3</v>
      </c>
      <c r="L33" s="106">
        <f t="shared" si="24"/>
        <v>5.951724898049157E-3</v>
      </c>
      <c r="N33" s="106">
        <f t="shared" ref="N33:O33" si="25">N10/N$5</f>
        <v>6.5041510232140025E-3</v>
      </c>
      <c r="O33" s="116">
        <f t="shared" si="25"/>
        <v>7.3542389833500029E-3</v>
      </c>
      <c r="S33" s="106">
        <f t="shared" ref="S33:T33" si="26">S10/S$5</f>
        <v>6.4092074401352755E-3</v>
      </c>
      <c r="T33" s="116">
        <f t="shared" si="26"/>
        <v>6.6362859584164057E-3</v>
      </c>
    </row>
    <row r="34" spans="1:20" x14ac:dyDescent="0.2">
      <c r="A34" s="107" t="s">
        <v>38</v>
      </c>
      <c r="B34" s="116">
        <f t="shared" ref="B34:C34" si="27">B11/B$5</f>
        <v>5.5467006694293913E-2</v>
      </c>
      <c r="C34" s="106">
        <f t="shared" si="27"/>
        <v>5.3494932608922789E-2</v>
      </c>
      <c r="D34" s="106">
        <f t="shared" ref="D34:L34" si="28">D11/D$5</f>
        <v>5.4608953328394542E-2</v>
      </c>
      <c r="E34" s="106">
        <f t="shared" si="28"/>
        <v>6.430208710339004E-2</v>
      </c>
      <c r="F34" s="106">
        <f t="shared" si="28"/>
        <v>5.3348827382210015E-2</v>
      </c>
      <c r="G34" s="106">
        <f t="shared" si="28"/>
        <v>5.6609877075695494E-2</v>
      </c>
      <c r="H34" s="106">
        <f t="shared" si="28"/>
        <v>5.6864169347307252E-2</v>
      </c>
      <c r="I34" s="106">
        <f t="shared" si="28"/>
        <v>6.2723807323553191E-2</v>
      </c>
      <c r="J34" s="106">
        <f t="shared" si="28"/>
        <v>5.8587140439932316E-2</v>
      </c>
      <c r="K34" s="106">
        <f t="shared" si="28"/>
        <v>6.499242806663301E-2</v>
      </c>
      <c r="L34" s="106">
        <f t="shared" si="28"/>
        <v>5.0148793122451227E-2</v>
      </c>
      <c r="N34" s="106">
        <f t="shared" ref="N34:O34" si="29">N11/N$5</f>
        <v>5.6739463804135158E-2</v>
      </c>
      <c r="O34" s="116">
        <f t="shared" si="29"/>
        <v>5.7068894510796025E-2</v>
      </c>
      <c r="S34" s="106">
        <f t="shared" ref="S34:T34" si="30">S11/S$5</f>
        <v>5.7573774068619431E-2</v>
      </c>
      <c r="T34" s="116">
        <f t="shared" si="30"/>
        <v>5.8872116206209059E-2</v>
      </c>
    </row>
    <row r="35" spans="1:20" x14ac:dyDescent="0.2">
      <c r="A35" s="107" t="s">
        <v>74</v>
      </c>
      <c r="B35" s="116">
        <f t="shared" ref="B35:C35" si="31">B12/B$5</f>
        <v>5.8442248432685152E-3</v>
      </c>
      <c r="C35" s="106">
        <f t="shared" si="31"/>
        <v>5.3285968028419185E-3</v>
      </c>
      <c r="D35" s="106">
        <f t="shared" ref="D35:L35" si="32">D12/D$5</f>
        <v>4.9740713302995022E-3</v>
      </c>
      <c r="E35" s="106">
        <f t="shared" si="32"/>
        <v>4.2224635058511284E-3</v>
      </c>
      <c r="F35" s="106">
        <f t="shared" si="32"/>
        <v>6.1271920557785763E-3</v>
      </c>
      <c r="G35" s="106">
        <f t="shared" si="32"/>
        <v>4.6366185033426786E-3</v>
      </c>
      <c r="H35" s="106">
        <f t="shared" si="32"/>
        <v>4.1506692954238868E-3</v>
      </c>
      <c r="I35" s="106">
        <f t="shared" si="32"/>
        <v>6.0066997805244314E-3</v>
      </c>
      <c r="J35" s="106">
        <f t="shared" si="32"/>
        <v>4.4416243654822338E-3</v>
      </c>
      <c r="K35" s="106">
        <f t="shared" si="32"/>
        <v>5.0479555779909136E-3</v>
      </c>
      <c r="L35" s="106">
        <f t="shared" si="32"/>
        <v>7.4947646864322714E-3</v>
      </c>
      <c r="N35" s="106">
        <f t="shared" ref="N35:O35" si="33">N12/N$5</f>
        <v>4.3889799587541641E-3</v>
      </c>
      <c r="O35" s="116">
        <f t="shared" si="33"/>
        <v>6.3540624816144026E-3</v>
      </c>
      <c r="S35" s="106">
        <f t="shared" ref="S35:T35" si="34">S12/S$5</f>
        <v>4.8000872743140782E-3</v>
      </c>
      <c r="T35" s="116">
        <f t="shared" si="34"/>
        <v>5.7533466248931931E-3</v>
      </c>
    </row>
    <row r="36" spans="1:20" x14ac:dyDescent="0.2">
      <c r="A36" s="107" t="s">
        <v>39</v>
      </c>
      <c r="B36" s="116">
        <f t="shared" ref="B36:C36" si="35">B13/B$5</f>
        <v>4.4628626075868668E-3</v>
      </c>
      <c r="C36" s="106">
        <f t="shared" si="35"/>
        <v>4.1792916100720926E-3</v>
      </c>
      <c r="D36" s="106">
        <f t="shared" ref="D36:L36" si="36">D13/D$5</f>
        <v>4.8682400253995135E-3</v>
      </c>
      <c r="E36" s="106">
        <f t="shared" si="36"/>
        <v>6.2733743515502472E-3</v>
      </c>
      <c r="F36" s="106">
        <f t="shared" si="36"/>
        <v>3.8030847242763576E-3</v>
      </c>
      <c r="G36" s="106">
        <f t="shared" si="36"/>
        <v>6.3618718999353032E-3</v>
      </c>
      <c r="H36" s="106">
        <f t="shared" si="36"/>
        <v>4.0469025630382903E-3</v>
      </c>
      <c r="I36" s="106">
        <f t="shared" si="36"/>
        <v>4.9670786646644335E-3</v>
      </c>
      <c r="J36" s="106">
        <f t="shared" si="36"/>
        <v>3.7013536379018612E-3</v>
      </c>
      <c r="K36" s="106">
        <f t="shared" si="36"/>
        <v>1.6405855628470469E-3</v>
      </c>
      <c r="L36" s="106">
        <f t="shared" si="36"/>
        <v>3.5269480877328338E-3</v>
      </c>
      <c r="N36" s="106">
        <f t="shared" ref="N36:O36" si="37">N13/N$5</f>
        <v>5.1821691079266038E-3</v>
      </c>
      <c r="O36" s="116">
        <f t="shared" si="37"/>
        <v>2.647526034006001E-3</v>
      </c>
      <c r="S36" s="106">
        <f t="shared" ref="S36:T36" si="38">S13/S$5</f>
        <v>5.0728195058091967E-3</v>
      </c>
      <c r="T36" s="116">
        <f t="shared" si="38"/>
        <v>3.5032754201082313E-3</v>
      </c>
    </row>
    <row r="37" spans="1:20" x14ac:dyDescent="0.2">
      <c r="A37" s="107" t="s">
        <v>40</v>
      </c>
      <c r="B37" s="116">
        <f t="shared" ref="B37:C37" si="39">B14/B$5</f>
        <v>4.6116246945064283E-2</v>
      </c>
      <c r="C37" s="106">
        <f t="shared" si="39"/>
        <v>5.0673910772124124E-2</v>
      </c>
      <c r="D37" s="106">
        <f t="shared" ref="D37:L37" si="40">D14/D$5</f>
        <v>4.9634881998095036E-2</v>
      </c>
      <c r="E37" s="106">
        <f t="shared" si="40"/>
        <v>5.428881650380022E-2</v>
      </c>
      <c r="F37" s="106">
        <f t="shared" si="40"/>
        <v>5.651806465244031E-2</v>
      </c>
      <c r="G37" s="106">
        <f t="shared" si="40"/>
        <v>6.1785637265473363E-2</v>
      </c>
      <c r="H37" s="106">
        <f t="shared" si="40"/>
        <v>5.9250804192175988E-2</v>
      </c>
      <c r="I37" s="106">
        <f t="shared" si="40"/>
        <v>7.7971583689499829E-2</v>
      </c>
      <c r="J37" s="106">
        <f t="shared" si="40"/>
        <v>6.1759729272419628E-2</v>
      </c>
      <c r="K37" s="106">
        <f t="shared" si="40"/>
        <v>3.7985865724381625E-2</v>
      </c>
      <c r="L37" s="106">
        <f t="shared" si="40"/>
        <v>3.0750578639920645E-2</v>
      </c>
      <c r="N37" s="106">
        <f t="shared" ref="N37:O37" si="41">N14/N$5</f>
        <v>6.049389244355137E-2</v>
      </c>
      <c r="O37" s="116">
        <f t="shared" si="41"/>
        <v>3.4123668882744013E-2</v>
      </c>
      <c r="S37" s="106">
        <f t="shared" ref="S37:T37" si="42">S14/S$5</f>
        <v>5.8064692085310642E-2</v>
      </c>
      <c r="T37" s="116">
        <f t="shared" si="42"/>
        <v>5.2378239817715749E-2</v>
      </c>
    </row>
    <row r="38" spans="1:20" ht="25.5" x14ac:dyDescent="0.2">
      <c r="A38" s="103" t="s">
        <v>75</v>
      </c>
      <c r="B38" s="114"/>
      <c r="C38" s="115"/>
      <c r="D38" s="115"/>
      <c r="E38" s="115"/>
      <c r="F38" s="115"/>
      <c r="G38" s="115"/>
      <c r="H38" s="115"/>
      <c r="I38" s="115"/>
      <c r="J38" s="115"/>
      <c r="K38" s="115"/>
      <c r="L38" s="115"/>
      <c r="N38" s="106"/>
      <c r="O38" s="116"/>
      <c r="S38" s="106"/>
      <c r="T38" s="116"/>
    </row>
    <row r="39" spans="1:20" x14ac:dyDescent="0.2">
      <c r="A39" s="107" t="s">
        <v>41</v>
      </c>
      <c r="B39" s="116">
        <f t="shared" ref="B39:C39" si="43">B16/B$5</f>
        <v>0.12793539475082349</v>
      </c>
      <c r="C39" s="106">
        <f t="shared" si="43"/>
        <v>0.1213039389823425</v>
      </c>
      <c r="D39" s="106">
        <f t="shared" ref="D39:L39" si="44">D16/D$5</f>
        <v>0.13451158852788656</v>
      </c>
      <c r="E39" s="106">
        <f t="shared" si="44"/>
        <v>0.12353721799975871</v>
      </c>
      <c r="F39" s="106">
        <f t="shared" si="44"/>
        <v>0.12655820832452991</v>
      </c>
      <c r="G39" s="106">
        <f t="shared" si="44"/>
        <v>0.12853137804615053</v>
      </c>
      <c r="H39" s="106">
        <f t="shared" si="44"/>
        <v>0.13427415170696275</v>
      </c>
      <c r="I39" s="106">
        <f t="shared" si="44"/>
        <v>0.13237842208617304</v>
      </c>
      <c r="J39" s="106">
        <f t="shared" si="44"/>
        <v>0.12774957698815567</v>
      </c>
      <c r="K39" s="106">
        <f t="shared" si="44"/>
        <v>0.150555275113579</v>
      </c>
      <c r="L39" s="106">
        <f t="shared" si="44"/>
        <v>0.14361291744737131</v>
      </c>
      <c r="N39" s="106">
        <f t="shared" ref="N39:O39" si="45">N16/N$5</f>
        <v>0.13145788165617894</v>
      </c>
      <c r="O39" s="116">
        <f t="shared" si="45"/>
        <v>0.14684944401953287</v>
      </c>
      <c r="S39" s="106">
        <f t="shared" ref="S39:T39" si="46">S16/S$5</f>
        <v>0.1284023345879016</v>
      </c>
      <c r="T39" s="116">
        <f t="shared" si="46"/>
        <v>0.13813728282540585</v>
      </c>
    </row>
    <row r="40" spans="1:20" ht="25.5" x14ac:dyDescent="0.2">
      <c r="A40" s="107" t="s">
        <v>42</v>
      </c>
      <c r="B40" s="116">
        <f t="shared" ref="B40:C40" si="47">B17/B$5</f>
        <v>0.18478376368079907</v>
      </c>
      <c r="C40" s="106">
        <f t="shared" si="47"/>
        <v>0.17615714136453872</v>
      </c>
      <c r="D40" s="106">
        <f t="shared" ref="D40:L40" si="48">D17/D$5</f>
        <v>0.18478145835538151</v>
      </c>
      <c r="E40" s="106">
        <f t="shared" si="48"/>
        <v>0.17625769091567137</v>
      </c>
      <c r="F40" s="106">
        <f t="shared" si="48"/>
        <v>0.18212550179590112</v>
      </c>
      <c r="G40" s="106">
        <f t="shared" si="48"/>
        <v>0.18125943497951261</v>
      </c>
      <c r="H40" s="106">
        <f t="shared" si="48"/>
        <v>0.1804503476185535</v>
      </c>
      <c r="I40" s="106">
        <f t="shared" si="48"/>
        <v>0.1828578029340418</v>
      </c>
      <c r="J40" s="106">
        <f t="shared" si="48"/>
        <v>0.19796954314720813</v>
      </c>
      <c r="K40" s="106">
        <f t="shared" si="48"/>
        <v>0.23258455325593136</v>
      </c>
      <c r="L40" s="106">
        <f t="shared" si="48"/>
        <v>0.23079466549101729</v>
      </c>
      <c r="N40" s="106">
        <f t="shared" ref="N40:O40" si="49">N17/N$5</f>
        <v>0.18084712601131617</v>
      </c>
      <c r="O40" s="116">
        <f t="shared" si="49"/>
        <v>0.23162911101959169</v>
      </c>
      <c r="S40" s="106">
        <f t="shared" ref="S40:T40" si="50">S17/S$5</f>
        <v>0.18013963890252549</v>
      </c>
      <c r="T40" s="116">
        <f t="shared" si="50"/>
        <v>0.21053830817430932</v>
      </c>
    </row>
    <row r="41" spans="1:20" x14ac:dyDescent="0.2">
      <c r="A41" s="107" t="s">
        <v>43</v>
      </c>
      <c r="B41" s="116">
        <f t="shared" ref="B41:C41" si="51">B18/B$5</f>
        <v>2.6033365210923389E-2</v>
      </c>
      <c r="C41" s="106">
        <f t="shared" si="51"/>
        <v>3.3747779751332148E-2</v>
      </c>
      <c r="D41" s="106">
        <f t="shared" ref="D41:L41" si="52">D18/D$5</f>
        <v>3.3654354958196638E-2</v>
      </c>
      <c r="E41" s="106">
        <f t="shared" si="52"/>
        <v>3.812281336711304E-2</v>
      </c>
      <c r="F41" s="106">
        <f t="shared" si="52"/>
        <v>3.5178533699556307E-2</v>
      </c>
      <c r="G41" s="106">
        <f t="shared" si="52"/>
        <v>3.8710373086047016E-2</v>
      </c>
      <c r="H41" s="106">
        <f t="shared" si="52"/>
        <v>3.7148490194043787E-2</v>
      </c>
      <c r="I41" s="106">
        <f t="shared" si="52"/>
        <v>3.4769550652651034E-2</v>
      </c>
      <c r="J41" s="106">
        <f t="shared" si="52"/>
        <v>2.982233502538071E-2</v>
      </c>
      <c r="K41" s="106">
        <f t="shared" si="52"/>
        <v>4.2402826855123678E-2</v>
      </c>
      <c r="L41" s="106">
        <f t="shared" si="52"/>
        <v>4.5629890885043538E-2</v>
      </c>
      <c r="N41" s="106">
        <f t="shared" ref="N41:O41" si="53">N18/N$5</f>
        <v>3.7914441330442597E-2</v>
      </c>
      <c r="O41" s="116">
        <f t="shared" si="53"/>
        <v>4.4125433900100021E-2</v>
      </c>
      <c r="S41" s="106">
        <f t="shared" ref="S41:T41" si="54">S18/S$5</f>
        <v>3.7255222822233133E-2</v>
      </c>
      <c r="T41" s="116">
        <f t="shared" si="54"/>
        <v>3.7966391341498151E-2</v>
      </c>
    </row>
    <row r="42" spans="1:20" x14ac:dyDescent="0.2">
      <c r="A42" s="107" t="s">
        <v>44</v>
      </c>
      <c r="B42" s="116">
        <f t="shared" ref="B42:C42" si="55">B19/B$5</f>
        <v>1.5938795027095953E-2</v>
      </c>
      <c r="C42" s="106">
        <f t="shared" si="55"/>
        <v>2.0165082018597846E-2</v>
      </c>
      <c r="D42" s="106">
        <f t="shared" ref="D42:L42" si="56">D19/D$5</f>
        <v>2.169541750449783E-2</v>
      </c>
      <c r="E42" s="106">
        <f t="shared" si="56"/>
        <v>1.5442152249969839E-2</v>
      </c>
      <c r="F42" s="106">
        <f t="shared" si="56"/>
        <v>1.6796957532220578E-2</v>
      </c>
      <c r="G42" s="106">
        <f t="shared" si="56"/>
        <v>1.8222989001509596E-2</v>
      </c>
      <c r="H42" s="106">
        <f t="shared" si="56"/>
        <v>1.8262944899865102E-2</v>
      </c>
      <c r="I42" s="106">
        <f t="shared" si="56"/>
        <v>2.044588194524662E-2</v>
      </c>
      <c r="J42" s="106">
        <f t="shared" si="56"/>
        <v>1.5968697123519459E-2</v>
      </c>
      <c r="K42" s="106">
        <f t="shared" si="56"/>
        <v>1.9560827864714792E-2</v>
      </c>
      <c r="L42" s="106">
        <f t="shared" si="56"/>
        <v>2.3366031081230022E-2</v>
      </c>
      <c r="N42" s="106">
        <f t="shared" ref="N42:O42" si="57">N19/N$5</f>
        <v>1.8243350430966105E-2</v>
      </c>
      <c r="O42" s="116">
        <f t="shared" si="57"/>
        <v>2.1592045655115608E-2</v>
      </c>
      <c r="S42" s="106">
        <f t="shared" ref="S42:T42" si="58">S19/S$5</f>
        <v>1.7236677030491462E-2</v>
      </c>
      <c r="T42" s="116">
        <f t="shared" si="58"/>
        <v>1.9794930219310738E-2</v>
      </c>
    </row>
    <row r="43" spans="1:20" x14ac:dyDescent="0.2">
      <c r="A43" s="107" t="s">
        <v>45</v>
      </c>
      <c r="B43" s="116">
        <f t="shared" ref="B43:C43" si="59">B20/B$5</f>
        <v>1.2113484220592923E-2</v>
      </c>
      <c r="C43" s="106">
        <f t="shared" si="59"/>
        <v>1.2746839410719883E-2</v>
      </c>
      <c r="D43" s="106">
        <f t="shared" ref="D43:L43" si="60">D20/D$5</f>
        <v>1.2699756587998731E-2</v>
      </c>
      <c r="E43" s="106">
        <f t="shared" si="60"/>
        <v>1.3873808662082278E-2</v>
      </c>
      <c r="F43" s="106">
        <f t="shared" si="60"/>
        <v>1.1726177899852102E-2</v>
      </c>
      <c r="G43" s="106">
        <f t="shared" si="60"/>
        <v>1.4233340521889152E-2</v>
      </c>
      <c r="H43" s="106">
        <f t="shared" si="60"/>
        <v>1.3489675210127634E-2</v>
      </c>
      <c r="I43" s="106">
        <f t="shared" si="60"/>
        <v>1.4670209079357744E-2</v>
      </c>
      <c r="J43" s="106">
        <f t="shared" si="60"/>
        <v>1.6920473773265651E-2</v>
      </c>
      <c r="K43" s="106">
        <f t="shared" si="60"/>
        <v>1.5017667844522967E-2</v>
      </c>
      <c r="L43" s="106">
        <f t="shared" si="60"/>
        <v>1.7414306183180867E-2</v>
      </c>
      <c r="N43" s="106">
        <f t="shared" ref="N43:O43" si="61">N20/N$5</f>
        <v>1.3854370472211941E-2</v>
      </c>
      <c r="O43" s="116">
        <f t="shared" si="61"/>
        <v>1.6296993587103608E-2</v>
      </c>
      <c r="S43" s="106">
        <f t="shared" ref="S43:T43" si="62">S20/S$5</f>
        <v>1.3309332896961764E-2</v>
      </c>
      <c r="T43" s="116">
        <f t="shared" si="62"/>
        <v>1.6063799487325548E-2</v>
      </c>
    </row>
    <row r="44" spans="1:20" x14ac:dyDescent="0.2">
      <c r="A44" s="107" t="s">
        <v>46</v>
      </c>
      <c r="B44" s="116">
        <f t="shared" ref="B44:C44" si="63">B21/B$5</f>
        <v>0.24705132291998724</v>
      </c>
      <c r="C44" s="106">
        <f t="shared" si="63"/>
        <v>0.24605579354299445</v>
      </c>
      <c r="D44" s="106">
        <f t="shared" ref="D44:L44" si="64">D21/D$5</f>
        <v>0.23748544819557627</v>
      </c>
      <c r="E44" s="106">
        <f t="shared" si="64"/>
        <v>0.25262395946435034</v>
      </c>
      <c r="F44" s="106">
        <f t="shared" si="64"/>
        <v>0.25142615677160363</v>
      </c>
      <c r="G44" s="106">
        <f t="shared" si="64"/>
        <v>0.23646754367047659</v>
      </c>
      <c r="H44" s="106">
        <f t="shared" si="64"/>
        <v>0.24883262426066202</v>
      </c>
      <c r="I44" s="106">
        <f t="shared" si="64"/>
        <v>0.2276770243733395</v>
      </c>
      <c r="J44" s="106">
        <f t="shared" si="64"/>
        <v>0.23212774957698815</v>
      </c>
      <c r="K44" s="106">
        <f t="shared" si="64"/>
        <v>0.26514386673397272</v>
      </c>
      <c r="L44" s="106">
        <f t="shared" si="64"/>
        <v>0.26892979168962855</v>
      </c>
      <c r="N44" s="106">
        <f t="shared" ref="N44:O44" si="65">N21/N$5</f>
        <v>0.24276875892337793</v>
      </c>
      <c r="O44" s="116">
        <f t="shared" si="65"/>
        <v>0.26716479378713892</v>
      </c>
      <c r="S44" s="106">
        <f t="shared" ref="S44:T44" si="66">S21/S$5</f>
        <v>0.24723176785032455</v>
      </c>
      <c r="T44" s="116">
        <f t="shared" si="66"/>
        <v>0.2479920250640843</v>
      </c>
    </row>
    <row r="45" spans="1:20" x14ac:dyDescent="0.2">
      <c r="A45" s="108" t="s">
        <v>47</v>
      </c>
      <c r="B45" s="117">
        <f t="shared" ref="B45:C45" si="67">B22/B$5</f>
        <v>8.7344596748485812E-2</v>
      </c>
      <c r="C45" s="93">
        <f t="shared" si="67"/>
        <v>9.1526486260578827E-2</v>
      </c>
      <c r="D45" s="93">
        <f t="shared" ref="D45:L45" si="68">D22/D$5</f>
        <v>8.9109958725791083E-2</v>
      </c>
      <c r="E45" s="93">
        <f t="shared" si="68"/>
        <v>9.4462540716612378E-2</v>
      </c>
      <c r="F45" s="93">
        <f t="shared" si="68"/>
        <v>8.7365307416015212E-2</v>
      </c>
      <c r="G45" s="93">
        <f t="shared" si="68"/>
        <v>8.540004313133491E-2</v>
      </c>
      <c r="H45" s="93">
        <f t="shared" si="68"/>
        <v>9.2352391823181487E-2</v>
      </c>
      <c r="I45" s="93">
        <f t="shared" si="68"/>
        <v>9.7031304146933117E-2</v>
      </c>
      <c r="J45" s="93">
        <f t="shared" si="68"/>
        <v>0.10543570219966159</v>
      </c>
      <c r="K45" s="93">
        <f t="shared" si="68"/>
        <v>9.9066128218071675E-2</v>
      </c>
      <c r="L45" s="93">
        <f t="shared" si="68"/>
        <v>9.8203460817811089E-2</v>
      </c>
      <c r="N45" s="93">
        <f t="shared" ref="N45:O45" si="69">N22/N$5</f>
        <v>8.89429432605362E-2</v>
      </c>
      <c r="O45" s="117">
        <f t="shared" si="69"/>
        <v>9.8605636288756834E-2</v>
      </c>
      <c r="S45" s="93">
        <f t="shared" ref="S45:T45" si="70">S22/S$5</f>
        <v>8.9783450608192872E-2</v>
      </c>
      <c r="T45" s="117">
        <f t="shared" si="70"/>
        <v>0.10005696382796923</v>
      </c>
    </row>
  </sheetData>
  <mergeCells count="12">
    <mergeCell ref="N2:Q2"/>
    <mergeCell ref="S2:V2"/>
    <mergeCell ref="N25:O25"/>
    <mergeCell ref="S25:T25"/>
    <mergeCell ref="B3:E3"/>
    <mergeCell ref="B26:E26"/>
    <mergeCell ref="P3:Q3"/>
    <mergeCell ref="U3:V3"/>
    <mergeCell ref="F26:I26"/>
    <mergeCell ref="J26:L26"/>
    <mergeCell ref="F3:I3"/>
    <mergeCell ref="J3:L3"/>
  </mergeCells>
  <hyperlinks>
    <hyperlink ref="A2" location="Contents!A1" display="Back to contents"/>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V48"/>
  <sheetViews>
    <sheetView showGridLines="0" workbookViewId="0">
      <pane xSplit="1" topLeftCell="B1" activePane="topRight" state="frozen"/>
      <selection activeCell="P67" sqref="P67"/>
      <selection pane="topRight" activeCell="S27" sqref="S27"/>
    </sheetView>
  </sheetViews>
  <sheetFormatPr defaultRowHeight="12.75" x14ac:dyDescent="0.2"/>
  <cols>
    <col min="1" max="1" customWidth="true" style="52" width="58.85546875" collapsed="false"/>
    <col min="2" max="5" customWidth="true" style="52" width="10.7109375" collapsed="false"/>
    <col min="6" max="7" customWidth="true" style="97" width="10.7109375" collapsed="false"/>
    <col min="8" max="12" customWidth="true" style="52" width="10.7109375" collapsed="false"/>
    <col min="13" max="13" customWidth="true" style="52" width="2.85546875" collapsed="false"/>
    <col min="14" max="15" customWidth="true" style="52" width="10.5703125" collapsed="false"/>
    <col min="16" max="17" customWidth="true" style="52" width="9.140625" collapsed="false"/>
    <col min="18" max="18" customWidth="true" style="52" width="3.42578125" collapsed="false"/>
    <col min="19" max="20" customWidth="true" style="52" width="10.5703125" collapsed="false"/>
    <col min="21" max="22" customWidth="true" style="52" width="9.140625" collapsed="false"/>
    <col min="23" max="258" style="52" width="9.140625" collapsed="false"/>
    <col min="259" max="259" customWidth="true" style="52" width="58.85546875" collapsed="false"/>
    <col min="260" max="260" customWidth="true" style="52" width="12.28515625" collapsed="false"/>
    <col min="261" max="261" bestFit="true" customWidth="true" style="52" width="11.5703125" collapsed="false"/>
    <col min="262" max="264" customWidth="true" style="52" width="11.42578125" collapsed="false"/>
    <col min="265" max="265" bestFit="true" customWidth="true" style="52" width="11.5703125" collapsed="false"/>
    <col min="266" max="268" customWidth="true" style="52" width="11.0" collapsed="false"/>
    <col min="269" max="269" customWidth="true" style="52" width="2.85546875" collapsed="false"/>
    <col min="270" max="273" customWidth="true" style="52" width="10.0" collapsed="false"/>
    <col min="274" max="274" customWidth="true" style="52" width="3.5703125" collapsed="false"/>
    <col min="275" max="276" style="52" width="9.140625" collapsed="false"/>
    <col min="277" max="278" customWidth="true" style="52" width="8.7109375" collapsed="false"/>
    <col min="279" max="514" style="52" width="9.140625" collapsed="false"/>
    <col min="515" max="515" customWidth="true" style="52" width="58.85546875" collapsed="false"/>
    <col min="516" max="516" customWidth="true" style="52" width="12.28515625" collapsed="false"/>
    <col min="517" max="517" bestFit="true" customWidth="true" style="52" width="11.5703125" collapsed="false"/>
    <col min="518" max="520" customWidth="true" style="52" width="11.42578125" collapsed="false"/>
    <col min="521" max="521" bestFit="true" customWidth="true" style="52" width="11.5703125" collapsed="false"/>
    <col min="522" max="524" customWidth="true" style="52" width="11.0" collapsed="false"/>
    <col min="525" max="525" customWidth="true" style="52" width="2.85546875" collapsed="false"/>
    <col min="526" max="529" customWidth="true" style="52" width="10.0" collapsed="false"/>
    <col min="530" max="530" customWidth="true" style="52" width="3.5703125" collapsed="false"/>
    <col min="531" max="532" style="52" width="9.140625" collapsed="false"/>
    <col min="533" max="534" customWidth="true" style="52" width="8.7109375" collapsed="false"/>
    <col min="535" max="770" style="52" width="9.140625" collapsed="false"/>
    <col min="771" max="771" customWidth="true" style="52" width="58.85546875" collapsed="false"/>
    <col min="772" max="772" customWidth="true" style="52" width="12.28515625" collapsed="false"/>
    <col min="773" max="773" bestFit="true" customWidth="true" style="52" width="11.5703125" collapsed="false"/>
    <col min="774" max="776" customWidth="true" style="52" width="11.42578125" collapsed="false"/>
    <col min="777" max="777" bestFit="true" customWidth="true" style="52" width="11.5703125" collapsed="false"/>
    <col min="778" max="780" customWidth="true" style="52" width="11.0" collapsed="false"/>
    <col min="781" max="781" customWidth="true" style="52" width="2.85546875" collapsed="false"/>
    <col min="782" max="785" customWidth="true" style="52" width="10.0" collapsed="false"/>
    <col min="786" max="786" customWidth="true" style="52" width="3.5703125" collapsed="false"/>
    <col min="787" max="788" style="52" width="9.140625" collapsed="false"/>
    <col min="789" max="790" customWidth="true" style="52" width="8.7109375" collapsed="false"/>
    <col min="791" max="1026" style="52" width="9.140625" collapsed="false"/>
    <col min="1027" max="1027" customWidth="true" style="52" width="58.85546875" collapsed="false"/>
    <col min="1028" max="1028" customWidth="true" style="52" width="12.28515625" collapsed="false"/>
    <col min="1029" max="1029" bestFit="true" customWidth="true" style="52" width="11.5703125" collapsed="false"/>
    <col min="1030" max="1032" customWidth="true" style="52" width="11.42578125" collapsed="false"/>
    <col min="1033" max="1033" bestFit="true" customWidth="true" style="52" width="11.5703125" collapsed="false"/>
    <col min="1034" max="1036" customWidth="true" style="52" width="11.0" collapsed="false"/>
    <col min="1037" max="1037" customWidth="true" style="52" width="2.85546875" collapsed="false"/>
    <col min="1038" max="1041" customWidth="true" style="52" width="10.0" collapsed="false"/>
    <col min="1042" max="1042" customWidth="true" style="52" width="3.5703125" collapsed="false"/>
    <col min="1043" max="1044" style="52" width="9.140625" collapsed="false"/>
    <col min="1045" max="1046" customWidth="true" style="52" width="8.7109375" collapsed="false"/>
    <col min="1047" max="1282" style="52" width="9.140625" collapsed="false"/>
    <col min="1283" max="1283" customWidth="true" style="52" width="58.85546875" collapsed="false"/>
    <col min="1284" max="1284" customWidth="true" style="52" width="12.28515625" collapsed="false"/>
    <col min="1285" max="1285" bestFit="true" customWidth="true" style="52" width="11.5703125" collapsed="false"/>
    <col min="1286" max="1288" customWidth="true" style="52" width="11.42578125" collapsed="false"/>
    <col min="1289" max="1289" bestFit="true" customWidth="true" style="52" width="11.5703125" collapsed="false"/>
    <col min="1290" max="1292" customWidth="true" style="52" width="11.0" collapsed="false"/>
    <col min="1293" max="1293" customWidth="true" style="52" width="2.85546875" collapsed="false"/>
    <col min="1294" max="1297" customWidth="true" style="52" width="10.0" collapsed="false"/>
    <col min="1298" max="1298" customWidth="true" style="52" width="3.5703125" collapsed="false"/>
    <col min="1299" max="1300" style="52" width="9.140625" collapsed="false"/>
    <col min="1301" max="1302" customWidth="true" style="52" width="8.7109375" collapsed="false"/>
    <col min="1303" max="1538" style="52" width="9.140625" collapsed="false"/>
    <col min="1539" max="1539" customWidth="true" style="52" width="58.85546875" collapsed="false"/>
    <col min="1540" max="1540" customWidth="true" style="52" width="12.28515625" collapsed="false"/>
    <col min="1541" max="1541" bestFit="true" customWidth="true" style="52" width="11.5703125" collapsed="false"/>
    <col min="1542" max="1544" customWidth="true" style="52" width="11.42578125" collapsed="false"/>
    <col min="1545" max="1545" bestFit="true" customWidth="true" style="52" width="11.5703125" collapsed="false"/>
    <col min="1546" max="1548" customWidth="true" style="52" width="11.0" collapsed="false"/>
    <col min="1549" max="1549" customWidth="true" style="52" width="2.85546875" collapsed="false"/>
    <col min="1550" max="1553" customWidth="true" style="52" width="10.0" collapsed="false"/>
    <col min="1554" max="1554" customWidth="true" style="52" width="3.5703125" collapsed="false"/>
    <col min="1555" max="1556" style="52" width="9.140625" collapsed="false"/>
    <col min="1557" max="1558" customWidth="true" style="52" width="8.7109375" collapsed="false"/>
    <col min="1559" max="1794" style="52" width="9.140625" collapsed="false"/>
    <col min="1795" max="1795" customWidth="true" style="52" width="58.85546875" collapsed="false"/>
    <col min="1796" max="1796" customWidth="true" style="52" width="12.28515625" collapsed="false"/>
    <col min="1797" max="1797" bestFit="true" customWidth="true" style="52" width="11.5703125" collapsed="false"/>
    <col min="1798" max="1800" customWidth="true" style="52" width="11.42578125" collapsed="false"/>
    <col min="1801" max="1801" bestFit="true" customWidth="true" style="52" width="11.5703125" collapsed="false"/>
    <col min="1802" max="1804" customWidth="true" style="52" width="11.0" collapsed="false"/>
    <col min="1805" max="1805" customWidth="true" style="52" width="2.85546875" collapsed="false"/>
    <col min="1806" max="1809" customWidth="true" style="52" width="10.0" collapsed="false"/>
    <col min="1810" max="1810" customWidth="true" style="52" width="3.5703125" collapsed="false"/>
    <col min="1811" max="1812" style="52" width="9.140625" collapsed="false"/>
    <col min="1813" max="1814" customWidth="true" style="52" width="8.7109375" collapsed="false"/>
    <col min="1815" max="2050" style="52" width="9.140625" collapsed="false"/>
    <col min="2051" max="2051" customWidth="true" style="52" width="58.85546875" collapsed="false"/>
    <col min="2052" max="2052" customWidth="true" style="52" width="12.28515625" collapsed="false"/>
    <col min="2053" max="2053" bestFit="true" customWidth="true" style="52" width="11.5703125" collapsed="false"/>
    <col min="2054" max="2056" customWidth="true" style="52" width="11.42578125" collapsed="false"/>
    <col min="2057" max="2057" bestFit="true" customWidth="true" style="52" width="11.5703125" collapsed="false"/>
    <col min="2058" max="2060" customWidth="true" style="52" width="11.0" collapsed="false"/>
    <col min="2061" max="2061" customWidth="true" style="52" width="2.85546875" collapsed="false"/>
    <col min="2062" max="2065" customWidth="true" style="52" width="10.0" collapsed="false"/>
    <col min="2066" max="2066" customWidth="true" style="52" width="3.5703125" collapsed="false"/>
    <col min="2067" max="2068" style="52" width="9.140625" collapsed="false"/>
    <col min="2069" max="2070" customWidth="true" style="52" width="8.7109375" collapsed="false"/>
    <col min="2071" max="2306" style="52" width="9.140625" collapsed="false"/>
    <col min="2307" max="2307" customWidth="true" style="52" width="58.85546875" collapsed="false"/>
    <col min="2308" max="2308" customWidth="true" style="52" width="12.28515625" collapsed="false"/>
    <col min="2309" max="2309" bestFit="true" customWidth="true" style="52" width="11.5703125" collapsed="false"/>
    <col min="2310" max="2312" customWidth="true" style="52" width="11.42578125" collapsed="false"/>
    <col min="2313" max="2313" bestFit="true" customWidth="true" style="52" width="11.5703125" collapsed="false"/>
    <col min="2314" max="2316" customWidth="true" style="52" width="11.0" collapsed="false"/>
    <col min="2317" max="2317" customWidth="true" style="52" width="2.85546875" collapsed="false"/>
    <col min="2318" max="2321" customWidth="true" style="52" width="10.0" collapsed="false"/>
    <col min="2322" max="2322" customWidth="true" style="52" width="3.5703125" collapsed="false"/>
    <col min="2323" max="2324" style="52" width="9.140625" collapsed="false"/>
    <col min="2325" max="2326" customWidth="true" style="52" width="8.7109375" collapsed="false"/>
    <col min="2327" max="2562" style="52" width="9.140625" collapsed="false"/>
    <col min="2563" max="2563" customWidth="true" style="52" width="58.85546875" collapsed="false"/>
    <col min="2564" max="2564" customWidth="true" style="52" width="12.28515625" collapsed="false"/>
    <col min="2565" max="2565" bestFit="true" customWidth="true" style="52" width="11.5703125" collapsed="false"/>
    <col min="2566" max="2568" customWidth="true" style="52" width="11.42578125" collapsed="false"/>
    <col min="2569" max="2569" bestFit="true" customWidth="true" style="52" width="11.5703125" collapsed="false"/>
    <col min="2570" max="2572" customWidth="true" style="52" width="11.0" collapsed="false"/>
    <col min="2573" max="2573" customWidth="true" style="52" width="2.85546875" collapsed="false"/>
    <col min="2574" max="2577" customWidth="true" style="52" width="10.0" collapsed="false"/>
    <col min="2578" max="2578" customWidth="true" style="52" width="3.5703125" collapsed="false"/>
    <col min="2579" max="2580" style="52" width="9.140625" collapsed="false"/>
    <col min="2581" max="2582" customWidth="true" style="52" width="8.7109375" collapsed="false"/>
    <col min="2583" max="2818" style="52" width="9.140625" collapsed="false"/>
    <col min="2819" max="2819" customWidth="true" style="52" width="58.85546875" collapsed="false"/>
    <col min="2820" max="2820" customWidth="true" style="52" width="12.28515625" collapsed="false"/>
    <col min="2821" max="2821" bestFit="true" customWidth="true" style="52" width="11.5703125" collapsed="false"/>
    <col min="2822" max="2824" customWidth="true" style="52" width="11.42578125" collapsed="false"/>
    <col min="2825" max="2825" bestFit="true" customWidth="true" style="52" width="11.5703125" collapsed="false"/>
    <col min="2826" max="2828" customWidth="true" style="52" width="11.0" collapsed="false"/>
    <col min="2829" max="2829" customWidth="true" style="52" width="2.85546875" collapsed="false"/>
    <col min="2830" max="2833" customWidth="true" style="52" width="10.0" collapsed="false"/>
    <col min="2834" max="2834" customWidth="true" style="52" width="3.5703125" collapsed="false"/>
    <col min="2835" max="2836" style="52" width="9.140625" collapsed="false"/>
    <col min="2837" max="2838" customWidth="true" style="52" width="8.7109375" collapsed="false"/>
    <col min="2839" max="3074" style="52" width="9.140625" collapsed="false"/>
    <col min="3075" max="3075" customWidth="true" style="52" width="58.85546875" collapsed="false"/>
    <col min="3076" max="3076" customWidth="true" style="52" width="12.28515625" collapsed="false"/>
    <col min="3077" max="3077" bestFit="true" customWidth="true" style="52" width="11.5703125" collapsed="false"/>
    <col min="3078" max="3080" customWidth="true" style="52" width="11.42578125" collapsed="false"/>
    <col min="3081" max="3081" bestFit="true" customWidth="true" style="52" width="11.5703125" collapsed="false"/>
    <col min="3082" max="3084" customWidth="true" style="52" width="11.0" collapsed="false"/>
    <col min="3085" max="3085" customWidth="true" style="52" width="2.85546875" collapsed="false"/>
    <col min="3086" max="3089" customWidth="true" style="52" width="10.0" collapsed="false"/>
    <col min="3090" max="3090" customWidth="true" style="52" width="3.5703125" collapsed="false"/>
    <col min="3091" max="3092" style="52" width="9.140625" collapsed="false"/>
    <col min="3093" max="3094" customWidth="true" style="52" width="8.7109375" collapsed="false"/>
    <col min="3095" max="3330" style="52" width="9.140625" collapsed="false"/>
    <col min="3331" max="3331" customWidth="true" style="52" width="58.85546875" collapsed="false"/>
    <col min="3332" max="3332" customWidth="true" style="52" width="12.28515625" collapsed="false"/>
    <col min="3333" max="3333" bestFit="true" customWidth="true" style="52" width="11.5703125" collapsed="false"/>
    <col min="3334" max="3336" customWidth="true" style="52" width="11.42578125" collapsed="false"/>
    <col min="3337" max="3337" bestFit="true" customWidth="true" style="52" width="11.5703125" collapsed="false"/>
    <col min="3338" max="3340" customWidth="true" style="52" width="11.0" collapsed="false"/>
    <col min="3341" max="3341" customWidth="true" style="52" width="2.85546875" collapsed="false"/>
    <col min="3342" max="3345" customWidth="true" style="52" width="10.0" collapsed="false"/>
    <col min="3346" max="3346" customWidth="true" style="52" width="3.5703125" collapsed="false"/>
    <col min="3347" max="3348" style="52" width="9.140625" collapsed="false"/>
    <col min="3349" max="3350" customWidth="true" style="52" width="8.7109375" collapsed="false"/>
    <col min="3351" max="3586" style="52" width="9.140625" collapsed="false"/>
    <col min="3587" max="3587" customWidth="true" style="52" width="58.85546875" collapsed="false"/>
    <col min="3588" max="3588" customWidth="true" style="52" width="12.28515625" collapsed="false"/>
    <col min="3589" max="3589" bestFit="true" customWidth="true" style="52" width="11.5703125" collapsed="false"/>
    <col min="3590" max="3592" customWidth="true" style="52" width="11.42578125" collapsed="false"/>
    <col min="3593" max="3593" bestFit="true" customWidth="true" style="52" width="11.5703125" collapsed="false"/>
    <col min="3594" max="3596" customWidth="true" style="52" width="11.0" collapsed="false"/>
    <col min="3597" max="3597" customWidth="true" style="52" width="2.85546875" collapsed="false"/>
    <col min="3598" max="3601" customWidth="true" style="52" width="10.0" collapsed="false"/>
    <col min="3602" max="3602" customWidth="true" style="52" width="3.5703125" collapsed="false"/>
    <col min="3603" max="3604" style="52" width="9.140625" collapsed="false"/>
    <col min="3605" max="3606" customWidth="true" style="52" width="8.7109375" collapsed="false"/>
    <col min="3607" max="3842" style="52" width="9.140625" collapsed="false"/>
    <col min="3843" max="3843" customWidth="true" style="52" width="58.85546875" collapsed="false"/>
    <col min="3844" max="3844" customWidth="true" style="52" width="12.28515625" collapsed="false"/>
    <col min="3845" max="3845" bestFit="true" customWidth="true" style="52" width="11.5703125" collapsed="false"/>
    <col min="3846" max="3848" customWidth="true" style="52" width="11.42578125" collapsed="false"/>
    <col min="3849" max="3849" bestFit="true" customWidth="true" style="52" width="11.5703125" collapsed="false"/>
    <col min="3850" max="3852" customWidth="true" style="52" width="11.0" collapsed="false"/>
    <col min="3853" max="3853" customWidth="true" style="52" width="2.85546875" collapsed="false"/>
    <col min="3854" max="3857" customWidth="true" style="52" width="10.0" collapsed="false"/>
    <col min="3858" max="3858" customWidth="true" style="52" width="3.5703125" collapsed="false"/>
    <col min="3859" max="3860" style="52" width="9.140625" collapsed="false"/>
    <col min="3861" max="3862" customWidth="true" style="52" width="8.7109375" collapsed="false"/>
    <col min="3863" max="4098" style="52" width="9.140625" collapsed="false"/>
    <col min="4099" max="4099" customWidth="true" style="52" width="58.85546875" collapsed="false"/>
    <col min="4100" max="4100" customWidth="true" style="52" width="12.28515625" collapsed="false"/>
    <col min="4101" max="4101" bestFit="true" customWidth="true" style="52" width="11.5703125" collapsed="false"/>
    <col min="4102" max="4104" customWidth="true" style="52" width="11.42578125" collapsed="false"/>
    <col min="4105" max="4105" bestFit="true" customWidth="true" style="52" width="11.5703125" collapsed="false"/>
    <col min="4106" max="4108" customWidth="true" style="52" width="11.0" collapsed="false"/>
    <col min="4109" max="4109" customWidth="true" style="52" width="2.85546875" collapsed="false"/>
    <col min="4110" max="4113" customWidth="true" style="52" width="10.0" collapsed="false"/>
    <col min="4114" max="4114" customWidth="true" style="52" width="3.5703125" collapsed="false"/>
    <col min="4115" max="4116" style="52" width="9.140625" collapsed="false"/>
    <col min="4117" max="4118" customWidth="true" style="52" width="8.7109375" collapsed="false"/>
    <col min="4119" max="4354" style="52" width="9.140625" collapsed="false"/>
    <col min="4355" max="4355" customWidth="true" style="52" width="58.85546875" collapsed="false"/>
    <col min="4356" max="4356" customWidth="true" style="52" width="12.28515625" collapsed="false"/>
    <col min="4357" max="4357" bestFit="true" customWidth="true" style="52" width="11.5703125" collapsed="false"/>
    <col min="4358" max="4360" customWidth="true" style="52" width="11.42578125" collapsed="false"/>
    <col min="4361" max="4361" bestFit="true" customWidth="true" style="52" width="11.5703125" collapsed="false"/>
    <col min="4362" max="4364" customWidth="true" style="52" width="11.0" collapsed="false"/>
    <col min="4365" max="4365" customWidth="true" style="52" width="2.85546875" collapsed="false"/>
    <col min="4366" max="4369" customWidth="true" style="52" width="10.0" collapsed="false"/>
    <col min="4370" max="4370" customWidth="true" style="52" width="3.5703125" collapsed="false"/>
    <col min="4371" max="4372" style="52" width="9.140625" collapsed="false"/>
    <col min="4373" max="4374" customWidth="true" style="52" width="8.7109375" collapsed="false"/>
    <col min="4375" max="4610" style="52" width="9.140625" collapsed="false"/>
    <col min="4611" max="4611" customWidth="true" style="52" width="58.85546875" collapsed="false"/>
    <col min="4612" max="4612" customWidth="true" style="52" width="12.28515625" collapsed="false"/>
    <col min="4613" max="4613" bestFit="true" customWidth="true" style="52" width="11.5703125" collapsed="false"/>
    <col min="4614" max="4616" customWidth="true" style="52" width="11.42578125" collapsed="false"/>
    <col min="4617" max="4617" bestFit="true" customWidth="true" style="52" width="11.5703125" collapsed="false"/>
    <col min="4618" max="4620" customWidth="true" style="52" width="11.0" collapsed="false"/>
    <col min="4621" max="4621" customWidth="true" style="52" width="2.85546875" collapsed="false"/>
    <col min="4622" max="4625" customWidth="true" style="52" width="10.0" collapsed="false"/>
    <col min="4626" max="4626" customWidth="true" style="52" width="3.5703125" collapsed="false"/>
    <col min="4627" max="4628" style="52" width="9.140625" collapsed="false"/>
    <col min="4629" max="4630" customWidth="true" style="52" width="8.7109375" collapsed="false"/>
    <col min="4631" max="4866" style="52" width="9.140625" collapsed="false"/>
    <col min="4867" max="4867" customWidth="true" style="52" width="58.85546875" collapsed="false"/>
    <col min="4868" max="4868" customWidth="true" style="52" width="12.28515625" collapsed="false"/>
    <col min="4869" max="4869" bestFit="true" customWidth="true" style="52" width="11.5703125" collapsed="false"/>
    <col min="4870" max="4872" customWidth="true" style="52" width="11.42578125" collapsed="false"/>
    <col min="4873" max="4873" bestFit="true" customWidth="true" style="52" width="11.5703125" collapsed="false"/>
    <col min="4874" max="4876" customWidth="true" style="52" width="11.0" collapsed="false"/>
    <col min="4877" max="4877" customWidth="true" style="52" width="2.85546875" collapsed="false"/>
    <col min="4878" max="4881" customWidth="true" style="52" width="10.0" collapsed="false"/>
    <col min="4882" max="4882" customWidth="true" style="52" width="3.5703125" collapsed="false"/>
    <col min="4883" max="4884" style="52" width="9.140625" collapsed="false"/>
    <col min="4885" max="4886" customWidth="true" style="52" width="8.7109375" collapsed="false"/>
    <col min="4887" max="5122" style="52" width="9.140625" collapsed="false"/>
    <col min="5123" max="5123" customWidth="true" style="52" width="58.85546875" collapsed="false"/>
    <col min="5124" max="5124" customWidth="true" style="52" width="12.28515625" collapsed="false"/>
    <col min="5125" max="5125" bestFit="true" customWidth="true" style="52" width="11.5703125" collapsed="false"/>
    <col min="5126" max="5128" customWidth="true" style="52" width="11.42578125" collapsed="false"/>
    <col min="5129" max="5129" bestFit="true" customWidth="true" style="52" width="11.5703125" collapsed="false"/>
    <col min="5130" max="5132" customWidth="true" style="52" width="11.0" collapsed="false"/>
    <col min="5133" max="5133" customWidth="true" style="52" width="2.85546875" collapsed="false"/>
    <col min="5134" max="5137" customWidth="true" style="52" width="10.0" collapsed="false"/>
    <col min="5138" max="5138" customWidth="true" style="52" width="3.5703125" collapsed="false"/>
    <col min="5139" max="5140" style="52" width="9.140625" collapsed="false"/>
    <col min="5141" max="5142" customWidth="true" style="52" width="8.7109375" collapsed="false"/>
    <col min="5143" max="5378" style="52" width="9.140625" collapsed="false"/>
    <col min="5379" max="5379" customWidth="true" style="52" width="58.85546875" collapsed="false"/>
    <col min="5380" max="5380" customWidth="true" style="52" width="12.28515625" collapsed="false"/>
    <col min="5381" max="5381" bestFit="true" customWidth="true" style="52" width="11.5703125" collapsed="false"/>
    <col min="5382" max="5384" customWidth="true" style="52" width="11.42578125" collapsed="false"/>
    <col min="5385" max="5385" bestFit="true" customWidth="true" style="52" width="11.5703125" collapsed="false"/>
    <col min="5386" max="5388" customWidth="true" style="52" width="11.0" collapsed="false"/>
    <col min="5389" max="5389" customWidth="true" style="52" width="2.85546875" collapsed="false"/>
    <col min="5390" max="5393" customWidth="true" style="52" width="10.0" collapsed="false"/>
    <col min="5394" max="5394" customWidth="true" style="52" width="3.5703125" collapsed="false"/>
    <col min="5395" max="5396" style="52" width="9.140625" collapsed="false"/>
    <col min="5397" max="5398" customWidth="true" style="52" width="8.7109375" collapsed="false"/>
    <col min="5399" max="5634" style="52" width="9.140625" collapsed="false"/>
    <col min="5635" max="5635" customWidth="true" style="52" width="58.85546875" collapsed="false"/>
    <col min="5636" max="5636" customWidth="true" style="52" width="12.28515625" collapsed="false"/>
    <col min="5637" max="5637" bestFit="true" customWidth="true" style="52" width="11.5703125" collapsed="false"/>
    <col min="5638" max="5640" customWidth="true" style="52" width="11.42578125" collapsed="false"/>
    <col min="5641" max="5641" bestFit="true" customWidth="true" style="52" width="11.5703125" collapsed="false"/>
    <col min="5642" max="5644" customWidth="true" style="52" width="11.0" collapsed="false"/>
    <col min="5645" max="5645" customWidth="true" style="52" width="2.85546875" collapsed="false"/>
    <col min="5646" max="5649" customWidth="true" style="52" width="10.0" collapsed="false"/>
    <col min="5650" max="5650" customWidth="true" style="52" width="3.5703125" collapsed="false"/>
    <col min="5651" max="5652" style="52" width="9.140625" collapsed="false"/>
    <col min="5653" max="5654" customWidth="true" style="52" width="8.7109375" collapsed="false"/>
    <col min="5655" max="5890" style="52" width="9.140625" collapsed="false"/>
    <col min="5891" max="5891" customWidth="true" style="52" width="58.85546875" collapsed="false"/>
    <col min="5892" max="5892" customWidth="true" style="52" width="12.28515625" collapsed="false"/>
    <col min="5893" max="5893" bestFit="true" customWidth="true" style="52" width="11.5703125" collapsed="false"/>
    <col min="5894" max="5896" customWidth="true" style="52" width="11.42578125" collapsed="false"/>
    <col min="5897" max="5897" bestFit="true" customWidth="true" style="52" width="11.5703125" collapsed="false"/>
    <col min="5898" max="5900" customWidth="true" style="52" width="11.0" collapsed="false"/>
    <col min="5901" max="5901" customWidth="true" style="52" width="2.85546875" collapsed="false"/>
    <col min="5902" max="5905" customWidth="true" style="52" width="10.0" collapsed="false"/>
    <col min="5906" max="5906" customWidth="true" style="52" width="3.5703125" collapsed="false"/>
    <col min="5907" max="5908" style="52" width="9.140625" collapsed="false"/>
    <col min="5909" max="5910" customWidth="true" style="52" width="8.7109375" collapsed="false"/>
    <col min="5911" max="6146" style="52" width="9.140625" collapsed="false"/>
    <col min="6147" max="6147" customWidth="true" style="52" width="58.85546875" collapsed="false"/>
    <col min="6148" max="6148" customWidth="true" style="52" width="12.28515625" collapsed="false"/>
    <col min="6149" max="6149" bestFit="true" customWidth="true" style="52" width="11.5703125" collapsed="false"/>
    <col min="6150" max="6152" customWidth="true" style="52" width="11.42578125" collapsed="false"/>
    <col min="6153" max="6153" bestFit="true" customWidth="true" style="52" width="11.5703125" collapsed="false"/>
    <col min="6154" max="6156" customWidth="true" style="52" width="11.0" collapsed="false"/>
    <col min="6157" max="6157" customWidth="true" style="52" width="2.85546875" collapsed="false"/>
    <col min="6158" max="6161" customWidth="true" style="52" width="10.0" collapsed="false"/>
    <col min="6162" max="6162" customWidth="true" style="52" width="3.5703125" collapsed="false"/>
    <col min="6163" max="6164" style="52" width="9.140625" collapsed="false"/>
    <col min="6165" max="6166" customWidth="true" style="52" width="8.7109375" collapsed="false"/>
    <col min="6167" max="6402" style="52" width="9.140625" collapsed="false"/>
    <col min="6403" max="6403" customWidth="true" style="52" width="58.85546875" collapsed="false"/>
    <col min="6404" max="6404" customWidth="true" style="52" width="12.28515625" collapsed="false"/>
    <col min="6405" max="6405" bestFit="true" customWidth="true" style="52" width="11.5703125" collapsed="false"/>
    <col min="6406" max="6408" customWidth="true" style="52" width="11.42578125" collapsed="false"/>
    <col min="6409" max="6409" bestFit="true" customWidth="true" style="52" width="11.5703125" collapsed="false"/>
    <col min="6410" max="6412" customWidth="true" style="52" width="11.0" collapsed="false"/>
    <col min="6413" max="6413" customWidth="true" style="52" width="2.85546875" collapsed="false"/>
    <col min="6414" max="6417" customWidth="true" style="52" width="10.0" collapsed="false"/>
    <col min="6418" max="6418" customWidth="true" style="52" width="3.5703125" collapsed="false"/>
    <col min="6419" max="6420" style="52" width="9.140625" collapsed="false"/>
    <col min="6421" max="6422" customWidth="true" style="52" width="8.7109375" collapsed="false"/>
    <col min="6423" max="6658" style="52" width="9.140625" collapsed="false"/>
    <col min="6659" max="6659" customWidth="true" style="52" width="58.85546875" collapsed="false"/>
    <col min="6660" max="6660" customWidth="true" style="52" width="12.28515625" collapsed="false"/>
    <col min="6661" max="6661" bestFit="true" customWidth="true" style="52" width="11.5703125" collapsed="false"/>
    <col min="6662" max="6664" customWidth="true" style="52" width="11.42578125" collapsed="false"/>
    <col min="6665" max="6665" bestFit="true" customWidth="true" style="52" width="11.5703125" collapsed="false"/>
    <col min="6666" max="6668" customWidth="true" style="52" width="11.0" collapsed="false"/>
    <col min="6669" max="6669" customWidth="true" style="52" width="2.85546875" collapsed="false"/>
    <col min="6670" max="6673" customWidth="true" style="52" width="10.0" collapsed="false"/>
    <col min="6674" max="6674" customWidth="true" style="52" width="3.5703125" collapsed="false"/>
    <col min="6675" max="6676" style="52" width="9.140625" collapsed="false"/>
    <col min="6677" max="6678" customWidth="true" style="52" width="8.7109375" collapsed="false"/>
    <col min="6679" max="6914" style="52" width="9.140625" collapsed="false"/>
    <col min="6915" max="6915" customWidth="true" style="52" width="58.85546875" collapsed="false"/>
    <col min="6916" max="6916" customWidth="true" style="52" width="12.28515625" collapsed="false"/>
    <col min="6917" max="6917" bestFit="true" customWidth="true" style="52" width="11.5703125" collapsed="false"/>
    <col min="6918" max="6920" customWidth="true" style="52" width="11.42578125" collapsed="false"/>
    <col min="6921" max="6921" bestFit="true" customWidth="true" style="52" width="11.5703125" collapsed="false"/>
    <col min="6922" max="6924" customWidth="true" style="52" width="11.0" collapsed="false"/>
    <col min="6925" max="6925" customWidth="true" style="52" width="2.85546875" collapsed="false"/>
    <col min="6926" max="6929" customWidth="true" style="52" width="10.0" collapsed="false"/>
    <col min="6930" max="6930" customWidth="true" style="52" width="3.5703125" collapsed="false"/>
    <col min="6931" max="6932" style="52" width="9.140625" collapsed="false"/>
    <col min="6933" max="6934" customWidth="true" style="52" width="8.7109375" collapsed="false"/>
    <col min="6935" max="7170" style="52" width="9.140625" collapsed="false"/>
    <col min="7171" max="7171" customWidth="true" style="52" width="58.85546875" collapsed="false"/>
    <col min="7172" max="7172" customWidth="true" style="52" width="12.28515625" collapsed="false"/>
    <col min="7173" max="7173" bestFit="true" customWidth="true" style="52" width="11.5703125" collapsed="false"/>
    <col min="7174" max="7176" customWidth="true" style="52" width="11.42578125" collapsed="false"/>
    <col min="7177" max="7177" bestFit="true" customWidth="true" style="52" width="11.5703125" collapsed="false"/>
    <col min="7178" max="7180" customWidth="true" style="52" width="11.0" collapsed="false"/>
    <col min="7181" max="7181" customWidth="true" style="52" width="2.85546875" collapsed="false"/>
    <col min="7182" max="7185" customWidth="true" style="52" width="10.0" collapsed="false"/>
    <col min="7186" max="7186" customWidth="true" style="52" width="3.5703125" collapsed="false"/>
    <col min="7187" max="7188" style="52" width="9.140625" collapsed="false"/>
    <col min="7189" max="7190" customWidth="true" style="52" width="8.7109375" collapsed="false"/>
    <col min="7191" max="7426" style="52" width="9.140625" collapsed="false"/>
    <col min="7427" max="7427" customWidth="true" style="52" width="58.85546875" collapsed="false"/>
    <col min="7428" max="7428" customWidth="true" style="52" width="12.28515625" collapsed="false"/>
    <col min="7429" max="7429" bestFit="true" customWidth="true" style="52" width="11.5703125" collapsed="false"/>
    <col min="7430" max="7432" customWidth="true" style="52" width="11.42578125" collapsed="false"/>
    <col min="7433" max="7433" bestFit="true" customWidth="true" style="52" width="11.5703125" collapsed="false"/>
    <col min="7434" max="7436" customWidth="true" style="52" width="11.0" collapsed="false"/>
    <col min="7437" max="7437" customWidth="true" style="52" width="2.85546875" collapsed="false"/>
    <col min="7438" max="7441" customWidth="true" style="52" width="10.0" collapsed="false"/>
    <col min="7442" max="7442" customWidth="true" style="52" width="3.5703125" collapsed="false"/>
    <col min="7443" max="7444" style="52" width="9.140625" collapsed="false"/>
    <col min="7445" max="7446" customWidth="true" style="52" width="8.7109375" collapsed="false"/>
    <col min="7447" max="7682" style="52" width="9.140625" collapsed="false"/>
    <col min="7683" max="7683" customWidth="true" style="52" width="58.85546875" collapsed="false"/>
    <col min="7684" max="7684" customWidth="true" style="52" width="12.28515625" collapsed="false"/>
    <col min="7685" max="7685" bestFit="true" customWidth="true" style="52" width="11.5703125" collapsed="false"/>
    <col min="7686" max="7688" customWidth="true" style="52" width="11.42578125" collapsed="false"/>
    <col min="7689" max="7689" bestFit="true" customWidth="true" style="52" width="11.5703125" collapsed="false"/>
    <col min="7690" max="7692" customWidth="true" style="52" width="11.0" collapsed="false"/>
    <col min="7693" max="7693" customWidth="true" style="52" width="2.85546875" collapsed="false"/>
    <col min="7694" max="7697" customWidth="true" style="52" width="10.0" collapsed="false"/>
    <col min="7698" max="7698" customWidth="true" style="52" width="3.5703125" collapsed="false"/>
    <col min="7699" max="7700" style="52" width="9.140625" collapsed="false"/>
    <col min="7701" max="7702" customWidth="true" style="52" width="8.7109375" collapsed="false"/>
    <col min="7703" max="7938" style="52" width="9.140625" collapsed="false"/>
    <col min="7939" max="7939" customWidth="true" style="52" width="58.85546875" collapsed="false"/>
    <col min="7940" max="7940" customWidth="true" style="52" width="12.28515625" collapsed="false"/>
    <col min="7941" max="7941" bestFit="true" customWidth="true" style="52" width="11.5703125" collapsed="false"/>
    <col min="7942" max="7944" customWidth="true" style="52" width="11.42578125" collapsed="false"/>
    <col min="7945" max="7945" bestFit="true" customWidth="true" style="52" width="11.5703125" collapsed="false"/>
    <col min="7946" max="7948" customWidth="true" style="52" width="11.0" collapsed="false"/>
    <col min="7949" max="7949" customWidth="true" style="52" width="2.85546875" collapsed="false"/>
    <col min="7950" max="7953" customWidth="true" style="52" width="10.0" collapsed="false"/>
    <col min="7954" max="7954" customWidth="true" style="52" width="3.5703125" collapsed="false"/>
    <col min="7955" max="7956" style="52" width="9.140625" collapsed="false"/>
    <col min="7957" max="7958" customWidth="true" style="52" width="8.7109375" collapsed="false"/>
    <col min="7959" max="8194" style="52" width="9.140625" collapsed="false"/>
    <col min="8195" max="8195" customWidth="true" style="52" width="58.85546875" collapsed="false"/>
    <col min="8196" max="8196" customWidth="true" style="52" width="12.28515625" collapsed="false"/>
    <col min="8197" max="8197" bestFit="true" customWidth="true" style="52" width="11.5703125" collapsed="false"/>
    <col min="8198" max="8200" customWidth="true" style="52" width="11.42578125" collapsed="false"/>
    <col min="8201" max="8201" bestFit="true" customWidth="true" style="52" width="11.5703125" collapsed="false"/>
    <col min="8202" max="8204" customWidth="true" style="52" width="11.0" collapsed="false"/>
    <col min="8205" max="8205" customWidth="true" style="52" width="2.85546875" collapsed="false"/>
    <col min="8206" max="8209" customWidth="true" style="52" width="10.0" collapsed="false"/>
    <col min="8210" max="8210" customWidth="true" style="52" width="3.5703125" collapsed="false"/>
    <col min="8211" max="8212" style="52" width="9.140625" collapsed="false"/>
    <col min="8213" max="8214" customWidth="true" style="52" width="8.7109375" collapsed="false"/>
    <col min="8215" max="8450" style="52" width="9.140625" collapsed="false"/>
    <col min="8451" max="8451" customWidth="true" style="52" width="58.85546875" collapsed="false"/>
    <col min="8452" max="8452" customWidth="true" style="52" width="12.28515625" collapsed="false"/>
    <col min="8453" max="8453" bestFit="true" customWidth="true" style="52" width="11.5703125" collapsed="false"/>
    <col min="8454" max="8456" customWidth="true" style="52" width="11.42578125" collapsed="false"/>
    <col min="8457" max="8457" bestFit="true" customWidth="true" style="52" width="11.5703125" collapsed="false"/>
    <col min="8458" max="8460" customWidth="true" style="52" width="11.0" collapsed="false"/>
    <col min="8461" max="8461" customWidth="true" style="52" width="2.85546875" collapsed="false"/>
    <col min="8462" max="8465" customWidth="true" style="52" width="10.0" collapsed="false"/>
    <col min="8466" max="8466" customWidth="true" style="52" width="3.5703125" collapsed="false"/>
    <col min="8467" max="8468" style="52" width="9.140625" collapsed="false"/>
    <col min="8469" max="8470" customWidth="true" style="52" width="8.7109375" collapsed="false"/>
    <col min="8471" max="8706" style="52" width="9.140625" collapsed="false"/>
    <col min="8707" max="8707" customWidth="true" style="52" width="58.85546875" collapsed="false"/>
    <col min="8708" max="8708" customWidth="true" style="52" width="12.28515625" collapsed="false"/>
    <col min="8709" max="8709" bestFit="true" customWidth="true" style="52" width="11.5703125" collapsed="false"/>
    <col min="8710" max="8712" customWidth="true" style="52" width="11.42578125" collapsed="false"/>
    <col min="8713" max="8713" bestFit="true" customWidth="true" style="52" width="11.5703125" collapsed="false"/>
    <col min="8714" max="8716" customWidth="true" style="52" width="11.0" collapsed="false"/>
    <col min="8717" max="8717" customWidth="true" style="52" width="2.85546875" collapsed="false"/>
    <col min="8718" max="8721" customWidth="true" style="52" width="10.0" collapsed="false"/>
    <col min="8722" max="8722" customWidth="true" style="52" width="3.5703125" collapsed="false"/>
    <col min="8723" max="8724" style="52" width="9.140625" collapsed="false"/>
    <col min="8725" max="8726" customWidth="true" style="52" width="8.7109375" collapsed="false"/>
    <col min="8727" max="8962" style="52" width="9.140625" collapsed="false"/>
    <col min="8963" max="8963" customWidth="true" style="52" width="58.85546875" collapsed="false"/>
    <col min="8964" max="8964" customWidth="true" style="52" width="12.28515625" collapsed="false"/>
    <col min="8965" max="8965" bestFit="true" customWidth="true" style="52" width="11.5703125" collapsed="false"/>
    <col min="8966" max="8968" customWidth="true" style="52" width="11.42578125" collapsed="false"/>
    <col min="8969" max="8969" bestFit="true" customWidth="true" style="52" width="11.5703125" collapsed="false"/>
    <col min="8970" max="8972" customWidth="true" style="52" width="11.0" collapsed="false"/>
    <col min="8973" max="8973" customWidth="true" style="52" width="2.85546875" collapsed="false"/>
    <col min="8974" max="8977" customWidth="true" style="52" width="10.0" collapsed="false"/>
    <col min="8978" max="8978" customWidth="true" style="52" width="3.5703125" collapsed="false"/>
    <col min="8979" max="8980" style="52" width="9.140625" collapsed="false"/>
    <col min="8981" max="8982" customWidth="true" style="52" width="8.7109375" collapsed="false"/>
    <col min="8983" max="9218" style="52" width="9.140625" collapsed="false"/>
    <col min="9219" max="9219" customWidth="true" style="52" width="58.85546875" collapsed="false"/>
    <col min="9220" max="9220" customWidth="true" style="52" width="12.28515625" collapsed="false"/>
    <col min="9221" max="9221" bestFit="true" customWidth="true" style="52" width="11.5703125" collapsed="false"/>
    <col min="9222" max="9224" customWidth="true" style="52" width="11.42578125" collapsed="false"/>
    <col min="9225" max="9225" bestFit="true" customWidth="true" style="52" width="11.5703125" collapsed="false"/>
    <col min="9226" max="9228" customWidth="true" style="52" width="11.0" collapsed="false"/>
    <col min="9229" max="9229" customWidth="true" style="52" width="2.85546875" collapsed="false"/>
    <col min="9230" max="9233" customWidth="true" style="52" width="10.0" collapsed="false"/>
    <col min="9234" max="9234" customWidth="true" style="52" width="3.5703125" collapsed="false"/>
    <col min="9235" max="9236" style="52" width="9.140625" collapsed="false"/>
    <col min="9237" max="9238" customWidth="true" style="52" width="8.7109375" collapsed="false"/>
    <col min="9239" max="9474" style="52" width="9.140625" collapsed="false"/>
    <col min="9475" max="9475" customWidth="true" style="52" width="58.85546875" collapsed="false"/>
    <col min="9476" max="9476" customWidth="true" style="52" width="12.28515625" collapsed="false"/>
    <col min="9477" max="9477" bestFit="true" customWidth="true" style="52" width="11.5703125" collapsed="false"/>
    <col min="9478" max="9480" customWidth="true" style="52" width="11.42578125" collapsed="false"/>
    <col min="9481" max="9481" bestFit="true" customWidth="true" style="52" width="11.5703125" collapsed="false"/>
    <col min="9482" max="9484" customWidth="true" style="52" width="11.0" collapsed="false"/>
    <col min="9485" max="9485" customWidth="true" style="52" width="2.85546875" collapsed="false"/>
    <col min="9486" max="9489" customWidth="true" style="52" width="10.0" collapsed="false"/>
    <col min="9490" max="9490" customWidth="true" style="52" width="3.5703125" collapsed="false"/>
    <col min="9491" max="9492" style="52" width="9.140625" collapsed="false"/>
    <col min="9493" max="9494" customWidth="true" style="52" width="8.7109375" collapsed="false"/>
    <col min="9495" max="9730" style="52" width="9.140625" collapsed="false"/>
    <col min="9731" max="9731" customWidth="true" style="52" width="58.85546875" collapsed="false"/>
    <col min="9732" max="9732" customWidth="true" style="52" width="12.28515625" collapsed="false"/>
    <col min="9733" max="9733" bestFit="true" customWidth="true" style="52" width="11.5703125" collapsed="false"/>
    <col min="9734" max="9736" customWidth="true" style="52" width="11.42578125" collapsed="false"/>
    <col min="9737" max="9737" bestFit="true" customWidth="true" style="52" width="11.5703125" collapsed="false"/>
    <col min="9738" max="9740" customWidth="true" style="52" width="11.0" collapsed="false"/>
    <col min="9741" max="9741" customWidth="true" style="52" width="2.85546875" collapsed="false"/>
    <col min="9742" max="9745" customWidth="true" style="52" width="10.0" collapsed="false"/>
    <col min="9746" max="9746" customWidth="true" style="52" width="3.5703125" collapsed="false"/>
    <col min="9747" max="9748" style="52" width="9.140625" collapsed="false"/>
    <col min="9749" max="9750" customWidth="true" style="52" width="8.7109375" collapsed="false"/>
    <col min="9751" max="9986" style="52" width="9.140625" collapsed="false"/>
    <col min="9987" max="9987" customWidth="true" style="52" width="58.85546875" collapsed="false"/>
    <col min="9988" max="9988" customWidth="true" style="52" width="12.28515625" collapsed="false"/>
    <col min="9989" max="9989" bestFit="true" customWidth="true" style="52" width="11.5703125" collapsed="false"/>
    <col min="9990" max="9992" customWidth="true" style="52" width="11.42578125" collapsed="false"/>
    <col min="9993" max="9993" bestFit="true" customWidth="true" style="52" width="11.5703125" collapsed="false"/>
    <col min="9994" max="9996" customWidth="true" style="52" width="11.0" collapsed="false"/>
    <col min="9997" max="9997" customWidth="true" style="52" width="2.85546875" collapsed="false"/>
    <col min="9998" max="10001" customWidth="true" style="52" width="10.0" collapsed="false"/>
    <col min="10002" max="10002" customWidth="true" style="52" width="3.5703125" collapsed="false"/>
    <col min="10003" max="10004" style="52" width="9.140625" collapsed="false"/>
    <col min="10005" max="10006" customWidth="true" style="52" width="8.7109375" collapsed="false"/>
    <col min="10007" max="10242" style="52" width="9.140625" collapsed="false"/>
    <col min="10243" max="10243" customWidth="true" style="52" width="58.85546875" collapsed="false"/>
    <col min="10244" max="10244" customWidth="true" style="52" width="12.28515625" collapsed="false"/>
    <col min="10245" max="10245" bestFit="true" customWidth="true" style="52" width="11.5703125" collapsed="false"/>
    <col min="10246" max="10248" customWidth="true" style="52" width="11.42578125" collapsed="false"/>
    <col min="10249" max="10249" bestFit="true" customWidth="true" style="52" width="11.5703125" collapsed="false"/>
    <col min="10250" max="10252" customWidth="true" style="52" width="11.0" collapsed="false"/>
    <col min="10253" max="10253" customWidth="true" style="52" width="2.85546875" collapsed="false"/>
    <col min="10254" max="10257" customWidth="true" style="52" width="10.0" collapsed="false"/>
    <col min="10258" max="10258" customWidth="true" style="52" width="3.5703125" collapsed="false"/>
    <col min="10259" max="10260" style="52" width="9.140625" collapsed="false"/>
    <col min="10261" max="10262" customWidth="true" style="52" width="8.7109375" collapsed="false"/>
    <col min="10263" max="10498" style="52" width="9.140625" collapsed="false"/>
    <col min="10499" max="10499" customWidth="true" style="52" width="58.85546875" collapsed="false"/>
    <col min="10500" max="10500" customWidth="true" style="52" width="12.28515625" collapsed="false"/>
    <col min="10501" max="10501" bestFit="true" customWidth="true" style="52" width="11.5703125" collapsed="false"/>
    <col min="10502" max="10504" customWidth="true" style="52" width="11.42578125" collapsed="false"/>
    <col min="10505" max="10505" bestFit="true" customWidth="true" style="52" width="11.5703125" collapsed="false"/>
    <col min="10506" max="10508" customWidth="true" style="52" width="11.0" collapsed="false"/>
    <col min="10509" max="10509" customWidth="true" style="52" width="2.85546875" collapsed="false"/>
    <col min="10510" max="10513" customWidth="true" style="52" width="10.0" collapsed="false"/>
    <col min="10514" max="10514" customWidth="true" style="52" width="3.5703125" collapsed="false"/>
    <col min="10515" max="10516" style="52" width="9.140625" collapsed="false"/>
    <col min="10517" max="10518" customWidth="true" style="52" width="8.7109375" collapsed="false"/>
    <col min="10519" max="10754" style="52" width="9.140625" collapsed="false"/>
    <col min="10755" max="10755" customWidth="true" style="52" width="58.85546875" collapsed="false"/>
    <col min="10756" max="10756" customWidth="true" style="52" width="12.28515625" collapsed="false"/>
    <col min="10757" max="10757" bestFit="true" customWidth="true" style="52" width="11.5703125" collapsed="false"/>
    <col min="10758" max="10760" customWidth="true" style="52" width="11.42578125" collapsed="false"/>
    <col min="10761" max="10761" bestFit="true" customWidth="true" style="52" width="11.5703125" collapsed="false"/>
    <col min="10762" max="10764" customWidth="true" style="52" width="11.0" collapsed="false"/>
    <col min="10765" max="10765" customWidth="true" style="52" width="2.85546875" collapsed="false"/>
    <col min="10766" max="10769" customWidth="true" style="52" width="10.0" collapsed="false"/>
    <col min="10770" max="10770" customWidth="true" style="52" width="3.5703125" collapsed="false"/>
    <col min="10771" max="10772" style="52" width="9.140625" collapsed="false"/>
    <col min="10773" max="10774" customWidth="true" style="52" width="8.7109375" collapsed="false"/>
    <col min="10775" max="11010" style="52" width="9.140625" collapsed="false"/>
    <col min="11011" max="11011" customWidth="true" style="52" width="58.85546875" collapsed="false"/>
    <col min="11012" max="11012" customWidth="true" style="52" width="12.28515625" collapsed="false"/>
    <col min="11013" max="11013" bestFit="true" customWidth="true" style="52" width="11.5703125" collapsed="false"/>
    <col min="11014" max="11016" customWidth="true" style="52" width="11.42578125" collapsed="false"/>
    <col min="11017" max="11017" bestFit="true" customWidth="true" style="52" width="11.5703125" collapsed="false"/>
    <col min="11018" max="11020" customWidth="true" style="52" width="11.0" collapsed="false"/>
    <col min="11021" max="11021" customWidth="true" style="52" width="2.85546875" collapsed="false"/>
    <col min="11022" max="11025" customWidth="true" style="52" width="10.0" collapsed="false"/>
    <col min="11026" max="11026" customWidth="true" style="52" width="3.5703125" collapsed="false"/>
    <col min="11027" max="11028" style="52" width="9.140625" collapsed="false"/>
    <col min="11029" max="11030" customWidth="true" style="52" width="8.7109375" collapsed="false"/>
    <col min="11031" max="11266" style="52" width="9.140625" collapsed="false"/>
    <col min="11267" max="11267" customWidth="true" style="52" width="58.85546875" collapsed="false"/>
    <col min="11268" max="11268" customWidth="true" style="52" width="12.28515625" collapsed="false"/>
    <col min="11269" max="11269" bestFit="true" customWidth="true" style="52" width="11.5703125" collapsed="false"/>
    <col min="11270" max="11272" customWidth="true" style="52" width="11.42578125" collapsed="false"/>
    <col min="11273" max="11273" bestFit="true" customWidth="true" style="52" width="11.5703125" collapsed="false"/>
    <col min="11274" max="11276" customWidth="true" style="52" width="11.0" collapsed="false"/>
    <col min="11277" max="11277" customWidth="true" style="52" width="2.85546875" collapsed="false"/>
    <col min="11278" max="11281" customWidth="true" style="52" width="10.0" collapsed="false"/>
    <col min="11282" max="11282" customWidth="true" style="52" width="3.5703125" collapsed="false"/>
    <col min="11283" max="11284" style="52" width="9.140625" collapsed="false"/>
    <col min="11285" max="11286" customWidth="true" style="52" width="8.7109375" collapsed="false"/>
    <col min="11287" max="11522" style="52" width="9.140625" collapsed="false"/>
    <col min="11523" max="11523" customWidth="true" style="52" width="58.85546875" collapsed="false"/>
    <col min="11524" max="11524" customWidth="true" style="52" width="12.28515625" collapsed="false"/>
    <col min="11525" max="11525" bestFit="true" customWidth="true" style="52" width="11.5703125" collapsed="false"/>
    <col min="11526" max="11528" customWidth="true" style="52" width="11.42578125" collapsed="false"/>
    <col min="11529" max="11529" bestFit="true" customWidth="true" style="52" width="11.5703125" collapsed="false"/>
    <col min="11530" max="11532" customWidth="true" style="52" width="11.0" collapsed="false"/>
    <col min="11533" max="11533" customWidth="true" style="52" width="2.85546875" collapsed="false"/>
    <col min="11534" max="11537" customWidth="true" style="52" width="10.0" collapsed="false"/>
    <col min="11538" max="11538" customWidth="true" style="52" width="3.5703125" collapsed="false"/>
    <col min="11539" max="11540" style="52" width="9.140625" collapsed="false"/>
    <col min="11541" max="11542" customWidth="true" style="52" width="8.7109375" collapsed="false"/>
    <col min="11543" max="11778" style="52" width="9.140625" collapsed="false"/>
    <col min="11779" max="11779" customWidth="true" style="52" width="58.85546875" collapsed="false"/>
    <col min="11780" max="11780" customWidth="true" style="52" width="12.28515625" collapsed="false"/>
    <col min="11781" max="11781" bestFit="true" customWidth="true" style="52" width="11.5703125" collapsed="false"/>
    <col min="11782" max="11784" customWidth="true" style="52" width="11.42578125" collapsed="false"/>
    <col min="11785" max="11785" bestFit="true" customWidth="true" style="52" width="11.5703125" collapsed="false"/>
    <col min="11786" max="11788" customWidth="true" style="52" width="11.0" collapsed="false"/>
    <col min="11789" max="11789" customWidth="true" style="52" width="2.85546875" collapsed="false"/>
    <col min="11790" max="11793" customWidth="true" style="52" width="10.0" collapsed="false"/>
    <col min="11794" max="11794" customWidth="true" style="52" width="3.5703125" collapsed="false"/>
    <col min="11795" max="11796" style="52" width="9.140625" collapsed="false"/>
    <col min="11797" max="11798" customWidth="true" style="52" width="8.7109375" collapsed="false"/>
    <col min="11799" max="12034" style="52" width="9.140625" collapsed="false"/>
    <col min="12035" max="12035" customWidth="true" style="52" width="58.85546875" collapsed="false"/>
    <col min="12036" max="12036" customWidth="true" style="52" width="12.28515625" collapsed="false"/>
    <col min="12037" max="12037" bestFit="true" customWidth="true" style="52" width="11.5703125" collapsed="false"/>
    <col min="12038" max="12040" customWidth="true" style="52" width="11.42578125" collapsed="false"/>
    <col min="12041" max="12041" bestFit="true" customWidth="true" style="52" width="11.5703125" collapsed="false"/>
    <col min="12042" max="12044" customWidth="true" style="52" width="11.0" collapsed="false"/>
    <col min="12045" max="12045" customWidth="true" style="52" width="2.85546875" collapsed="false"/>
    <col min="12046" max="12049" customWidth="true" style="52" width="10.0" collapsed="false"/>
    <col min="12050" max="12050" customWidth="true" style="52" width="3.5703125" collapsed="false"/>
    <col min="12051" max="12052" style="52" width="9.140625" collapsed="false"/>
    <col min="12053" max="12054" customWidth="true" style="52" width="8.7109375" collapsed="false"/>
    <col min="12055" max="12290" style="52" width="9.140625" collapsed="false"/>
    <col min="12291" max="12291" customWidth="true" style="52" width="58.85546875" collapsed="false"/>
    <col min="12292" max="12292" customWidth="true" style="52" width="12.28515625" collapsed="false"/>
    <col min="12293" max="12293" bestFit="true" customWidth="true" style="52" width="11.5703125" collapsed="false"/>
    <col min="12294" max="12296" customWidth="true" style="52" width="11.42578125" collapsed="false"/>
    <col min="12297" max="12297" bestFit="true" customWidth="true" style="52" width="11.5703125" collapsed="false"/>
    <col min="12298" max="12300" customWidth="true" style="52" width="11.0" collapsed="false"/>
    <col min="12301" max="12301" customWidth="true" style="52" width="2.85546875" collapsed="false"/>
    <col min="12302" max="12305" customWidth="true" style="52" width="10.0" collapsed="false"/>
    <col min="12306" max="12306" customWidth="true" style="52" width="3.5703125" collapsed="false"/>
    <col min="12307" max="12308" style="52" width="9.140625" collapsed="false"/>
    <col min="12309" max="12310" customWidth="true" style="52" width="8.7109375" collapsed="false"/>
    <col min="12311" max="12546" style="52" width="9.140625" collapsed="false"/>
    <col min="12547" max="12547" customWidth="true" style="52" width="58.85546875" collapsed="false"/>
    <col min="12548" max="12548" customWidth="true" style="52" width="12.28515625" collapsed="false"/>
    <col min="12549" max="12549" bestFit="true" customWidth="true" style="52" width="11.5703125" collapsed="false"/>
    <col min="12550" max="12552" customWidth="true" style="52" width="11.42578125" collapsed="false"/>
    <col min="12553" max="12553" bestFit="true" customWidth="true" style="52" width="11.5703125" collapsed="false"/>
    <col min="12554" max="12556" customWidth="true" style="52" width="11.0" collapsed="false"/>
    <col min="12557" max="12557" customWidth="true" style="52" width="2.85546875" collapsed="false"/>
    <col min="12558" max="12561" customWidth="true" style="52" width="10.0" collapsed="false"/>
    <col min="12562" max="12562" customWidth="true" style="52" width="3.5703125" collapsed="false"/>
    <col min="12563" max="12564" style="52" width="9.140625" collapsed="false"/>
    <col min="12565" max="12566" customWidth="true" style="52" width="8.7109375" collapsed="false"/>
    <col min="12567" max="12802" style="52" width="9.140625" collapsed="false"/>
    <col min="12803" max="12803" customWidth="true" style="52" width="58.85546875" collapsed="false"/>
    <col min="12804" max="12804" customWidth="true" style="52" width="12.28515625" collapsed="false"/>
    <col min="12805" max="12805" bestFit="true" customWidth="true" style="52" width="11.5703125" collapsed="false"/>
    <col min="12806" max="12808" customWidth="true" style="52" width="11.42578125" collapsed="false"/>
    <col min="12809" max="12809" bestFit="true" customWidth="true" style="52" width="11.5703125" collapsed="false"/>
    <col min="12810" max="12812" customWidth="true" style="52" width="11.0" collapsed="false"/>
    <col min="12813" max="12813" customWidth="true" style="52" width="2.85546875" collapsed="false"/>
    <col min="12814" max="12817" customWidth="true" style="52" width="10.0" collapsed="false"/>
    <col min="12818" max="12818" customWidth="true" style="52" width="3.5703125" collapsed="false"/>
    <col min="12819" max="12820" style="52" width="9.140625" collapsed="false"/>
    <col min="12821" max="12822" customWidth="true" style="52" width="8.7109375" collapsed="false"/>
    <col min="12823" max="13058" style="52" width="9.140625" collapsed="false"/>
    <col min="13059" max="13059" customWidth="true" style="52" width="58.85546875" collapsed="false"/>
    <col min="13060" max="13060" customWidth="true" style="52" width="12.28515625" collapsed="false"/>
    <col min="13061" max="13061" bestFit="true" customWidth="true" style="52" width="11.5703125" collapsed="false"/>
    <col min="13062" max="13064" customWidth="true" style="52" width="11.42578125" collapsed="false"/>
    <col min="13065" max="13065" bestFit="true" customWidth="true" style="52" width="11.5703125" collapsed="false"/>
    <col min="13066" max="13068" customWidth="true" style="52" width="11.0" collapsed="false"/>
    <col min="13069" max="13069" customWidth="true" style="52" width="2.85546875" collapsed="false"/>
    <col min="13070" max="13073" customWidth="true" style="52" width="10.0" collapsed="false"/>
    <col min="13074" max="13074" customWidth="true" style="52" width="3.5703125" collapsed="false"/>
    <col min="13075" max="13076" style="52" width="9.140625" collapsed="false"/>
    <col min="13077" max="13078" customWidth="true" style="52" width="8.7109375" collapsed="false"/>
    <col min="13079" max="13314" style="52" width="9.140625" collapsed="false"/>
    <col min="13315" max="13315" customWidth="true" style="52" width="58.85546875" collapsed="false"/>
    <col min="13316" max="13316" customWidth="true" style="52" width="12.28515625" collapsed="false"/>
    <col min="13317" max="13317" bestFit="true" customWidth="true" style="52" width="11.5703125" collapsed="false"/>
    <col min="13318" max="13320" customWidth="true" style="52" width="11.42578125" collapsed="false"/>
    <col min="13321" max="13321" bestFit="true" customWidth="true" style="52" width="11.5703125" collapsed="false"/>
    <col min="13322" max="13324" customWidth="true" style="52" width="11.0" collapsed="false"/>
    <col min="13325" max="13325" customWidth="true" style="52" width="2.85546875" collapsed="false"/>
    <col min="13326" max="13329" customWidth="true" style="52" width="10.0" collapsed="false"/>
    <col min="13330" max="13330" customWidth="true" style="52" width="3.5703125" collapsed="false"/>
    <col min="13331" max="13332" style="52" width="9.140625" collapsed="false"/>
    <col min="13333" max="13334" customWidth="true" style="52" width="8.7109375" collapsed="false"/>
    <col min="13335" max="13570" style="52" width="9.140625" collapsed="false"/>
    <col min="13571" max="13571" customWidth="true" style="52" width="58.85546875" collapsed="false"/>
    <col min="13572" max="13572" customWidth="true" style="52" width="12.28515625" collapsed="false"/>
    <col min="13573" max="13573" bestFit="true" customWidth="true" style="52" width="11.5703125" collapsed="false"/>
    <col min="13574" max="13576" customWidth="true" style="52" width="11.42578125" collapsed="false"/>
    <col min="13577" max="13577" bestFit="true" customWidth="true" style="52" width="11.5703125" collapsed="false"/>
    <col min="13578" max="13580" customWidth="true" style="52" width="11.0" collapsed="false"/>
    <col min="13581" max="13581" customWidth="true" style="52" width="2.85546875" collapsed="false"/>
    <col min="13582" max="13585" customWidth="true" style="52" width="10.0" collapsed="false"/>
    <col min="13586" max="13586" customWidth="true" style="52" width="3.5703125" collapsed="false"/>
    <col min="13587" max="13588" style="52" width="9.140625" collapsed="false"/>
    <col min="13589" max="13590" customWidth="true" style="52" width="8.7109375" collapsed="false"/>
    <col min="13591" max="13826" style="52" width="9.140625" collapsed="false"/>
    <col min="13827" max="13827" customWidth="true" style="52" width="58.85546875" collapsed="false"/>
    <col min="13828" max="13828" customWidth="true" style="52" width="12.28515625" collapsed="false"/>
    <col min="13829" max="13829" bestFit="true" customWidth="true" style="52" width="11.5703125" collapsed="false"/>
    <col min="13830" max="13832" customWidth="true" style="52" width="11.42578125" collapsed="false"/>
    <col min="13833" max="13833" bestFit="true" customWidth="true" style="52" width="11.5703125" collapsed="false"/>
    <col min="13834" max="13836" customWidth="true" style="52" width="11.0" collapsed="false"/>
    <col min="13837" max="13837" customWidth="true" style="52" width="2.85546875" collapsed="false"/>
    <col min="13838" max="13841" customWidth="true" style="52" width="10.0" collapsed="false"/>
    <col min="13842" max="13842" customWidth="true" style="52" width="3.5703125" collapsed="false"/>
    <col min="13843" max="13844" style="52" width="9.140625" collapsed="false"/>
    <col min="13845" max="13846" customWidth="true" style="52" width="8.7109375" collapsed="false"/>
    <col min="13847" max="14082" style="52" width="9.140625" collapsed="false"/>
    <col min="14083" max="14083" customWidth="true" style="52" width="58.85546875" collapsed="false"/>
    <col min="14084" max="14084" customWidth="true" style="52" width="12.28515625" collapsed="false"/>
    <col min="14085" max="14085" bestFit="true" customWidth="true" style="52" width="11.5703125" collapsed="false"/>
    <col min="14086" max="14088" customWidth="true" style="52" width="11.42578125" collapsed="false"/>
    <col min="14089" max="14089" bestFit="true" customWidth="true" style="52" width="11.5703125" collapsed="false"/>
    <col min="14090" max="14092" customWidth="true" style="52" width="11.0" collapsed="false"/>
    <col min="14093" max="14093" customWidth="true" style="52" width="2.85546875" collapsed="false"/>
    <col min="14094" max="14097" customWidth="true" style="52" width="10.0" collapsed="false"/>
    <col min="14098" max="14098" customWidth="true" style="52" width="3.5703125" collapsed="false"/>
    <col min="14099" max="14100" style="52" width="9.140625" collapsed="false"/>
    <col min="14101" max="14102" customWidth="true" style="52" width="8.7109375" collapsed="false"/>
    <col min="14103" max="14338" style="52" width="9.140625" collapsed="false"/>
    <col min="14339" max="14339" customWidth="true" style="52" width="58.85546875" collapsed="false"/>
    <col min="14340" max="14340" customWidth="true" style="52" width="12.28515625" collapsed="false"/>
    <col min="14341" max="14341" bestFit="true" customWidth="true" style="52" width="11.5703125" collapsed="false"/>
    <col min="14342" max="14344" customWidth="true" style="52" width="11.42578125" collapsed="false"/>
    <col min="14345" max="14345" bestFit="true" customWidth="true" style="52" width="11.5703125" collapsed="false"/>
    <col min="14346" max="14348" customWidth="true" style="52" width="11.0" collapsed="false"/>
    <col min="14349" max="14349" customWidth="true" style="52" width="2.85546875" collapsed="false"/>
    <col min="14350" max="14353" customWidth="true" style="52" width="10.0" collapsed="false"/>
    <col min="14354" max="14354" customWidth="true" style="52" width="3.5703125" collapsed="false"/>
    <col min="14355" max="14356" style="52" width="9.140625" collapsed="false"/>
    <col min="14357" max="14358" customWidth="true" style="52" width="8.7109375" collapsed="false"/>
    <col min="14359" max="14594" style="52" width="9.140625" collapsed="false"/>
    <col min="14595" max="14595" customWidth="true" style="52" width="58.85546875" collapsed="false"/>
    <col min="14596" max="14596" customWidth="true" style="52" width="12.28515625" collapsed="false"/>
    <col min="14597" max="14597" bestFit="true" customWidth="true" style="52" width="11.5703125" collapsed="false"/>
    <col min="14598" max="14600" customWidth="true" style="52" width="11.42578125" collapsed="false"/>
    <col min="14601" max="14601" bestFit="true" customWidth="true" style="52" width="11.5703125" collapsed="false"/>
    <col min="14602" max="14604" customWidth="true" style="52" width="11.0" collapsed="false"/>
    <col min="14605" max="14605" customWidth="true" style="52" width="2.85546875" collapsed="false"/>
    <col min="14606" max="14609" customWidth="true" style="52" width="10.0" collapsed="false"/>
    <col min="14610" max="14610" customWidth="true" style="52" width="3.5703125" collapsed="false"/>
    <col min="14611" max="14612" style="52" width="9.140625" collapsed="false"/>
    <col min="14613" max="14614" customWidth="true" style="52" width="8.7109375" collapsed="false"/>
    <col min="14615" max="14850" style="52" width="9.140625" collapsed="false"/>
    <col min="14851" max="14851" customWidth="true" style="52" width="58.85546875" collapsed="false"/>
    <col min="14852" max="14852" customWidth="true" style="52" width="12.28515625" collapsed="false"/>
    <col min="14853" max="14853" bestFit="true" customWidth="true" style="52" width="11.5703125" collapsed="false"/>
    <col min="14854" max="14856" customWidth="true" style="52" width="11.42578125" collapsed="false"/>
    <col min="14857" max="14857" bestFit="true" customWidth="true" style="52" width="11.5703125" collapsed="false"/>
    <col min="14858" max="14860" customWidth="true" style="52" width="11.0" collapsed="false"/>
    <col min="14861" max="14861" customWidth="true" style="52" width="2.85546875" collapsed="false"/>
    <col min="14862" max="14865" customWidth="true" style="52" width="10.0" collapsed="false"/>
    <col min="14866" max="14866" customWidth="true" style="52" width="3.5703125" collapsed="false"/>
    <col min="14867" max="14868" style="52" width="9.140625" collapsed="false"/>
    <col min="14869" max="14870" customWidth="true" style="52" width="8.7109375" collapsed="false"/>
    <col min="14871" max="15106" style="52" width="9.140625" collapsed="false"/>
    <col min="15107" max="15107" customWidth="true" style="52" width="58.85546875" collapsed="false"/>
    <col min="15108" max="15108" customWidth="true" style="52" width="12.28515625" collapsed="false"/>
    <col min="15109" max="15109" bestFit="true" customWidth="true" style="52" width="11.5703125" collapsed="false"/>
    <col min="15110" max="15112" customWidth="true" style="52" width="11.42578125" collapsed="false"/>
    <col min="15113" max="15113" bestFit="true" customWidth="true" style="52" width="11.5703125" collapsed="false"/>
    <col min="15114" max="15116" customWidth="true" style="52" width="11.0" collapsed="false"/>
    <col min="15117" max="15117" customWidth="true" style="52" width="2.85546875" collapsed="false"/>
    <col min="15118" max="15121" customWidth="true" style="52" width="10.0" collapsed="false"/>
    <col min="15122" max="15122" customWidth="true" style="52" width="3.5703125" collapsed="false"/>
    <col min="15123" max="15124" style="52" width="9.140625" collapsed="false"/>
    <col min="15125" max="15126" customWidth="true" style="52" width="8.7109375" collapsed="false"/>
    <col min="15127" max="15362" style="52" width="9.140625" collapsed="false"/>
    <col min="15363" max="15363" customWidth="true" style="52" width="58.85546875" collapsed="false"/>
    <col min="15364" max="15364" customWidth="true" style="52" width="12.28515625" collapsed="false"/>
    <col min="15365" max="15365" bestFit="true" customWidth="true" style="52" width="11.5703125" collapsed="false"/>
    <col min="15366" max="15368" customWidth="true" style="52" width="11.42578125" collapsed="false"/>
    <col min="15369" max="15369" bestFit="true" customWidth="true" style="52" width="11.5703125" collapsed="false"/>
    <col min="15370" max="15372" customWidth="true" style="52" width="11.0" collapsed="false"/>
    <col min="15373" max="15373" customWidth="true" style="52" width="2.85546875" collapsed="false"/>
    <col min="15374" max="15377" customWidth="true" style="52" width="10.0" collapsed="false"/>
    <col min="15378" max="15378" customWidth="true" style="52" width="3.5703125" collapsed="false"/>
    <col min="15379" max="15380" style="52" width="9.140625" collapsed="false"/>
    <col min="15381" max="15382" customWidth="true" style="52" width="8.7109375" collapsed="false"/>
    <col min="15383" max="15618" style="52" width="9.140625" collapsed="false"/>
    <col min="15619" max="15619" customWidth="true" style="52" width="58.85546875" collapsed="false"/>
    <col min="15620" max="15620" customWidth="true" style="52" width="12.28515625" collapsed="false"/>
    <col min="15621" max="15621" bestFit="true" customWidth="true" style="52" width="11.5703125" collapsed="false"/>
    <col min="15622" max="15624" customWidth="true" style="52" width="11.42578125" collapsed="false"/>
    <col min="15625" max="15625" bestFit="true" customWidth="true" style="52" width="11.5703125" collapsed="false"/>
    <col min="15626" max="15628" customWidth="true" style="52" width="11.0" collapsed="false"/>
    <col min="15629" max="15629" customWidth="true" style="52" width="2.85546875" collapsed="false"/>
    <col min="15630" max="15633" customWidth="true" style="52" width="10.0" collapsed="false"/>
    <col min="15634" max="15634" customWidth="true" style="52" width="3.5703125" collapsed="false"/>
    <col min="15635" max="15636" style="52" width="9.140625" collapsed="false"/>
    <col min="15637" max="15638" customWidth="true" style="52" width="8.7109375" collapsed="false"/>
    <col min="15639" max="15874" style="52" width="9.140625" collapsed="false"/>
    <col min="15875" max="15875" customWidth="true" style="52" width="58.85546875" collapsed="false"/>
    <col min="15876" max="15876" customWidth="true" style="52" width="12.28515625" collapsed="false"/>
    <col min="15877" max="15877" bestFit="true" customWidth="true" style="52" width="11.5703125" collapsed="false"/>
    <col min="15878" max="15880" customWidth="true" style="52" width="11.42578125" collapsed="false"/>
    <col min="15881" max="15881" bestFit="true" customWidth="true" style="52" width="11.5703125" collapsed="false"/>
    <col min="15882" max="15884" customWidth="true" style="52" width="11.0" collapsed="false"/>
    <col min="15885" max="15885" customWidth="true" style="52" width="2.85546875" collapsed="false"/>
    <col min="15886" max="15889" customWidth="true" style="52" width="10.0" collapsed="false"/>
    <col min="15890" max="15890" customWidth="true" style="52" width="3.5703125" collapsed="false"/>
    <col min="15891" max="15892" style="52" width="9.140625" collapsed="false"/>
    <col min="15893" max="15894" customWidth="true" style="52" width="8.7109375" collapsed="false"/>
    <col min="15895" max="16130" style="52" width="9.140625" collapsed="false"/>
    <col min="16131" max="16131" customWidth="true" style="52" width="58.85546875" collapsed="false"/>
    <col min="16132" max="16132" customWidth="true" style="52" width="12.28515625" collapsed="false"/>
    <col min="16133" max="16133" bestFit="true" customWidth="true" style="52" width="11.5703125" collapsed="false"/>
    <col min="16134" max="16136" customWidth="true" style="52" width="11.42578125" collapsed="false"/>
    <col min="16137" max="16137" bestFit="true" customWidth="true" style="52" width="11.5703125" collapsed="false"/>
    <col min="16138" max="16140" customWidth="true" style="52" width="11.0" collapsed="false"/>
    <col min="16141" max="16141" customWidth="true" style="52" width="2.85546875" collapsed="false"/>
    <col min="16142" max="16145" customWidth="true" style="52" width="10.0" collapsed="false"/>
    <col min="16146" max="16146" customWidth="true" style="52" width="3.5703125" collapsed="false"/>
    <col min="16147" max="16148" style="52" width="9.140625" collapsed="false"/>
    <col min="16149" max="16150" customWidth="true" style="52" width="8.7109375" collapsed="false"/>
    <col min="16151" max="16384" style="52" width="9.140625" collapsed="false"/>
  </cols>
  <sheetData>
    <row r="1" spans="1:22" x14ac:dyDescent="0.2">
      <c r="A1" s="95" t="s">
        <v>238</v>
      </c>
      <c r="B1" s="96"/>
      <c r="C1" s="96"/>
    </row>
    <row r="2" spans="1:22" x14ac:dyDescent="0.2">
      <c r="A2" s="274" t="s">
        <v>282</v>
      </c>
      <c r="B2" s="96"/>
      <c r="C2" s="96"/>
      <c r="N2" s="415" t="s">
        <v>210</v>
      </c>
      <c r="O2" s="416"/>
      <c r="P2" s="416"/>
      <c r="Q2" s="417"/>
      <c r="S2" s="415" t="s">
        <v>211</v>
      </c>
      <c r="T2" s="416"/>
      <c r="U2" s="416"/>
      <c r="V2" s="417"/>
    </row>
    <row r="3" spans="1:22" ht="12.75" customHeight="1" x14ac:dyDescent="0.2">
      <c r="A3" s="118"/>
      <c r="B3" s="419">
        <v>2018</v>
      </c>
      <c r="C3" s="421"/>
      <c r="D3" s="421"/>
      <c r="E3" s="421"/>
      <c r="F3" s="419">
        <v>2019</v>
      </c>
      <c r="G3" s="421"/>
      <c r="H3" s="421"/>
      <c r="I3" s="421"/>
      <c r="J3" s="415">
        <v>2020</v>
      </c>
      <c r="K3" s="416"/>
      <c r="L3" s="417"/>
      <c r="N3" s="12">
        <v>2019</v>
      </c>
      <c r="O3" s="25">
        <v>2020</v>
      </c>
      <c r="P3" s="417" t="s">
        <v>68</v>
      </c>
      <c r="Q3" s="418"/>
      <c r="S3" s="12">
        <v>2019</v>
      </c>
      <c r="T3" s="25">
        <v>2020</v>
      </c>
      <c r="U3" s="417" t="s">
        <v>68</v>
      </c>
      <c r="V3" s="418"/>
    </row>
    <row r="4" spans="1:22" ht="27" customHeight="1" x14ac:dyDescent="0.2">
      <c r="A4" s="312"/>
      <c r="B4" s="11" t="s">
        <v>317</v>
      </c>
      <c r="C4" s="11" t="s">
        <v>67</v>
      </c>
      <c r="D4" s="11" t="s">
        <v>318</v>
      </c>
      <c r="E4" s="11" t="s">
        <v>65</v>
      </c>
      <c r="F4" s="11" t="s">
        <v>317</v>
      </c>
      <c r="G4" s="11" t="s">
        <v>67</v>
      </c>
      <c r="H4" s="11" t="s">
        <v>318</v>
      </c>
      <c r="I4" s="11" t="s">
        <v>65</v>
      </c>
      <c r="J4" s="11" t="s">
        <v>317</v>
      </c>
      <c r="K4" s="11" t="s">
        <v>67</v>
      </c>
      <c r="L4" s="11" t="s">
        <v>318</v>
      </c>
      <c r="N4" s="119" t="s">
        <v>69</v>
      </c>
      <c r="O4" s="120" t="s">
        <v>69</v>
      </c>
      <c r="P4" s="25" t="s">
        <v>53</v>
      </c>
      <c r="Q4" s="12" t="s">
        <v>70</v>
      </c>
      <c r="S4" s="14" t="s">
        <v>71</v>
      </c>
      <c r="T4" s="14" t="s">
        <v>71</v>
      </c>
      <c r="U4" s="164" t="s">
        <v>53</v>
      </c>
      <c r="V4" s="15" t="s">
        <v>70</v>
      </c>
    </row>
    <row r="5" spans="1:22" s="8" customFormat="1" x14ac:dyDescent="0.2">
      <c r="A5" s="313" t="s">
        <v>76</v>
      </c>
      <c r="B5" s="315">
        <v>9411</v>
      </c>
      <c r="C5" s="315">
        <v>9571</v>
      </c>
      <c r="D5" s="315">
        <v>9449</v>
      </c>
      <c r="E5" s="315">
        <v>8289</v>
      </c>
      <c r="F5" s="315">
        <v>9466</v>
      </c>
      <c r="G5" s="315">
        <v>9274</v>
      </c>
      <c r="H5" s="315">
        <v>9637</v>
      </c>
      <c r="I5" s="315">
        <v>8657</v>
      </c>
      <c r="J5" s="315">
        <v>9456</v>
      </c>
      <c r="K5" s="315">
        <v>7924</v>
      </c>
      <c r="L5" s="397">
        <v>9073</v>
      </c>
      <c r="N5" s="315">
        <f t="shared" ref="N5:N13" si="0">SUM(G5:H5)</f>
        <v>18911</v>
      </c>
      <c r="O5" s="315">
        <f t="shared" ref="O5:O13" si="1">SUM(K5:L5)</f>
        <v>16997</v>
      </c>
      <c r="P5" s="315">
        <f t="shared" ref="P5:P13" si="2">O5-N5</f>
        <v>-1914</v>
      </c>
      <c r="Q5" s="325">
        <f t="shared" ref="Q5:Q13" si="3">P5/N5</f>
        <v>-0.10121093543440325</v>
      </c>
      <c r="S5" s="315">
        <f t="shared" ref="S5:S13" si="4">SUM(E5:H5)</f>
        <v>36666</v>
      </c>
      <c r="T5" s="315">
        <f t="shared" ref="T5:T13" si="5">SUM(I5:L5)</f>
        <v>35110</v>
      </c>
      <c r="U5" s="315">
        <f t="shared" ref="U5:U13" si="6">T5-S5</f>
        <v>-1556</v>
      </c>
      <c r="V5" s="325">
        <f t="shared" ref="V5:V13" si="7">U5/S5</f>
        <v>-4.2437135220640375E-2</v>
      </c>
    </row>
    <row r="6" spans="1:22" s="8" customFormat="1" x14ac:dyDescent="0.2">
      <c r="A6" s="314" t="s">
        <v>128</v>
      </c>
      <c r="B6" s="316">
        <v>6138</v>
      </c>
      <c r="C6" s="316">
        <v>6317</v>
      </c>
      <c r="D6" s="316">
        <v>6164</v>
      </c>
      <c r="E6" s="316">
        <v>5490</v>
      </c>
      <c r="F6" s="316">
        <v>6459</v>
      </c>
      <c r="G6" s="316">
        <v>6317</v>
      </c>
      <c r="H6" s="316">
        <v>6475</v>
      </c>
      <c r="I6" s="316">
        <v>5974</v>
      </c>
      <c r="J6" s="316">
        <v>6568</v>
      </c>
      <c r="K6" s="316">
        <v>5625</v>
      </c>
      <c r="L6" s="316">
        <v>6371</v>
      </c>
      <c r="N6" s="316">
        <f t="shared" si="0"/>
        <v>12792</v>
      </c>
      <c r="O6" s="316">
        <f t="shared" si="1"/>
        <v>11996</v>
      </c>
      <c r="P6" s="316">
        <f t="shared" si="2"/>
        <v>-796</v>
      </c>
      <c r="Q6" s="322">
        <f t="shared" si="3"/>
        <v>-6.2226391494684175E-2</v>
      </c>
      <c r="S6" s="316">
        <f t="shared" si="4"/>
        <v>24741</v>
      </c>
      <c r="T6" s="316">
        <f t="shared" si="5"/>
        <v>24538</v>
      </c>
      <c r="U6" s="316">
        <f t="shared" si="6"/>
        <v>-203</v>
      </c>
      <c r="V6" s="322">
        <f t="shared" si="7"/>
        <v>-8.2050038397801228E-3</v>
      </c>
    </row>
    <row r="7" spans="1:22" x14ac:dyDescent="0.2">
      <c r="A7" s="124" t="s">
        <v>126</v>
      </c>
      <c r="B7" s="304">
        <v>804</v>
      </c>
      <c r="C7" s="304">
        <v>810</v>
      </c>
      <c r="D7" s="304">
        <v>821</v>
      </c>
      <c r="E7" s="304">
        <v>756</v>
      </c>
      <c r="F7" s="304">
        <v>862</v>
      </c>
      <c r="G7" s="304">
        <v>825</v>
      </c>
      <c r="H7" s="304">
        <v>869</v>
      </c>
      <c r="I7" s="304">
        <v>791</v>
      </c>
      <c r="J7" s="304">
        <v>764</v>
      </c>
      <c r="K7" s="304">
        <v>755</v>
      </c>
      <c r="L7" s="304">
        <v>816</v>
      </c>
      <c r="N7" s="304">
        <f t="shared" si="0"/>
        <v>1694</v>
      </c>
      <c r="O7" s="304">
        <f t="shared" si="1"/>
        <v>1571</v>
      </c>
      <c r="P7" s="382">
        <f t="shared" si="2"/>
        <v>-123</v>
      </c>
      <c r="Q7" s="323">
        <f t="shared" si="3"/>
        <v>-7.260920897284534E-2</v>
      </c>
      <c r="S7" s="304">
        <f t="shared" si="4"/>
        <v>3312</v>
      </c>
      <c r="T7" s="304">
        <f t="shared" si="5"/>
        <v>3126</v>
      </c>
      <c r="U7" s="382">
        <f t="shared" si="6"/>
        <v>-186</v>
      </c>
      <c r="V7" s="323">
        <f t="shared" si="7"/>
        <v>-5.6159420289855072E-2</v>
      </c>
    </row>
    <row r="8" spans="1:22" x14ac:dyDescent="0.2">
      <c r="A8" s="124" t="s">
        <v>50</v>
      </c>
      <c r="B8" s="304">
        <v>517</v>
      </c>
      <c r="C8" s="304">
        <v>608</v>
      </c>
      <c r="D8" s="304">
        <v>574</v>
      </c>
      <c r="E8" s="304">
        <v>547</v>
      </c>
      <c r="F8" s="304">
        <v>592</v>
      </c>
      <c r="G8" s="304">
        <v>531</v>
      </c>
      <c r="H8" s="304">
        <v>530</v>
      </c>
      <c r="I8" s="304">
        <v>516</v>
      </c>
      <c r="J8" s="304">
        <v>515</v>
      </c>
      <c r="K8" s="304">
        <v>404</v>
      </c>
      <c r="L8" s="304">
        <v>448</v>
      </c>
      <c r="N8" s="304">
        <f t="shared" si="0"/>
        <v>1061</v>
      </c>
      <c r="O8" s="304">
        <f t="shared" si="1"/>
        <v>852</v>
      </c>
      <c r="P8" s="382">
        <f t="shared" si="2"/>
        <v>-209</v>
      </c>
      <c r="Q8" s="323">
        <f t="shared" si="3"/>
        <v>-0.19698397737983034</v>
      </c>
      <c r="S8" s="304">
        <f t="shared" si="4"/>
        <v>2200</v>
      </c>
      <c r="T8" s="304">
        <f t="shared" si="5"/>
        <v>1883</v>
      </c>
      <c r="U8" s="382">
        <f t="shared" si="6"/>
        <v>-317</v>
      </c>
      <c r="V8" s="323">
        <f t="shared" si="7"/>
        <v>-0.1440909090909091</v>
      </c>
    </row>
    <row r="9" spans="1:22" x14ac:dyDescent="0.2">
      <c r="A9" s="124" t="s">
        <v>125</v>
      </c>
      <c r="B9" s="305">
        <v>846</v>
      </c>
      <c r="C9" s="305">
        <v>812</v>
      </c>
      <c r="D9" s="305">
        <v>788</v>
      </c>
      <c r="E9" s="305">
        <v>821</v>
      </c>
      <c r="F9" s="305">
        <v>807</v>
      </c>
      <c r="G9" s="305">
        <v>793</v>
      </c>
      <c r="H9" s="305">
        <v>835</v>
      </c>
      <c r="I9" s="305">
        <v>794</v>
      </c>
      <c r="J9" s="305">
        <v>813</v>
      </c>
      <c r="K9" s="305">
        <v>857</v>
      </c>
      <c r="L9" s="305">
        <v>742</v>
      </c>
      <c r="N9" s="305">
        <f t="shared" si="0"/>
        <v>1628</v>
      </c>
      <c r="O9" s="305">
        <f t="shared" si="1"/>
        <v>1599</v>
      </c>
      <c r="P9" s="383">
        <f t="shared" si="2"/>
        <v>-29</v>
      </c>
      <c r="Q9" s="324">
        <f t="shared" si="3"/>
        <v>-1.7813267813267815E-2</v>
      </c>
      <c r="S9" s="305">
        <f t="shared" si="4"/>
        <v>3256</v>
      </c>
      <c r="T9" s="305">
        <f t="shared" si="5"/>
        <v>3206</v>
      </c>
      <c r="U9" s="383">
        <f t="shared" si="6"/>
        <v>-50</v>
      </c>
      <c r="V9" s="324">
        <f t="shared" si="7"/>
        <v>-1.5356265356265357E-2</v>
      </c>
    </row>
    <row r="10" spans="1:22" x14ac:dyDescent="0.2">
      <c r="A10" s="124" t="s">
        <v>122</v>
      </c>
      <c r="B10" s="304">
        <v>1192</v>
      </c>
      <c r="C10" s="304">
        <v>1154</v>
      </c>
      <c r="D10" s="304">
        <v>1193</v>
      </c>
      <c r="E10" s="304">
        <v>1027</v>
      </c>
      <c r="F10" s="304">
        <v>1225</v>
      </c>
      <c r="G10" s="304">
        <v>1138</v>
      </c>
      <c r="H10" s="304">
        <v>1140</v>
      </c>
      <c r="I10" s="304">
        <v>1028</v>
      </c>
      <c r="J10" s="304">
        <v>1183</v>
      </c>
      <c r="K10" s="304">
        <v>721</v>
      </c>
      <c r="L10" s="304">
        <v>914</v>
      </c>
      <c r="N10" s="304">
        <f t="shared" si="0"/>
        <v>2278</v>
      </c>
      <c r="O10" s="304">
        <f t="shared" si="1"/>
        <v>1635</v>
      </c>
      <c r="P10" s="382">
        <f t="shared" si="2"/>
        <v>-643</v>
      </c>
      <c r="Q10" s="323">
        <f t="shared" si="3"/>
        <v>-0.28226514486391574</v>
      </c>
      <c r="S10" s="304">
        <f t="shared" si="4"/>
        <v>4530</v>
      </c>
      <c r="T10" s="304">
        <f t="shared" si="5"/>
        <v>3846</v>
      </c>
      <c r="U10" s="382">
        <f t="shared" si="6"/>
        <v>-684</v>
      </c>
      <c r="V10" s="323">
        <f t="shared" si="7"/>
        <v>-0.15099337748344371</v>
      </c>
    </row>
    <row r="11" spans="1:22" x14ac:dyDescent="0.2">
      <c r="A11" s="124" t="s">
        <v>124</v>
      </c>
      <c r="B11" s="304">
        <v>1318</v>
      </c>
      <c r="C11" s="304">
        <v>1379</v>
      </c>
      <c r="D11" s="304">
        <v>1448</v>
      </c>
      <c r="E11" s="304">
        <v>1233</v>
      </c>
      <c r="F11" s="304">
        <v>1527</v>
      </c>
      <c r="G11" s="304">
        <v>1393</v>
      </c>
      <c r="H11" s="304">
        <v>1404</v>
      </c>
      <c r="I11" s="304">
        <v>1204</v>
      </c>
      <c r="J11" s="304">
        <v>1321</v>
      </c>
      <c r="K11" s="304">
        <v>1405</v>
      </c>
      <c r="L11" s="304">
        <v>1563</v>
      </c>
      <c r="N11" s="304">
        <f t="shared" si="0"/>
        <v>2797</v>
      </c>
      <c r="O11" s="304">
        <f t="shared" si="1"/>
        <v>2968</v>
      </c>
      <c r="P11" s="382">
        <f t="shared" si="2"/>
        <v>171</v>
      </c>
      <c r="Q11" s="323">
        <f t="shared" si="3"/>
        <v>6.1136932427601001E-2</v>
      </c>
      <c r="S11" s="304">
        <f t="shared" si="4"/>
        <v>5557</v>
      </c>
      <c r="T11" s="304">
        <f t="shared" si="5"/>
        <v>5493</v>
      </c>
      <c r="U11" s="382">
        <f t="shared" si="6"/>
        <v>-64</v>
      </c>
      <c r="V11" s="323">
        <f t="shared" si="7"/>
        <v>-1.1517005578549577E-2</v>
      </c>
    </row>
    <row r="12" spans="1:22" x14ac:dyDescent="0.2">
      <c r="A12" s="124" t="s">
        <v>49</v>
      </c>
      <c r="B12" s="304">
        <v>1372</v>
      </c>
      <c r="C12" s="304">
        <v>1538</v>
      </c>
      <c r="D12" s="304">
        <v>1553</v>
      </c>
      <c r="E12" s="304">
        <v>1370</v>
      </c>
      <c r="F12" s="304">
        <v>1604</v>
      </c>
      <c r="G12" s="304">
        <v>1607</v>
      </c>
      <c r="H12" s="304">
        <v>1643</v>
      </c>
      <c r="I12" s="304">
        <v>1564</v>
      </c>
      <c r="J12" s="304">
        <v>1678</v>
      </c>
      <c r="K12" s="304">
        <v>1355</v>
      </c>
      <c r="L12" s="304">
        <v>1615</v>
      </c>
      <c r="N12" s="304">
        <f t="shared" si="0"/>
        <v>3250</v>
      </c>
      <c r="O12" s="304">
        <f t="shared" si="1"/>
        <v>2970</v>
      </c>
      <c r="P12" s="382">
        <f t="shared" si="2"/>
        <v>-280</v>
      </c>
      <c r="Q12" s="323">
        <f t="shared" si="3"/>
        <v>-8.615384615384615E-2</v>
      </c>
      <c r="S12" s="304">
        <f t="shared" si="4"/>
        <v>6224</v>
      </c>
      <c r="T12" s="304">
        <f t="shared" si="5"/>
        <v>6212</v>
      </c>
      <c r="U12" s="382">
        <f t="shared" si="6"/>
        <v>-12</v>
      </c>
      <c r="V12" s="323">
        <f t="shared" si="7"/>
        <v>-1.9280205655526992E-3</v>
      </c>
    </row>
    <row r="13" spans="1:22" ht="38.25" x14ac:dyDescent="0.2">
      <c r="A13" s="125" t="s">
        <v>127</v>
      </c>
      <c r="B13" s="306">
        <v>2610</v>
      </c>
      <c r="C13" s="306">
        <v>2789</v>
      </c>
      <c r="D13" s="306">
        <v>2667</v>
      </c>
      <c r="E13" s="306">
        <v>2441</v>
      </c>
      <c r="F13" s="306">
        <v>2826</v>
      </c>
      <c r="G13" s="306">
        <v>2794</v>
      </c>
      <c r="H13" s="306">
        <v>2833</v>
      </c>
      <c r="I13" s="306">
        <v>2650</v>
      </c>
      <c r="J13" s="306">
        <v>2927</v>
      </c>
      <c r="K13" s="306">
        <v>2472</v>
      </c>
      <c r="L13" s="306">
        <v>2881</v>
      </c>
      <c r="N13" s="306">
        <f t="shared" si="0"/>
        <v>5627</v>
      </c>
      <c r="O13" s="306">
        <f t="shared" si="1"/>
        <v>5353</v>
      </c>
      <c r="P13" s="384">
        <f t="shared" si="2"/>
        <v>-274</v>
      </c>
      <c r="Q13" s="126">
        <f t="shared" si="3"/>
        <v>-4.8693797760796159E-2</v>
      </c>
      <c r="S13" s="306">
        <f t="shared" si="4"/>
        <v>10894</v>
      </c>
      <c r="T13" s="306">
        <f t="shared" si="5"/>
        <v>10930</v>
      </c>
      <c r="U13" s="384">
        <f t="shared" si="6"/>
        <v>36</v>
      </c>
      <c r="V13" s="126">
        <f t="shared" si="7"/>
        <v>3.3045713236644022E-3</v>
      </c>
    </row>
    <row r="14" spans="1:22" x14ac:dyDescent="0.2">
      <c r="A14" s="124" t="s">
        <v>48</v>
      </c>
      <c r="B14" s="304">
        <v>507</v>
      </c>
      <c r="C14" s="304">
        <v>635</v>
      </c>
      <c r="D14" s="304">
        <v>597</v>
      </c>
      <c r="E14" s="304">
        <v>522</v>
      </c>
      <c r="F14" s="304">
        <v>588</v>
      </c>
      <c r="G14" s="304">
        <v>574</v>
      </c>
      <c r="H14" s="304">
        <v>603</v>
      </c>
      <c r="I14" s="304">
        <v>562</v>
      </c>
      <c r="J14" s="304">
        <v>601</v>
      </c>
      <c r="K14" s="304">
        <v>390</v>
      </c>
      <c r="L14" s="304">
        <v>483</v>
      </c>
      <c r="N14" s="304">
        <f t="shared" ref="N14:N16" si="8">SUM(G14:H14)</f>
        <v>1177</v>
      </c>
      <c r="O14" s="304">
        <f t="shared" ref="O14:O16" si="9">SUM(K14:L14)</f>
        <v>873</v>
      </c>
      <c r="P14" s="382">
        <f t="shared" ref="P14:P16" si="10">O14-N14</f>
        <v>-304</v>
      </c>
      <c r="Q14" s="323">
        <f t="shared" ref="Q14:Q16" si="11">P14/N14</f>
        <v>-0.25828377230246391</v>
      </c>
      <c r="S14" s="304">
        <f t="shared" ref="S14:S16" si="12">SUM(E14:H14)</f>
        <v>2287</v>
      </c>
      <c r="T14" s="304">
        <f t="shared" ref="T14:T16" si="13">SUM(I14:L14)</f>
        <v>2036</v>
      </c>
      <c r="U14" s="382">
        <f t="shared" ref="U14:U16" si="14">T14-S14</f>
        <v>-251</v>
      </c>
      <c r="V14" s="323">
        <f t="shared" ref="V14:V16" si="15">U14/S14</f>
        <v>-0.10975076519457805</v>
      </c>
    </row>
    <row r="15" spans="1:22" x14ac:dyDescent="0.2">
      <c r="A15" s="124" t="s">
        <v>123</v>
      </c>
      <c r="B15" s="304">
        <v>263</v>
      </c>
      <c r="C15" s="304">
        <v>327</v>
      </c>
      <c r="D15" s="304">
        <v>398</v>
      </c>
      <c r="E15" s="304">
        <v>323</v>
      </c>
      <c r="F15" s="304">
        <v>406</v>
      </c>
      <c r="G15" s="304">
        <v>342</v>
      </c>
      <c r="H15" s="304">
        <v>348</v>
      </c>
      <c r="I15" s="304">
        <v>344</v>
      </c>
      <c r="J15" s="304">
        <v>319</v>
      </c>
      <c r="K15" s="304">
        <v>266</v>
      </c>
      <c r="L15" s="304">
        <v>341</v>
      </c>
      <c r="N15" s="304">
        <f t="shared" si="8"/>
        <v>690</v>
      </c>
      <c r="O15" s="304">
        <f t="shared" si="9"/>
        <v>607</v>
      </c>
      <c r="P15" s="382">
        <f t="shared" si="10"/>
        <v>-83</v>
      </c>
      <c r="Q15" s="323">
        <f t="shared" si="11"/>
        <v>-0.12028985507246377</v>
      </c>
      <c r="S15" s="304">
        <f t="shared" si="12"/>
        <v>1419</v>
      </c>
      <c r="T15" s="304">
        <f t="shared" si="13"/>
        <v>1270</v>
      </c>
      <c r="U15" s="382">
        <f t="shared" si="14"/>
        <v>-149</v>
      </c>
      <c r="V15" s="323">
        <f t="shared" si="15"/>
        <v>-0.10500352360817478</v>
      </c>
    </row>
    <row r="16" spans="1:22" x14ac:dyDescent="0.2">
      <c r="A16" s="124" t="s">
        <v>51</v>
      </c>
      <c r="B16" s="306">
        <v>79</v>
      </c>
      <c r="C16" s="306">
        <v>83</v>
      </c>
      <c r="D16" s="306">
        <v>61</v>
      </c>
      <c r="E16" s="306">
        <v>76</v>
      </c>
      <c r="F16" s="306">
        <v>92</v>
      </c>
      <c r="G16" s="306">
        <v>113</v>
      </c>
      <c r="H16" s="306">
        <v>102</v>
      </c>
      <c r="I16" s="306">
        <v>61</v>
      </c>
      <c r="J16" s="306">
        <v>90</v>
      </c>
      <c r="K16" s="306">
        <v>107</v>
      </c>
      <c r="L16" s="306">
        <v>109</v>
      </c>
      <c r="N16" s="306">
        <f t="shared" si="8"/>
        <v>215</v>
      </c>
      <c r="O16" s="306">
        <f t="shared" si="9"/>
        <v>216</v>
      </c>
      <c r="P16" s="306">
        <f t="shared" si="10"/>
        <v>1</v>
      </c>
      <c r="Q16" s="126">
        <f t="shared" si="11"/>
        <v>4.6511627906976744E-3</v>
      </c>
      <c r="S16" s="306">
        <f t="shared" si="12"/>
        <v>383</v>
      </c>
      <c r="T16" s="306">
        <f t="shared" si="13"/>
        <v>367</v>
      </c>
      <c r="U16" s="384">
        <f t="shared" si="14"/>
        <v>-16</v>
      </c>
      <c r="V16" s="126">
        <f t="shared" si="15"/>
        <v>-4.1775456919060053E-2</v>
      </c>
    </row>
    <row r="17" spans="1:22" x14ac:dyDescent="0.2">
      <c r="A17" s="317" t="s">
        <v>77</v>
      </c>
      <c r="B17" s="318">
        <f>B6/B5</f>
        <v>0.65221549250876631</v>
      </c>
      <c r="C17" s="318">
        <f t="shared" ref="C17:L17" si="16">C6/C5</f>
        <v>0.66001462752063522</v>
      </c>
      <c r="D17" s="318">
        <f t="shared" si="16"/>
        <v>0.65234416340353474</v>
      </c>
      <c r="E17" s="318">
        <f t="shared" si="16"/>
        <v>0.66232356134636261</v>
      </c>
      <c r="F17" s="318">
        <f t="shared" si="16"/>
        <v>0.68233678428058309</v>
      </c>
      <c r="G17" s="318">
        <f t="shared" si="16"/>
        <v>0.68115160664222563</v>
      </c>
      <c r="H17" s="318">
        <f t="shared" si="16"/>
        <v>0.67188959219674171</v>
      </c>
      <c r="I17" s="318">
        <f t="shared" si="16"/>
        <v>0.69007739401640289</v>
      </c>
      <c r="J17" s="318">
        <f t="shared" si="16"/>
        <v>0.69458544839255498</v>
      </c>
      <c r="K17" s="318">
        <f t="shared" si="16"/>
        <v>0.70986875315497222</v>
      </c>
      <c r="L17" s="318">
        <f t="shared" si="16"/>
        <v>0.70219332084205888</v>
      </c>
      <c r="N17" s="318">
        <f>SUM(G17:H17)/2</f>
        <v>0.67652059941948361</v>
      </c>
      <c r="O17" s="318">
        <f>(SUM(K17:L17))/2</f>
        <v>0.70603103699851555</v>
      </c>
      <c r="P17" s="381"/>
      <c r="Q17" s="381"/>
      <c r="S17" s="318">
        <f>SUM(E17:H17)/4</f>
        <v>0.67442538611647818</v>
      </c>
      <c r="T17" s="318">
        <f>SUM(I17:L17)/4</f>
        <v>0.69918122910149727</v>
      </c>
      <c r="U17" s="381"/>
      <c r="V17" s="381"/>
    </row>
    <row r="18" spans="1:22" x14ac:dyDescent="0.2">
      <c r="E18" s="97"/>
      <c r="I18" s="97"/>
    </row>
    <row r="19" spans="1:22" x14ac:dyDescent="0.2">
      <c r="A19" s="95" t="s">
        <v>239</v>
      </c>
      <c r="B19" s="96"/>
      <c r="C19" s="96"/>
    </row>
    <row r="20" spans="1:22" x14ac:dyDescent="0.2">
      <c r="A20" s="96"/>
      <c r="B20" s="96"/>
      <c r="C20" s="96"/>
      <c r="N20" s="415" t="s">
        <v>210</v>
      </c>
      <c r="O20" s="417"/>
      <c r="S20" s="415" t="s">
        <v>211</v>
      </c>
      <c r="T20" s="417"/>
    </row>
    <row r="21" spans="1:22" x14ac:dyDescent="0.2">
      <c r="B21" s="419">
        <v>2018</v>
      </c>
      <c r="C21" s="421"/>
      <c r="D21" s="421"/>
      <c r="E21" s="421"/>
      <c r="F21" s="419">
        <v>2019</v>
      </c>
      <c r="G21" s="421"/>
      <c r="H21" s="421"/>
      <c r="I21" s="421"/>
      <c r="J21" s="415">
        <v>2020</v>
      </c>
      <c r="K21" s="416"/>
      <c r="L21" s="417"/>
      <c r="N21" s="12">
        <v>2019</v>
      </c>
      <c r="O21" s="25">
        <v>2020</v>
      </c>
      <c r="S21" s="12">
        <v>2019</v>
      </c>
      <c r="T21" s="25">
        <v>2020</v>
      </c>
    </row>
    <row r="22" spans="1:22" ht="25.5" x14ac:dyDescent="0.2">
      <c r="A22" s="92"/>
      <c r="B22" s="11" t="s">
        <v>317</v>
      </c>
      <c r="C22" s="11" t="s">
        <v>67</v>
      </c>
      <c r="D22" s="11" t="s">
        <v>318</v>
      </c>
      <c r="E22" s="11" t="s">
        <v>65</v>
      </c>
      <c r="F22" s="11" t="s">
        <v>317</v>
      </c>
      <c r="G22" s="11" t="s">
        <v>67</v>
      </c>
      <c r="H22" s="11" t="s">
        <v>318</v>
      </c>
      <c r="I22" s="11" t="s">
        <v>65</v>
      </c>
      <c r="J22" s="11" t="s">
        <v>317</v>
      </c>
      <c r="K22" s="11" t="s">
        <v>67</v>
      </c>
      <c r="L22" s="11" t="s">
        <v>318</v>
      </c>
      <c r="N22" s="119" t="s">
        <v>69</v>
      </c>
      <c r="O22" s="120" t="s">
        <v>69</v>
      </c>
      <c r="S22" s="119" t="s">
        <v>71</v>
      </c>
      <c r="T22" s="120" t="s">
        <v>71</v>
      </c>
    </row>
    <row r="23" spans="1:22" x14ac:dyDescent="0.2">
      <c r="A23" s="319" t="s">
        <v>126</v>
      </c>
      <c r="B23" s="46">
        <f>B7/B$6</f>
        <v>0.13098729227761485</v>
      </c>
      <c r="C23" s="46">
        <f t="shared" ref="C23:L23" si="17">C7/C$6</f>
        <v>0.12822542346050339</v>
      </c>
      <c r="D23" s="46">
        <f t="shared" si="17"/>
        <v>0.13319273199221285</v>
      </c>
      <c r="E23" s="46">
        <f t="shared" si="17"/>
        <v>0.13770491803278689</v>
      </c>
      <c r="F23" s="46">
        <f t="shared" si="17"/>
        <v>0.1334571915157145</v>
      </c>
      <c r="G23" s="46">
        <f t="shared" si="17"/>
        <v>0.1305999683394016</v>
      </c>
      <c r="H23" s="46">
        <f t="shared" si="17"/>
        <v>0.13420849420849421</v>
      </c>
      <c r="I23" s="46">
        <f t="shared" si="17"/>
        <v>0.1324070974221627</v>
      </c>
      <c r="J23" s="46">
        <f t="shared" si="17"/>
        <v>0.11632155907429964</v>
      </c>
      <c r="K23" s="46">
        <f t="shared" si="17"/>
        <v>0.13422222222222221</v>
      </c>
      <c r="L23" s="46">
        <f t="shared" si="17"/>
        <v>0.12808036415005494</v>
      </c>
      <c r="N23" s="46">
        <f t="shared" ref="N23:O23" si="18">N7/N$6</f>
        <v>0.13242651657285803</v>
      </c>
      <c r="O23" s="46">
        <f t="shared" si="18"/>
        <v>0.13096032010670222</v>
      </c>
      <c r="S23" s="46">
        <f t="shared" ref="S23:T23" si="19">S7/S$6</f>
        <v>0.13386686067660969</v>
      </c>
      <c r="T23" s="46">
        <f t="shared" si="19"/>
        <v>0.12739424565979299</v>
      </c>
    </row>
    <row r="24" spans="1:22" x14ac:dyDescent="0.2">
      <c r="A24" s="320" t="s">
        <v>50</v>
      </c>
      <c r="B24" s="50">
        <f t="shared" ref="B24:L32" si="20">B8/B$6</f>
        <v>8.4229390681003588E-2</v>
      </c>
      <c r="C24" s="50">
        <f t="shared" si="20"/>
        <v>9.624821909134082E-2</v>
      </c>
      <c r="D24" s="50">
        <f t="shared" si="20"/>
        <v>9.3121349772874756E-2</v>
      </c>
      <c r="E24" s="50">
        <f t="shared" si="20"/>
        <v>9.9635701275045535E-2</v>
      </c>
      <c r="F24" s="50">
        <f t="shared" si="20"/>
        <v>9.1655054962068438E-2</v>
      </c>
      <c r="G24" s="50">
        <f t="shared" si="20"/>
        <v>8.4058888712996674E-2</v>
      </c>
      <c r="H24" s="50">
        <f t="shared" si="20"/>
        <v>8.1853281853281848E-2</v>
      </c>
      <c r="I24" s="50">
        <f t="shared" si="20"/>
        <v>8.6374288583863409E-2</v>
      </c>
      <c r="J24" s="50">
        <f t="shared" si="20"/>
        <v>7.8410475030450663E-2</v>
      </c>
      <c r="K24" s="50">
        <f t="shared" si="20"/>
        <v>7.1822222222222218E-2</v>
      </c>
      <c r="L24" s="50">
        <f t="shared" si="20"/>
        <v>7.0318631298069381E-2</v>
      </c>
      <c r="N24" s="50">
        <f t="shared" ref="N24:O24" si="21">N8/N$6</f>
        <v>8.2942464040025018E-2</v>
      </c>
      <c r="O24" s="50">
        <f t="shared" si="21"/>
        <v>7.1023674558186062E-2</v>
      </c>
      <c r="S24" s="50">
        <f t="shared" ref="S24:T24" si="22">S8/S$6</f>
        <v>8.8921223879390485E-2</v>
      </c>
      <c r="T24" s="50">
        <f t="shared" si="22"/>
        <v>7.673812046621567E-2</v>
      </c>
    </row>
    <row r="25" spans="1:22" x14ac:dyDescent="0.2">
      <c r="A25" s="320" t="s">
        <v>125</v>
      </c>
      <c r="B25" s="50">
        <f t="shared" si="20"/>
        <v>0.1378299120234604</v>
      </c>
      <c r="C25" s="50">
        <f t="shared" si="20"/>
        <v>0.1285420294443565</v>
      </c>
      <c r="D25" s="50">
        <f t="shared" si="20"/>
        <v>0.12783906554185595</v>
      </c>
      <c r="E25" s="50">
        <f t="shared" si="20"/>
        <v>0.14954462659380693</v>
      </c>
      <c r="F25" s="50">
        <f t="shared" si="20"/>
        <v>0.12494194147700882</v>
      </c>
      <c r="G25" s="50">
        <f t="shared" si="20"/>
        <v>0.1255342725977521</v>
      </c>
      <c r="H25" s="50">
        <f t="shared" si="20"/>
        <v>0.12895752895752896</v>
      </c>
      <c r="I25" s="50">
        <f t="shared" si="20"/>
        <v>0.13290927351858051</v>
      </c>
      <c r="J25" s="50">
        <f t="shared" si="20"/>
        <v>0.12378197320341047</v>
      </c>
      <c r="K25" s="50">
        <f t="shared" si="20"/>
        <v>0.15235555555555555</v>
      </c>
      <c r="L25" s="50">
        <f t="shared" si="20"/>
        <v>0.1164652330874274</v>
      </c>
      <c r="N25" s="50">
        <f t="shared" ref="N25:O25" si="23">N9/N$6</f>
        <v>0.12726704190118823</v>
      </c>
      <c r="O25" s="50">
        <f t="shared" si="23"/>
        <v>0.13329443147715905</v>
      </c>
      <c r="S25" s="50">
        <f t="shared" ref="S25:T25" si="24">S9/S$6</f>
        <v>0.13160341134149792</v>
      </c>
      <c r="T25" s="50">
        <f t="shared" si="24"/>
        <v>0.13065449506887278</v>
      </c>
    </row>
    <row r="26" spans="1:22" x14ac:dyDescent="0.2">
      <c r="A26" s="320" t="s">
        <v>122</v>
      </c>
      <c r="B26" s="50">
        <f t="shared" si="20"/>
        <v>0.19420006516780711</v>
      </c>
      <c r="C26" s="50">
        <f t="shared" si="20"/>
        <v>0.18268165268323572</v>
      </c>
      <c r="D26" s="50">
        <f t="shared" si="20"/>
        <v>0.19354315379623621</v>
      </c>
      <c r="E26" s="50">
        <f t="shared" si="20"/>
        <v>0.18706739526411659</v>
      </c>
      <c r="F26" s="50">
        <f t="shared" si="20"/>
        <v>0.18965784177117201</v>
      </c>
      <c r="G26" s="50">
        <f t="shared" si="20"/>
        <v>0.18014880481241097</v>
      </c>
      <c r="H26" s="50">
        <f t="shared" si="20"/>
        <v>0.17606177606177606</v>
      </c>
      <c r="I26" s="50">
        <f t="shared" si="20"/>
        <v>0.17207900903916973</v>
      </c>
      <c r="J26" s="50">
        <f t="shared" si="20"/>
        <v>0.18011571254567602</v>
      </c>
      <c r="K26" s="50">
        <f t="shared" si="20"/>
        <v>0.12817777777777778</v>
      </c>
      <c r="L26" s="50">
        <f t="shared" si="20"/>
        <v>0.14346256474650762</v>
      </c>
      <c r="N26" s="50">
        <f t="shared" ref="N26:O26" si="25">N10/N$6</f>
        <v>0.17808005003126953</v>
      </c>
      <c r="O26" s="50">
        <f t="shared" si="25"/>
        <v>0.13629543181060352</v>
      </c>
      <c r="P26" s="122"/>
      <c r="S26" s="50">
        <f t="shared" ref="S26:T26" si="26">S10/S$6</f>
        <v>0.1830968837152904</v>
      </c>
      <c r="T26" s="50">
        <f t="shared" si="26"/>
        <v>0.15673649034151113</v>
      </c>
    </row>
    <row r="27" spans="1:22" x14ac:dyDescent="0.2">
      <c r="A27" s="320" t="s">
        <v>124</v>
      </c>
      <c r="B27" s="50">
        <f t="shared" si="20"/>
        <v>0.21472792440534377</v>
      </c>
      <c r="C27" s="50">
        <f t="shared" si="20"/>
        <v>0.21829982586670887</v>
      </c>
      <c r="D27" s="50">
        <f t="shared" si="20"/>
        <v>0.23491239454899415</v>
      </c>
      <c r="E27" s="50">
        <f t="shared" si="20"/>
        <v>0.22459016393442624</v>
      </c>
      <c r="F27" s="50">
        <f t="shared" si="20"/>
        <v>0.23641430562006502</v>
      </c>
      <c r="G27" s="50">
        <f t="shared" si="20"/>
        <v>0.22051606775368054</v>
      </c>
      <c r="H27" s="50">
        <f t="shared" si="20"/>
        <v>0.21683397683397684</v>
      </c>
      <c r="I27" s="50">
        <f t="shared" si="20"/>
        <v>0.20154000669568128</v>
      </c>
      <c r="J27" s="50">
        <f t="shared" si="20"/>
        <v>0.20112667478684532</v>
      </c>
      <c r="K27" s="50">
        <f t="shared" si="20"/>
        <v>0.24977777777777777</v>
      </c>
      <c r="L27" s="50">
        <f t="shared" si="20"/>
        <v>0.24533040339036258</v>
      </c>
      <c r="N27" s="50">
        <f t="shared" ref="N27:O27" si="27">N11/N$6</f>
        <v>0.21865228267667292</v>
      </c>
      <c r="O27" s="50">
        <f t="shared" si="27"/>
        <v>0.2474158052684228</v>
      </c>
      <c r="S27" s="50">
        <f t="shared" ref="S27:T27" si="28">S11/S$6</f>
        <v>0.22460692777171495</v>
      </c>
      <c r="T27" s="50">
        <f t="shared" si="28"/>
        <v>0.2238568750509414</v>
      </c>
    </row>
    <row r="28" spans="1:22" x14ac:dyDescent="0.2">
      <c r="A28" s="320" t="s">
        <v>49</v>
      </c>
      <c r="B28" s="50">
        <f t="shared" si="20"/>
        <v>0.22352557836428805</v>
      </c>
      <c r="C28" s="50">
        <f t="shared" si="20"/>
        <v>0.24347000158302992</v>
      </c>
      <c r="D28" s="50">
        <f t="shared" si="20"/>
        <v>0.2519467878001298</v>
      </c>
      <c r="E28" s="50">
        <f t="shared" si="20"/>
        <v>0.24954462659380691</v>
      </c>
      <c r="F28" s="50">
        <f t="shared" si="20"/>
        <v>0.24833565567425298</v>
      </c>
      <c r="G28" s="50">
        <f t="shared" si="20"/>
        <v>0.25439290802596171</v>
      </c>
      <c r="H28" s="50">
        <f t="shared" si="20"/>
        <v>0.25374517374517375</v>
      </c>
      <c r="I28" s="50">
        <f t="shared" si="20"/>
        <v>0.26180113826581852</v>
      </c>
      <c r="J28" s="50">
        <f t="shared" si="20"/>
        <v>0.25548112058465289</v>
      </c>
      <c r="K28" s="50">
        <f t="shared" si="20"/>
        <v>0.2408888888888889</v>
      </c>
      <c r="L28" s="50">
        <f t="shared" si="20"/>
        <v>0.25349238738031704</v>
      </c>
      <c r="N28" s="50">
        <f t="shared" ref="N28:O28" si="29">N12/N$6</f>
        <v>0.25406504065040653</v>
      </c>
      <c r="O28" s="50">
        <f t="shared" si="29"/>
        <v>0.24758252750916973</v>
      </c>
      <c r="S28" s="50">
        <f t="shared" ref="S28:T28" si="30">S12/S$6</f>
        <v>0.25156622610242108</v>
      </c>
      <c r="T28" s="50">
        <f t="shared" si="30"/>
        <v>0.25315836661504604</v>
      </c>
    </row>
    <row r="29" spans="1:22" ht="38.25" x14ac:dyDescent="0.2">
      <c r="A29" s="321" t="s">
        <v>127</v>
      </c>
      <c r="B29" s="398">
        <f t="shared" si="20"/>
        <v>0.42521994134897362</v>
      </c>
      <c r="C29" s="398">
        <f t="shared" si="20"/>
        <v>0.44150704448314071</v>
      </c>
      <c r="D29" s="398">
        <f t="shared" si="20"/>
        <v>0.43267358857884491</v>
      </c>
      <c r="E29" s="398">
        <f t="shared" si="20"/>
        <v>0.44462659380692166</v>
      </c>
      <c r="F29" s="398">
        <f t="shared" si="20"/>
        <v>0.43752902926149556</v>
      </c>
      <c r="G29" s="398">
        <f t="shared" si="20"/>
        <v>0.44229855944277346</v>
      </c>
      <c r="H29" s="398">
        <f t="shared" si="20"/>
        <v>0.43752895752895754</v>
      </c>
      <c r="I29" s="398">
        <f t="shared" si="20"/>
        <v>0.44358888516906597</v>
      </c>
      <c r="J29" s="398">
        <f t="shared" si="20"/>
        <v>0.44564555420219243</v>
      </c>
      <c r="K29" s="398">
        <f t="shared" si="20"/>
        <v>0.43946666666666667</v>
      </c>
      <c r="L29" s="398">
        <f t="shared" si="20"/>
        <v>0.45220530528959346</v>
      </c>
      <c r="M29" s="399"/>
      <c r="N29" s="398">
        <f t="shared" ref="N29:O29" si="31">N13/N$6</f>
        <v>0.43988430268918072</v>
      </c>
      <c r="O29" s="398">
        <f t="shared" si="31"/>
        <v>0.44623207735911968</v>
      </c>
      <c r="P29" s="399"/>
      <c r="Q29" s="399"/>
      <c r="R29" s="399"/>
      <c r="S29" s="398">
        <f t="shared" ref="S29:T29" si="32">S13/S$6</f>
        <v>0.44032173315549089</v>
      </c>
      <c r="T29" s="398">
        <f t="shared" si="32"/>
        <v>0.44543157551552692</v>
      </c>
    </row>
    <row r="30" spans="1:22" x14ac:dyDescent="0.2">
      <c r="A30" s="320" t="s">
        <v>48</v>
      </c>
      <c r="B30" s="50">
        <f t="shared" si="20"/>
        <v>8.2600195503421306E-2</v>
      </c>
      <c r="C30" s="50">
        <f t="shared" si="20"/>
        <v>0.10052239987335761</v>
      </c>
      <c r="D30" s="50">
        <f t="shared" si="20"/>
        <v>9.6852693056456843E-2</v>
      </c>
      <c r="E30" s="50">
        <f t="shared" si="20"/>
        <v>9.5081967213114751E-2</v>
      </c>
      <c r="F30" s="50">
        <f t="shared" si="20"/>
        <v>9.103576405016256E-2</v>
      </c>
      <c r="G30" s="50">
        <f t="shared" si="20"/>
        <v>9.0865917365838211E-2</v>
      </c>
      <c r="H30" s="50">
        <f t="shared" si="20"/>
        <v>9.3127413127413128E-2</v>
      </c>
      <c r="I30" s="50">
        <f t="shared" si="20"/>
        <v>9.407432206226983E-2</v>
      </c>
      <c r="J30" s="50">
        <f t="shared" si="20"/>
        <v>9.1504263093788063E-2</v>
      </c>
      <c r="K30" s="50">
        <f t="shared" si="20"/>
        <v>6.933333333333333E-2</v>
      </c>
      <c r="L30" s="50">
        <f t="shared" si="20"/>
        <v>7.5812274368231042E-2</v>
      </c>
      <c r="N30" s="50">
        <f t="shared" ref="N30:O30" si="33">N14/N$6</f>
        <v>9.201063164477799E-2</v>
      </c>
      <c r="O30" s="50">
        <f t="shared" si="33"/>
        <v>7.2774258086028679E-2</v>
      </c>
      <c r="S30" s="50">
        <f t="shared" ref="S30:T30" si="34">S14/S$6</f>
        <v>9.2437654096439115E-2</v>
      </c>
      <c r="T30" s="50">
        <f t="shared" si="34"/>
        <v>8.2973347461080774E-2</v>
      </c>
    </row>
    <row r="31" spans="1:22" x14ac:dyDescent="0.2">
      <c r="A31" s="320" t="s">
        <v>123</v>
      </c>
      <c r="B31" s="50">
        <f t="shared" si="20"/>
        <v>4.2847833170413817E-2</v>
      </c>
      <c r="C31" s="50">
        <f t="shared" si="20"/>
        <v>5.1765078359981002E-2</v>
      </c>
      <c r="D31" s="50">
        <f t="shared" si="20"/>
        <v>6.45684620376379E-2</v>
      </c>
      <c r="E31" s="50">
        <f t="shared" si="20"/>
        <v>5.8834244080145717E-2</v>
      </c>
      <c r="F31" s="50">
        <f t="shared" si="20"/>
        <v>6.2858027558445578E-2</v>
      </c>
      <c r="G31" s="50">
        <f t="shared" si="20"/>
        <v>5.4139623238879213E-2</v>
      </c>
      <c r="H31" s="50">
        <f t="shared" si="20"/>
        <v>5.3745173745173742E-2</v>
      </c>
      <c r="I31" s="50">
        <f t="shared" si="20"/>
        <v>5.7582859055908937E-2</v>
      </c>
      <c r="J31" s="50">
        <f t="shared" si="20"/>
        <v>4.8568818514007309E-2</v>
      </c>
      <c r="K31" s="50">
        <f t="shared" si="20"/>
        <v>4.7288888888888887E-2</v>
      </c>
      <c r="L31" s="50">
        <f t="shared" si="20"/>
        <v>5.3523779626432275E-2</v>
      </c>
      <c r="N31" s="50">
        <f t="shared" ref="N31:O31" si="35">N15/N$6</f>
        <v>5.3939962476547844E-2</v>
      </c>
      <c r="O31" s="50">
        <f t="shared" si="35"/>
        <v>5.0600200066688895E-2</v>
      </c>
      <c r="S31" s="50">
        <f t="shared" ref="S31:T31" si="36">S15/S$6</f>
        <v>5.7354189402206865E-2</v>
      </c>
      <c r="T31" s="50">
        <f t="shared" si="36"/>
        <v>5.1756459369141743E-2</v>
      </c>
    </row>
    <row r="32" spans="1:22" x14ac:dyDescent="0.2">
      <c r="A32" s="108" t="s">
        <v>51</v>
      </c>
      <c r="B32" s="51">
        <f t="shared" si="20"/>
        <v>1.2870641902899967E-2</v>
      </c>
      <c r="C32" s="51">
        <f t="shared" si="20"/>
        <v>1.3139148329903436E-2</v>
      </c>
      <c r="D32" s="51">
        <f t="shared" si="20"/>
        <v>9.8961713173264122E-3</v>
      </c>
      <c r="E32" s="51">
        <f t="shared" si="20"/>
        <v>1.3843351548269581E-2</v>
      </c>
      <c r="F32" s="51">
        <f t="shared" si="20"/>
        <v>1.4243690973834959E-2</v>
      </c>
      <c r="G32" s="51">
        <f t="shared" si="20"/>
        <v>1.7888238087699859E-2</v>
      </c>
      <c r="H32" s="51">
        <f t="shared" si="20"/>
        <v>1.5752895752895752E-2</v>
      </c>
      <c r="I32" s="51">
        <f t="shared" si="20"/>
        <v>1.021091396049548E-2</v>
      </c>
      <c r="J32" s="51">
        <f t="shared" si="20"/>
        <v>1.3702801461632157E-2</v>
      </c>
      <c r="K32" s="51">
        <f t="shared" si="20"/>
        <v>1.9022222222222222E-2</v>
      </c>
      <c r="L32" s="51">
        <f t="shared" si="20"/>
        <v>1.71087741327892E-2</v>
      </c>
      <c r="N32" s="51">
        <f t="shared" ref="N32:O32" si="37">N16/N$6</f>
        <v>1.6807379612257662E-2</v>
      </c>
      <c r="O32" s="51">
        <f t="shared" si="37"/>
        <v>1.800600200066689E-2</v>
      </c>
      <c r="S32" s="51">
        <f t="shared" ref="S32:T32" si="38">S16/S$6</f>
        <v>1.5480376702639343E-2</v>
      </c>
      <c r="T32" s="51">
        <f t="shared" si="38"/>
        <v>1.4956394164153558E-2</v>
      </c>
    </row>
    <row r="33" spans="1:20" x14ac:dyDescent="0.2">
      <c r="A33" s="405" t="s">
        <v>347</v>
      </c>
      <c r="B33" s="352"/>
      <c r="C33" s="352"/>
      <c r="D33" s="352"/>
      <c r="E33" s="352"/>
      <c r="F33" s="352"/>
      <c r="G33" s="352"/>
      <c r="H33" s="352"/>
      <c r="I33" s="352"/>
      <c r="J33" s="352"/>
      <c r="K33" s="352"/>
      <c r="L33" s="352"/>
      <c r="N33" s="352"/>
      <c r="O33" s="352"/>
      <c r="S33" s="352"/>
      <c r="T33" s="352"/>
    </row>
    <row r="35" spans="1:20" x14ac:dyDescent="0.2">
      <c r="A35" s="95" t="s">
        <v>240</v>
      </c>
      <c r="B35" s="96"/>
      <c r="C35" s="96"/>
    </row>
    <row r="36" spans="1:20" x14ac:dyDescent="0.2">
      <c r="A36" s="96"/>
      <c r="B36" s="96"/>
      <c r="C36" s="96"/>
    </row>
    <row r="37" spans="1:20" x14ac:dyDescent="0.2">
      <c r="B37" s="419">
        <v>2018</v>
      </c>
      <c r="C37" s="421"/>
      <c r="D37" s="421"/>
      <c r="E37" s="421"/>
      <c r="F37" s="419">
        <v>2019</v>
      </c>
      <c r="G37" s="421"/>
      <c r="H37" s="421"/>
      <c r="I37" s="421"/>
      <c r="J37" s="415">
        <v>2020</v>
      </c>
      <c r="K37" s="416"/>
      <c r="L37" s="417"/>
      <c r="N37" s="12">
        <v>2019</v>
      </c>
      <c r="O37" s="25">
        <v>2020</v>
      </c>
      <c r="S37" s="12">
        <v>2019</v>
      </c>
      <c r="T37" s="25">
        <v>2020</v>
      </c>
    </row>
    <row r="38" spans="1:20" ht="25.5" x14ac:dyDescent="0.2">
      <c r="A38" s="92"/>
      <c r="B38" s="11" t="s">
        <v>317</v>
      </c>
      <c r="C38" s="11" t="s">
        <v>67</v>
      </c>
      <c r="D38" s="11" t="s">
        <v>318</v>
      </c>
      <c r="E38" s="11" t="s">
        <v>65</v>
      </c>
      <c r="F38" s="11" t="s">
        <v>317</v>
      </c>
      <c r="G38" s="11" t="s">
        <v>67</v>
      </c>
      <c r="H38" s="11" t="s">
        <v>318</v>
      </c>
      <c r="I38" s="11" t="s">
        <v>65</v>
      </c>
      <c r="J38" s="11" t="s">
        <v>317</v>
      </c>
      <c r="K38" s="11" t="s">
        <v>67</v>
      </c>
      <c r="L38" s="11" t="s">
        <v>318</v>
      </c>
      <c r="N38" s="119" t="s">
        <v>69</v>
      </c>
      <c r="O38" s="120" t="s">
        <v>69</v>
      </c>
      <c r="S38" s="119" t="s">
        <v>71</v>
      </c>
      <c r="T38" s="120" t="s">
        <v>71</v>
      </c>
    </row>
    <row r="39" spans="1:20" x14ac:dyDescent="0.2">
      <c r="A39" s="319" t="s">
        <v>126</v>
      </c>
      <c r="B39" s="46">
        <f>B7/B$5</f>
        <v>8.5431941345234297E-2</v>
      </c>
      <c r="C39" s="46">
        <f t="shared" ref="C39:L39" si="39">C7/C$5</f>
        <v>8.4630655103959881E-2</v>
      </c>
      <c r="D39" s="46">
        <f t="shared" si="39"/>
        <v>8.6887501322891317E-2</v>
      </c>
      <c r="E39" s="46">
        <f>E7/E$5</f>
        <v>9.1205211726384364E-2</v>
      </c>
      <c r="F39" s="46">
        <f t="shared" si="39"/>
        <v>9.1062750897950559E-2</v>
      </c>
      <c r="G39" s="46">
        <f t="shared" si="39"/>
        <v>8.8958378261807206E-2</v>
      </c>
      <c r="H39" s="46">
        <f t="shared" si="39"/>
        <v>9.0173290443083948E-2</v>
      </c>
      <c r="I39" s="46">
        <f t="shared" si="39"/>
        <v>9.1371144738362026E-2</v>
      </c>
      <c r="J39" s="46">
        <f t="shared" si="39"/>
        <v>8.0795262267343487E-2</v>
      </c>
      <c r="K39" s="46">
        <f t="shared" si="39"/>
        <v>9.5280161534578495E-2</v>
      </c>
      <c r="L39" s="46">
        <f t="shared" si="39"/>
        <v>8.9937176237187264E-2</v>
      </c>
      <c r="N39" s="46">
        <f t="shared" ref="N39:O39" si="40">N7/N$5</f>
        <v>8.9577494579874142E-2</v>
      </c>
      <c r="O39" s="46">
        <f t="shared" si="40"/>
        <v>9.2428075542742835E-2</v>
      </c>
      <c r="S39" s="46">
        <f t="shared" ref="S39:T39" si="41">S7/S$5</f>
        <v>9.0328915071183111E-2</v>
      </c>
      <c r="T39" s="46">
        <f t="shared" si="41"/>
        <v>8.9034463115921392E-2</v>
      </c>
    </row>
    <row r="40" spans="1:20" x14ac:dyDescent="0.2">
      <c r="A40" s="320" t="s">
        <v>50</v>
      </c>
      <c r="B40" s="50">
        <f t="shared" ref="B40:L48" si="42">B8/B$5</f>
        <v>5.4935713526724043E-2</v>
      </c>
      <c r="C40" s="50">
        <f t="shared" si="42"/>
        <v>6.3525232473095813E-2</v>
      </c>
      <c r="D40" s="50">
        <f t="shared" si="42"/>
        <v>6.0747169012593923E-2</v>
      </c>
      <c r="E40" s="50">
        <f t="shared" si="42"/>
        <v>6.5991072505730483E-2</v>
      </c>
      <c r="F40" s="50">
        <f t="shared" si="42"/>
        <v>6.2539615465877885E-2</v>
      </c>
      <c r="G40" s="50">
        <f t="shared" si="42"/>
        <v>5.7256847099417724E-2</v>
      </c>
      <c r="H40" s="50">
        <f t="shared" si="42"/>
        <v>5.4996368164366503E-2</v>
      </c>
      <c r="I40" s="50">
        <f t="shared" si="42"/>
        <v>5.9604943975973199E-2</v>
      </c>
      <c r="J40" s="50">
        <f t="shared" si="42"/>
        <v>5.4462774957698815E-2</v>
      </c>
      <c r="K40" s="50">
        <f t="shared" si="42"/>
        <v>5.0984351337708227E-2</v>
      </c>
      <c r="L40" s="50">
        <f t="shared" si="42"/>
        <v>4.9377273228259674E-2</v>
      </c>
      <c r="N40" s="50">
        <f t="shared" ref="N40:O40" si="43">N8/N$5</f>
        <v>5.6104912484797209E-2</v>
      </c>
      <c r="O40" s="50">
        <f t="shared" si="43"/>
        <v>5.0126492910513618E-2</v>
      </c>
      <c r="S40" s="50">
        <f t="shared" ref="S40:T40" si="44">S8/S$5</f>
        <v>6.0001090928925978E-2</v>
      </c>
      <c r="T40" s="50">
        <f t="shared" si="44"/>
        <v>5.3631444033039023E-2</v>
      </c>
    </row>
    <row r="41" spans="1:20" x14ac:dyDescent="0.2">
      <c r="A41" s="320" t="s">
        <v>125</v>
      </c>
      <c r="B41" s="50">
        <f t="shared" si="42"/>
        <v>8.9894803952821165E-2</v>
      </c>
      <c r="C41" s="50">
        <f t="shared" si="42"/>
        <v>8.4839619684463477E-2</v>
      </c>
      <c r="D41" s="50">
        <f t="shared" si="42"/>
        <v>8.3395068261191654E-2</v>
      </c>
      <c r="E41" s="50">
        <f t="shared" si="42"/>
        <v>9.9046929665822167E-2</v>
      </c>
      <c r="F41" s="50">
        <f t="shared" si="42"/>
        <v>8.5252482569195015E-2</v>
      </c>
      <c r="G41" s="50">
        <f t="shared" si="42"/>
        <v>8.550787146862196E-2</v>
      </c>
      <c r="H41" s="50">
        <f t="shared" si="42"/>
        <v>8.6645221541973641E-2</v>
      </c>
      <c r="I41" s="50">
        <f t="shared" si="42"/>
        <v>9.1717685110315347E-2</v>
      </c>
      <c r="J41" s="50">
        <f t="shared" si="42"/>
        <v>8.5977157360406092E-2</v>
      </c>
      <c r="K41" s="50">
        <f t="shared" si="42"/>
        <v>0.10815244825845532</v>
      </c>
      <c r="L41" s="50">
        <f t="shared" si="42"/>
        <v>8.1781108784305084E-2</v>
      </c>
      <c r="N41" s="50">
        <f t="shared" ref="N41:O41" si="45">N9/N$5</f>
        <v>8.6087462323515412E-2</v>
      </c>
      <c r="O41" s="50">
        <f t="shared" si="45"/>
        <v>9.4075425075013236E-2</v>
      </c>
      <c r="S41" s="50">
        <f t="shared" ref="S41:T41" si="46">S9/S$5</f>
        <v>8.880161457481045E-2</v>
      </c>
      <c r="T41" s="50">
        <f t="shared" si="46"/>
        <v>9.1313016234690972E-2</v>
      </c>
    </row>
    <row r="42" spans="1:20" x14ac:dyDescent="0.2">
      <c r="A42" s="320" t="s">
        <v>122</v>
      </c>
      <c r="B42" s="50">
        <f t="shared" si="42"/>
        <v>0.12666029114865582</v>
      </c>
      <c r="C42" s="50">
        <f t="shared" si="42"/>
        <v>0.12057256295057987</v>
      </c>
      <c r="D42" s="50">
        <f t="shared" si="42"/>
        <v>0.12625674674568738</v>
      </c>
      <c r="E42" s="50">
        <f t="shared" si="42"/>
        <v>0.12389914344311738</v>
      </c>
      <c r="F42" s="50">
        <f t="shared" si="42"/>
        <v>0.12941052186773716</v>
      </c>
      <c r="G42" s="50">
        <f t="shared" si="42"/>
        <v>0.12270864783265042</v>
      </c>
      <c r="H42" s="50">
        <f t="shared" si="42"/>
        <v>0.11829407491958079</v>
      </c>
      <c r="I42" s="50">
        <f t="shared" si="42"/>
        <v>0.1187478341226753</v>
      </c>
      <c r="J42" s="50">
        <f t="shared" si="42"/>
        <v>0.12510575296108292</v>
      </c>
      <c r="K42" s="50">
        <f t="shared" si="42"/>
        <v>9.0989399293286213E-2</v>
      </c>
      <c r="L42" s="50">
        <f t="shared" si="42"/>
        <v>0.10073845475586907</v>
      </c>
      <c r="N42" s="50">
        <f t="shared" ref="N42:O42" si="47">N10/N$5</f>
        <v>0.12045899212098779</v>
      </c>
      <c r="O42" s="50">
        <f t="shared" si="47"/>
        <v>9.6193445902218039E-2</v>
      </c>
      <c r="P42" s="122"/>
      <c r="S42" s="50">
        <f t="shared" ref="S42:T42" si="48">S10/S$5</f>
        <v>0.1235477008672885</v>
      </c>
      <c r="T42" s="50">
        <f t="shared" si="48"/>
        <v>0.10954144118484763</v>
      </c>
    </row>
    <row r="43" spans="1:20" x14ac:dyDescent="0.2">
      <c r="A43" s="320" t="s">
        <v>124</v>
      </c>
      <c r="B43" s="50">
        <f t="shared" si="42"/>
        <v>0.14004887897141644</v>
      </c>
      <c r="C43" s="50">
        <f t="shared" si="42"/>
        <v>0.1440810782572354</v>
      </c>
      <c r="D43" s="50">
        <f t="shared" si="42"/>
        <v>0.15324372949518467</v>
      </c>
      <c r="E43" s="50">
        <f t="shared" si="42"/>
        <v>0.14875135722041261</v>
      </c>
      <c r="F43" s="50">
        <f t="shared" si="42"/>
        <v>0.16131417705472217</v>
      </c>
      <c r="G43" s="50">
        <f t="shared" si="42"/>
        <v>0.15020487384084538</v>
      </c>
      <c r="H43" s="50">
        <f t="shared" si="42"/>
        <v>0.14568849226937844</v>
      </c>
      <c r="I43" s="50">
        <f t="shared" si="42"/>
        <v>0.13907820261060413</v>
      </c>
      <c r="J43" s="50">
        <f t="shared" si="42"/>
        <v>0.13969966159052452</v>
      </c>
      <c r="K43" s="50">
        <f t="shared" si="42"/>
        <v>0.17730943967693083</v>
      </c>
      <c r="L43" s="50">
        <f t="shared" si="42"/>
        <v>0.17226937066020059</v>
      </c>
      <c r="N43" s="50">
        <f t="shared" ref="N43:O43" si="49">N11/N$5</f>
        <v>0.1479033366823542</v>
      </c>
      <c r="O43" s="50">
        <f t="shared" si="49"/>
        <v>0.17461905042066247</v>
      </c>
      <c r="S43" s="50">
        <f t="shared" ref="S43:T43" si="50">S11/S$5</f>
        <v>0.15155730104183712</v>
      </c>
      <c r="T43" s="50">
        <f t="shared" si="50"/>
        <v>0.15645115351751637</v>
      </c>
    </row>
    <row r="44" spans="1:20" x14ac:dyDescent="0.2">
      <c r="A44" s="320" t="s">
        <v>49</v>
      </c>
      <c r="B44" s="50">
        <f t="shared" si="42"/>
        <v>0.14578684518117097</v>
      </c>
      <c r="C44" s="50">
        <f t="shared" si="42"/>
        <v>0.16069376240727196</v>
      </c>
      <c r="D44" s="50">
        <f t="shared" si="42"/>
        <v>0.16435601650968357</v>
      </c>
      <c r="E44" s="50">
        <f t="shared" si="42"/>
        <v>0.16527928580045845</v>
      </c>
      <c r="F44" s="50">
        <f t="shared" si="42"/>
        <v>0.16944855271497994</v>
      </c>
      <c r="G44" s="50">
        <f t="shared" si="42"/>
        <v>0.17328013802027173</v>
      </c>
      <c r="H44" s="50">
        <f t="shared" si="42"/>
        <v>0.17048874130953617</v>
      </c>
      <c r="I44" s="50">
        <f t="shared" si="42"/>
        <v>0.18066304724500404</v>
      </c>
      <c r="J44" s="50">
        <f t="shared" si="42"/>
        <v>0.17745346869712353</v>
      </c>
      <c r="K44" s="50">
        <f t="shared" si="42"/>
        <v>0.17099949520444221</v>
      </c>
      <c r="L44" s="50">
        <f t="shared" si="42"/>
        <v>0.17800066130276646</v>
      </c>
      <c r="N44" s="50">
        <f t="shared" ref="N44:O44" si="51">N12/N$5</f>
        <v>0.17185764898736186</v>
      </c>
      <c r="O44" s="50">
        <f t="shared" si="51"/>
        <v>0.17473671824439607</v>
      </c>
      <c r="S44" s="50">
        <f t="shared" ref="S44:T44" si="52">S12/S$5</f>
        <v>0.1697485408825615</v>
      </c>
      <c r="T44" s="50">
        <f t="shared" si="52"/>
        <v>0.176929649672458</v>
      </c>
    </row>
    <row r="45" spans="1:20" ht="38.25" x14ac:dyDescent="0.2">
      <c r="A45" s="321" t="s">
        <v>127</v>
      </c>
      <c r="B45" s="398">
        <f t="shared" si="42"/>
        <v>0.27733503347146954</v>
      </c>
      <c r="C45" s="398">
        <f t="shared" si="42"/>
        <v>0.29140110751227666</v>
      </c>
      <c r="D45" s="398">
        <f t="shared" si="42"/>
        <v>0.2822520901682718</v>
      </c>
      <c r="E45" s="398">
        <f t="shared" si="42"/>
        <v>0.29448666907950294</v>
      </c>
      <c r="F45" s="398">
        <f t="shared" si="42"/>
        <v>0.29854215085569408</v>
      </c>
      <c r="G45" s="398">
        <f t="shared" si="42"/>
        <v>0.30127237437998705</v>
      </c>
      <c r="H45" s="398">
        <f t="shared" si="42"/>
        <v>0.29397115284839681</v>
      </c>
      <c r="I45" s="398">
        <f t="shared" si="42"/>
        <v>0.30611066189211045</v>
      </c>
      <c r="J45" s="398">
        <f t="shared" si="42"/>
        <v>0.30953891708967851</v>
      </c>
      <c r="K45" s="398">
        <f t="shared" si="42"/>
        <v>0.31196365471983845</v>
      </c>
      <c r="L45" s="398">
        <f t="shared" si="42"/>
        <v>0.31753554502369669</v>
      </c>
      <c r="M45" s="399"/>
      <c r="N45" s="398">
        <f t="shared" ref="N45:O45" si="53">N13/N$5</f>
        <v>0.29755168949288774</v>
      </c>
      <c r="O45" s="398">
        <f t="shared" si="53"/>
        <v>0.3149379302229805</v>
      </c>
      <c r="P45" s="399"/>
      <c r="Q45" s="399"/>
      <c r="R45" s="399"/>
      <c r="S45" s="398">
        <f t="shared" ref="S45:T45" si="54">S13/S$5</f>
        <v>0.29711449299078163</v>
      </c>
      <c r="T45" s="398">
        <f t="shared" si="54"/>
        <v>0.31130731985189403</v>
      </c>
    </row>
    <row r="46" spans="1:20" x14ac:dyDescent="0.2">
      <c r="A46" s="320" t="s">
        <v>48</v>
      </c>
      <c r="B46" s="50">
        <f t="shared" si="42"/>
        <v>5.3873127191584318E-2</v>
      </c>
      <c r="C46" s="50">
        <f t="shared" si="42"/>
        <v>6.6346254309894478E-2</v>
      </c>
      <c r="D46" s="50">
        <f t="shared" si="42"/>
        <v>6.3181289025293685E-2</v>
      </c>
      <c r="E46" s="50">
        <f t="shared" si="42"/>
        <v>6.2975027144408252E-2</v>
      </c>
      <c r="F46" s="50">
        <f t="shared" si="42"/>
        <v>6.2117050496513837E-2</v>
      </c>
      <c r="G46" s="50">
        <f t="shared" si="42"/>
        <v>6.1893465602760406E-2</v>
      </c>
      <c r="H46" s="50">
        <f t="shared" si="42"/>
        <v>6.2571339628515105E-2</v>
      </c>
      <c r="I46" s="50">
        <f t="shared" si="42"/>
        <v>6.4918563012590969E-2</v>
      </c>
      <c r="J46" s="50">
        <f t="shared" si="42"/>
        <v>6.3557529610829097E-2</v>
      </c>
      <c r="K46" s="50">
        <f t="shared" si="42"/>
        <v>4.9217566885411408E-2</v>
      </c>
      <c r="L46" s="50">
        <f t="shared" si="42"/>
        <v>5.3234872699217457E-2</v>
      </c>
      <c r="N46" s="50">
        <f t="shared" ref="N46:O46" si="55">N14/N$5</f>
        <v>6.2238908571730742E-2</v>
      </c>
      <c r="O46" s="50">
        <f t="shared" si="55"/>
        <v>5.1362005059716422E-2</v>
      </c>
      <c r="S46" s="50">
        <f t="shared" ref="S46:T46" si="56">S14/S$5</f>
        <v>6.2373861342933511E-2</v>
      </c>
      <c r="T46" s="50">
        <f t="shared" si="56"/>
        <v>5.7989176872685844E-2</v>
      </c>
    </row>
    <row r="47" spans="1:20" x14ac:dyDescent="0.2">
      <c r="A47" s="320" t="s">
        <v>123</v>
      </c>
      <c r="B47" s="50">
        <f t="shared" si="42"/>
        <v>2.79460206141749E-2</v>
      </c>
      <c r="C47" s="50">
        <f t="shared" si="42"/>
        <v>3.416570891233936E-2</v>
      </c>
      <c r="D47" s="50">
        <f t="shared" si="42"/>
        <v>4.2120859350195786E-2</v>
      </c>
      <c r="E47" s="50">
        <f t="shared" si="42"/>
        <v>3.8967306068283268E-2</v>
      </c>
      <c r="F47" s="50">
        <f t="shared" si="42"/>
        <v>4.289034439045003E-2</v>
      </c>
      <c r="G47" s="50">
        <f t="shared" si="42"/>
        <v>3.687729135216735E-2</v>
      </c>
      <c r="H47" s="50">
        <f t="shared" si="42"/>
        <v>3.6110822870187818E-2</v>
      </c>
      <c r="I47" s="50">
        <f t="shared" si="42"/>
        <v>3.9736629317315468E-2</v>
      </c>
      <c r="J47" s="50">
        <f t="shared" si="42"/>
        <v>3.3735194585448394E-2</v>
      </c>
      <c r="K47" s="50">
        <f t="shared" si="42"/>
        <v>3.3568904593639579E-2</v>
      </c>
      <c r="L47" s="50">
        <f t="shared" si="42"/>
        <v>3.7584040559903012E-2</v>
      </c>
      <c r="N47" s="50">
        <f t="shared" ref="N47:O47" si="57">N15/N$5</f>
        <v>3.648670086193221E-2</v>
      </c>
      <c r="O47" s="50">
        <f t="shared" si="57"/>
        <v>3.5712184503147615E-2</v>
      </c>
      <c r="S47" s="50">
        <f t="shared" ref="S47:T47" si="58">S15/S$5</f>
        <v>3.8700703649157259E-2</v>
      </c>
      <c r="T47" s="50">
        <f t="shared" si="58"/>
        <v>3.6172030760467107E-2</v>
      </c>
    </row>
    <row r="48" spans="1:20" x14ac:dyDescent="0.2">
      <c r="A48" s="108" t="s">
        <v>51</v>
      </c>
      <c r="B48" s="51">
        <f t="shared" si="42"/>
        <v>8.3944320476038673E-3</v>
      </c>
      <c r="C48" s="51">
        <f t="shared" si="42"/>
        <v>8.6720300908995924E-3</v>
      </c>
      <c r="D48" s="51">
        <f t="shared" si="42"/>
        <v>6.4557095988993542E-3</v>
      </c>
      <c r="E48" s="51">
        <f t="shared" si="42"/>
        <v>9.1687778984195917E-3</v>
      </c>
      <c r="F48" s="51">
        <f t="shared" si="42"/>
        <v>9.7189942953729135E-3</v>
      </c>
      <c r="G48" s="51">
        <f t="shared" si="42"/>
        <v>1.2184602113435411E-2</v>
      </c>
      <c r="H48" s="51">
        <f t="shared" si="42"/>
        <v>1.0584206703330911E-2</v>
      </c>
      <c r="I48" s="51">
        <f t="shared" si="42"/>
        <v>7.0463208963844285E-3</v>
      </c>
      <c r="J48" s="51">
        <f t="shared" si="42"/>
        <v>9.5177664974619297E-3</v>
      </c>
      <c r="K48" s="51">
        <f t="shared" si="42"/>
        <v>1.3503281171125694E-2</v>
      </c>
      <c r="L48" s="51">
        <f t="shared" si="42"/>
        <v>1.2013666923839966E-2</v>
      </c>
      <c r="N48" s="51">
        <f t="shared" ref="N48:O48" si="59">N16/N$5</f>
        <v>1.1369044471471631E-2</v>
      </c>
      <c r="O48" s="51">
        <f t="shared" si="59"/>
        <v>1.2708124963228805E-2</v>
      </c>
      <c r="S48" s="51">
        <f t="shared" ref="S48:T48" si="60">S16/S$5</f>
        <v>1.0445644466263023E-2</v>
      </c>
      <c r="T48" s="51">
        <f t="shared" si="60"/>
        <v>1.0452862432355454E-2</v>
      </c>
    </row>
  </sheetData>
  <mergeCells count="15">
    <mergeCell ref="N2:Q2"/>
    <mergeCell ref="S2:V2"/>
    <mergeCell ref="N20:O20"/>
    <mergeCell ref="S20:T20"/>
    <mergeCell ref="P3:Q3"/>
    <mergeCell ref="U3:V3"/>
    <mergeCell ref="F21:I21"/>
    <mergeCell ref="J21:L21"/>
    <mergeCell ref="F3:I3"/>
    <mergeCell ref="J3:L3"/>
    <mergeCell ref="B37:E37"/>
    <mergeCell ref="F37:I37"/>
    <mergeCell ref="J37:L37"/>
    <mergeCell ref="B3:E3"/>
    <mergeCell ref="B21:E21"/>
  </mergeCells>
  <hyperlinks>
    <hyperlink ref="A2" location="Contents!A1" display="Back to contents"/>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O76"/>
  <sheetViews>
    <sheetView showGridLines="0" topLeftCell="A10" workbookViewId="0">
      <selection activeCell="N66" sqref="N66"/>
    </sheetView>
  </sheetViews>
  <sheetFormatPr defaultRowHeight="12.75" x14ac:dyDescent="0.2"/>
  <cols>
    <col min="1" max="1" bestFit="true" customWidth="true" style="52" width="18.7109375" collapsed="false"/>
    <col min="2" max="12" customWidth="true" style="52" width="10.7109375" collapsed="false"/>
    <col min="13" max="16384" style="52" width="9.140625" collapsed="false"/>
  </cols>
  <sheetData>
    <row r="1" spans="1:15" x14ac:dyDescent="0.2">
      <c r="A1" s="1" t="s">
        <v>209</v>
      </c>
    </row>
    <row r="2" spans="1:15" x14ac:dyDescent="0.2">
      <c r="A2" s="274" t="s">
        <v>282</v>
      </c>
    </row>
    <row r="4" spans="1:15" x14ac:dyDescent="0.2">
      <c r="B4" s="419">
        <v>2018</v>
      </c>
      <c r="C4" s="421"/>
      <c r="D4" s="421"/>
      <c r="E4" s="421"/>
      <c r="F4" s="419">
        <v>2019</v>
      </c>
      <c r="G4" s="421"/>
      <c r="H4" s="421"/>
      <c r="I4" s="421"/>
      <c r="J4" s="415">
        <v>2020</v>
      </c>
      <c r="K4" s="416"/>
      <c r="L4" s="417"/>
      <c r="N4" s="412" t="s">
        <v>195</v>
      </c>
      <c r="O4" s="414"/>
    </row>
    <row r="5" spans="1:15" s="122" customFormat="1" x14ac:dyDescent="0.2">
      <c r="B5" s="191">
        <v>42094</v>
      </c>
      <c r="C5" s="191">
        <v>42185</v>
      </c>
      <c r="D5" s="191">
        <v>42277</v>
      </c>
      <c r="E5" s="191">
        <v>42369</v>
      </c>
      <c r="F5" s="191">
        <v>42094</v>
      </c>
      <c r="G5" s="191">
        <v>42185</v>
      </c>
      <c r="H5" s="191">
        <v>42277</v>
      </c>
      <c r="I5" s="191">
        <v>42369</v>
      </c>
      <c r="J5" s="191">
        <v>42460</v>
      </c>
      <c r="K5" s="191">
        <v>42551</v>
      </c>
      <c r="L5" s="191">
        <v>42643</v>
      </c>
      <c r="N5" s="13" t="s">
        <v>53</v>
      </c>
      <c r="O5" s="377" t="s">
        <v>70</v>
      </c>
    </row>
    <row r="6" spans="1:15" s="8" customFormat="1" x14ac:dyDescent="0.2">
      <c r="A6" s="133" t="s">
        <v>62</v>
      </c>
      <c r="B6" s="134">
        <v>21968</v>
      </c>
      <c r="C6" s="134">
        <v>22239</v>
      </c>
      <c r="D6" s="135">
        <v>22435</v>
      </c>
      <c r="E6" s="135">
        <v>21307</v>
      </c>
      <c r="F6" s="134">
        <v>21914</v>
      </c>
      <c r="G6" s="134">
        <v>22016</v>
      </c>
      <c r="H6" s="135">
        <v>22783</v>
      </c>
      <c r="I6" s="135">
        <v>22389</v>
      </c>
      <c r="J6" s="135">
        <v>23256</v>
      </c>
      <c r="K6" s="135">
        <v>25960</v>
      </c>
      <c r="L6" s="135">
        <v>27332</v>
      </c>
      <c r="N6" s="99">
        <f>L6-H6</f>
        <v>4549</v>
      </c>
      <c r="O6" s="400">
        <f>N6/H6</f>
        <v>0.19966641794320328</v>
      </c>
    </row>
    <row r="7" spans="1:15" x14ac:dyDescent="0.2">
      <c r="A7" s="131" t="s">
        <v>2</v>
      </c>
      <c r="B7" s="129">
        <v>669</v>
      </c>
      <c r="C7" s="129">
        <v>643</v>
      </c>
      <c r="D7" s="127">
        <v>654</v>
      </c>
      <c r="E7" s="127">
        <v>631</v>
      </c>
      <c r="F7" s="129">
        <v>618</v>
      </c>
      <c r="G7" s="129">
        <v>553</v>
      </c>
      <c r="H7" s="127">
        <v>510</v>
      </c>
      <c r="I7" s="127">
        <v>546</v>
      </c>
      <c r="J7" s="127">
        <v>480</v>
      </c>
      <c r="K7" s="127">
        <v>601</v>
      </c>
      <c r="L7" s="127">
        <v>602</v>
      </c>
      <c r="N7" s="196">
        <f t="shared" ref="N7:N38" si="0">L7-H7</f>
        <v>92</v>
      </c>
      <c r="O7" s="50">
        <f t="shared" ref="O7:O38" si="1">N7/H7</f>
        <v>0.1803921568627451</v>
      </c>
    </row>
    <row r="8" spans="1:15" x14ac:dyDescent="0.2">
      <c r="A8" s="131" t="s">
        <v>3</v>
      </c>
      <c r="B8" s="129">
        <v>757</v>
      </c>
      <c r="C8" s="129">
        <v>725</v>
      </c>
      <c r="D8" s="127">
        <v>684</v>
      </c>
      <c r="E8" s="127">
        <v>671</v>
      </c>
      <c r="F8" s="129">
        <v>706</v>
      </c>
      <c r="G8" s="129">
        <v>745</v>
      </c>
      <c r="H8" s="127">
        <v>736</v>
      </c>
      <c r="I8" s="127">
        <v>690</v>
      </c>
      <c r="J8" s="127">
        <v>689</v>
      </c>
      <c r="K8" s="127">
        <v>686</v>
      </c>
      <c r="L8" s="127">
        <v>624</v>
      </c>
      <c r="N8" s="196">
        <f t="shared" si="0"/>
        <v>-112</v>
      </c>
      <c r="O8" s="50">
        <f t="shared" si="1"/>
        <v>-0.15217391304347827</v>
      </c>
    </row>
    <row r="9" spans="1:15" x14ac:dyDescent="0.2">
      <c r="A9" s="131" t="s">
        <v>4</v>
      </c>
      <c r="B9" s="129">
        <v>723</v>
      </c>
      <c r="C9" s="129">
        <v>754</v>
      </c>
      <c r="D9" s="127">
        <v>764</v>
      </c>
      <c r="E9" s="127">
        <v>774</v>
      </c>
      <c r="F9" s="129">
        <v>689</v>
      </c>
      <c r="G9" s="129">
        <v>708</v>
      </c>
      <c r="H9" s="127">
        <v>698</v>
      </c>
      <c r="I9" s="127">
        <v>711</v>
      </c>
      <c r="J9" s="127">
        <v>702</v>
      </c>
      <c r="K9" s="127">
        <v>700</v>
      </c>
      <c r="L9" s="127">
        <v>710</v>
      </c>
      <c r="N9" s="196">
        <f t="shared" si="0"/>
        <v>12</v>
      </c>
      <c r="O9" s="50">
        <f>N9/H9</f>
        <v>1.7191977077363897E-2</v>
      </c>
    </row>
    <row r="10" spans="1:15" x14ac:dyDescent="0.2">
      <c r="A10" s="131" t="s">
        <v>5</v>
      </c>
      <c r="B10" s="129">
        <v>342</v>
      </c>
      <c r="C10" s="129">
        <v>327</v>
      </c>
      <c r="D10" s="127">
        <v>340</v>
      </c>
      <c r="E10" s="127">
        <v>353</v>
      </c>
      <c r="F10" s="129">
        <v>359</v>
      </c>
      <c r="G10" s="129">
        <v>360</v>
      </c>
      <c r="H10" s="127">
        <v>351</v>
      </c>
      <c r="I10" s="127">
        <v>344</v>
      </c>
      <c r="J10" s="127">
        <v>369</v>
      </c>
      <c r="K10" s="127">
        <v>405</v>
      </c>
      <c r="L10" s="127">
        <v>359</v>
      </c>
      <c r="N10" s="196">
        <f t="shared" si="0"/>
        <v>8</v>
      </c>
      <c r="O10" s="50">
        <f t="shared" si="1"/>
        <v>2.2792022792022793E-2</v>
      </c>
    </row>
    <row r="11" spans="1:15" x14ac:dyDescent="0.2">
      <c r="A11" s="131" t="s">
        <v>6</v>
      </c>
      <c r="B11" s="129">
        <v>233</v>
      </c>
      <c r="C11" s="129">
        <v>259</v>
      </c>
      <c r="D11" s="127">
        <v>261</v>
      </c>
      <c r="E11" s="127">
        <v>211</v>
      </c>
      <c r="F11" s="129">
        <v>214</v>
      </c>
      <c r="G11" s="129">
        <v>207</v>
      </c>
      <c r="H11" s="127">
        <v>202</v>
      </c>
      <c r="I11" s="127">
        <v>183</v>
      </c>
      <c r="J11" s="127">
        <v>191</v>
      </c>
      <c r="K11" s="127">
        <v>218</v>
      </c>
      <c r="L11" s="127">
        <v>220</v>
      </c>
      <c r="N11" s="196">
        <f t="shared" si="0"/>
        <v>18</v>
      </c>
      <c r="O11" s="50">
        <f t="shared" si="1"/>
        <v>8.9108910891089105E-2</v>
      </c>
    </row>
    <row r="12" spans="1:15" x14ac:dyDescent="0.2">
      <c r="A12" s="131" t="s">
        <v>7</v>
      </c>
      <c r="B12" s="129">
        <v>247</v>
      </c>
      <c r="C12" s="129">
        <v>279</v>
      </c>
      <c r="D12" s="127">
        <v>252</v>
      </c>
      <c r="E12" s="127">
        <v>266</v>
      </c>
      <c r="F12" s="129">
        <v>271</v>
      </c>
      <c r="G12" s="129">
        <v>259</v>
      </c>
      <c r="H12" s="127">
        <v>260</v>
      </c>
      <c r="I12" s="127">
        <v>250</v>
      </c>
      <c r="J12" s="127">
        <v>302</v>
      </c>
      <c r="K12" s="127">
        <v>395</v>
      </c>
      <c r="L12" s="127">
        <v>366</v>
      </c>
      <c r="N12" s="196">
        <f t="shared" si="0"/>
        <v>106</v>
      </c>
      <c r="O12" s="50">
        <f t="shared" si="1"/>
        <v>0.40769230769230769</v>
      </c>
    </row>
    <row r="13" spans="1:15" x14ac:dyDescent="0.2">
      <c r="A13" s="131" t="s">
        <v>8</v>
      </c>
      <c r="B13" s="129">
        <v>592</v>
      </c>
      <c r="C13" s="129">
        <v>556</v>
      </c>
      <c r="D13" s="127">
        <v>566</v>
      </c>
      <c r="E13" s="127">
        <v>622</v>
      </c>
      <c r="F13" s="129">
        <v>565</v>
      </c>
      <c r="G13" s="129">
        <v>589</v>
      </c>
      <c r="H13" s="127">
        <v>655</v>
      </c>
      <c r="I13" s="127">
        <v>552</v>
      </c>
      <c r="J13" s="127">
        <v>564</v>
      </c>
      <c r="K13" s="127">
        <v>703</v>
      </c>
      <c r="L13" s="127">
        <v>801</v>
      </c>
      <c r="N13" s="196">
        <f t="shared" si="0"/>
        <v>146</v>
      </c>
      <c r="O13" s="50">
        <f t="shared" si="1"/>
        <v>0.22290076335877862</v>
      </c>
    </row>
    <row r="14" spans="1:15" x14ac:dyDescent="0.2">
      <c r="A14" s="131" t="s">
        <v>9</v>
      </c>
      <c r="B14" s="129">
        <v>244</v>
      </c>
      <c r="C14" s="129">
        <v>225</v>
      </c>
      <c r="D14" s="127">
        <v>234</v>
      </c>
      <c r="E14" s="127">
        <v>204</v>
      </c>
      <c r="F14" s="129">
        <v>226</v>
      </c>
      <c r="G14" s="129">
        <v>239</v>
      </c>
      <c r="H14" s="127">
        <v>266</v>
      </c>
      <c r="I14" s="127">
        <v>265</v>
      </c>
      <c r="J14" s="127">
        <v>316</v>
      </c>
      <c r="K14" s="127">
        <v>396</v>
      </c>
      <c r="L14" s="127">
        <v>412</v>
      </c>
      <c r="N14" s="196">
        <f t="shared" si="0"/>
        <v>146</v>
      </c>
      <c r="O14" s="50">
        <f t="shared" si="1"/>
        <v>0.54887218045112784</v>
      </c>
    </row>
    <row r="15" spans="1:15" x14ac:dyDescent="0.2">
      <c r="A15" s="131" t="s">
        <v>10</v>
      </c>
      <c r="B15" s="129">
        <v>511</v>
      </c>
      <c r="C15" s="129">
        <v>517</v>
      </c>
      <c r="D15" s="127">
        <v>533</v>
      </c>
      <c r="E15" s="127">
        <v>499</v>
      </c>
      <c r="F15" s="129">
        <v>493</v>
      </c>
      <c r="G15" s="129">
        <v>489</v>
      </c>
      <c r="H15" s="127">
        <v>485</v>
      </c>
      <c r="I15" s="127">
        <v>467</v>
      </c>
      <c r="J15" s="127">
        <v>482</v>
      </c>
      <c r="K15" s="127">
        <v>510</v>
      </c>
      <c r="L15" s="127">
        <v>521</v>
      </c>
      <c r="N15" s="196">
        <f t="shared" si="0"/>
        <v>36</v>
      </c>
      <c r="O15" s="50">
        <f t="shared" si="1"/>
        <v>7.422680412371134E-2</v>
      </c>
    </row>
    <row r="16" spans="1:15" x14ac:dyDescent="0.2">
      <c r="A16" s="131" t="s">
        <v>11</v>
      </c>
      <c r="B16" s="129">
        <v>674</v>
      </c>
      <c r="C16" s="129">
        <v>647</v>
      </c>
      <c r="D16" s="127">
        <v>673</v>
      </c>
      <c r="E16" s="127">
        <v>672</v>
      </c>
      <c r="F16" s="129">
        <v>702</v>
      </c>
      <c r="G16" s="129">
        <v>689</v>
      </c>
      <c r="H16" s="127">
        <v>664</v>
      </c>
      <c r="I16" s="127">
        <v>661</v>
      </c>
      <c r="J16" s="127">
        <v>677</v>
      </c>
      <c r="K16" s="127">
        <v>688</v>
      </c>
      <c r="L16" s="127">
        <v>733</v>
      </c>
      <c r="N16" s="196">
        <f t="shared" si="0"/>
        <v>69</v>
      </c>
      <c r="O16" s="50">
        <f t="shared" si="1"/>
        <v>0.10391566265060241</v>
      </c>
    </row>
    <row r="17" spans="1:15" x14ac:dyDescent="0.2">
      <c r="A17" s="131" t="s">
        <v>12</v>
      </c>
      <c r="B17" s="129">
        <v>126</v>
      </c>
      <c r="C17" s="129">
        <v>137</v>
      </c>
      <c r="D17" s="127">
        <v>133</v>
      </c>
      <c r="E17" s="127">
        <v>115</v>
      </c>
      <c r="F17" s="129">
        <v>155</v>
      </c>
      <c r="G17" s="129">
        <v>159</v>
      </c>
      <c r="H17" s="127">
        <v>165</v>
      </c>
      <c r="I17" s="127">
        <v>162</v>
      </c>
      <c r="J17" s="127">
        <v>181</v>
      </c>
      <c r="K17" s="127">
        <v>248</v>
      </c>
      <c r="L17" s="127">
        <v>247</v>
      </c>
      <c r="N17" s="196">
        <f t="shared" si="0"/>
        <v>82</v>
      </c>
      <c r="O17" s="50">
        <f t="shared" si="1"/>
        <v>0.49696969696969695</v>
      </c>
    </row>
    <row r="18" spans="1:15" x14ac:dyDescent="0.2">
      <c r="A18" s="131" t="s">
        <v>13</v>
      </c>
      <c r="B18" s="129">
        <v>3029</v>
      </c>
      <c r="C18" s="129">
        <v>3208</v>
      </c>
      <c r="D18" s="127">
        <v>3377</v>
      </c>
      <c r="E18" s="127">
        <v>3284</v>
      </c>
      <c r="F18" s="129">
        <v>3342</v>
      </c>
      <c r="G18" s="129">
        <v>3594</v>
      </c>
      <c r="H18" s="127">
        <v>3804</v>
      </c>
      <c r="I18" s="127">
        <v>3842</v>
      </c>
      <c r="J18" s="127">
        <v>4096</v>
      </c>
      <c r="K18" s="127">
        <v>4454</v>
      </c>
      <c r="L18" s="127">
        <v>4732</v>
      </c>
      <c r="N18" s="196">
        <f t="shared" si="0"/>
        <v>928</v>
      </c>
      <c r="O18" s="50">
        <f>N18/H18</f>
        <v>0.24395373291272346</v>
      </c>
    </row>
    <row r="19" spans="1:15" x14ac:dyDescent="0.2">
      <c r="A19" s="131" t="s">
        <v>14</v>
      </c>
      <c r="B19" s="129">
        <v>127</v>
      </c>
      <c r="C19" s="129">
        <v>127</v>
      </c>
      <c r="D19" s="127">
        <v>139</v>
      </c>
      <c r="E19" s="127">
        <v>136</v>
      </c>
      <c r="F19" s="129">
        <v>134</v>
      </c>
      <c r="G19" s="129">
        <v>132</v>
      </c>
      <c r="H19" s="127">
        <v>139</v>
      </c>
      <c r="I19" s="127">
        <v>127</v>
      </c>
      <c r="J19" s="127">
        <v>127</v>
      </c>
      <c r="K19" s="127">
        <v>136</v>
      </c>
      <c r="L19" s="127">
        <v>143</v>
      </c>
      <c r="N19" s="196">
        <f t="shared" si="0"/>
        <v>4</v>
      </c>
      <c r="O19" s="50">
        <f t="shared" si="1"/>
        <v>2.8776978417266189E-2</v>
      </c>
    </row>
    <row r="20" spans="1:15" x14ac:dyDescent="0.2">
      <c r="A20" s="131" t="s">
        <v>15</v>
      </c>
      <c r="B20" s="129">
        <v>491</v>
      </c>
      <c r="C20" s="129">
        <v>457</v>
      </c>
      <c r="D20" s="127">
        <v>412</v>
      </c>
      <c r="E20" s="127">
        <v>372</v>
      </c>
      <c r="F20" s="129">
        <v>407</v>
      </c>
      <c r="G20" s="129">
        <v>471</v>
      </c>
      <c r="H20" s="127">
        <v>549</v>
      </c>
      <c r="I20" s="127">
        <v>657</v>
      </c>
      <c r="J20" s="127">
        <v>730</v>
      </c>
      <c r="K20" s="127">
        <v>845</v>
      </c>
      <c r="L20" s="127">
        <v>926</v>
      </c>
      <c r="N20" s="196">
        <f t="shared" si="0"/>
        <v>377</v>
      </c>
      <c r="O20" s="50">
        <f t="shared" si="1"/>
        <v>0.68670309653916206</v>
      </c>
    </row>
    <row r="21" spans="1:15" x14ac:dyDescent="0.2">
      <c r="A21" s="131" t="s">
        <v>16</v>
      </c>
      <c r="B21" s="129">
        <v>1244</v>
      </c>
      <c r="C21" s="129">
        <v>1281</v>
      </c>
      <c r="D21" s="127">
        <v>1316</v>
      </c>
      <c r="E21" s="127">
        <v>1304</v>
      </c>
      <c r="F21" s="129">
        <v>1372</v>
      </c>
      <c r="G21" s="129">
        <v>1377</v>
      </c>
      <c r="H21" s="127">
        <v>1381</v>
      </c>
      <c r="I21" s="127">
        <v>1373</v>
      </c>
      <c r="J21" s="127">
        <v>1371</v>
      </c>
      <c r="K21" s="127">
        <v>1499</v>
      </c>
      <c r="L21" s="127">
        <v>1577</v>
      </c>
      <c r="N21" s="196">
        <f t="shared" si="0"/>
        <v>196</v>
      </c>
      <c r="O21" s="50">
        <f t="shared" si="1"/>
        <v>0.14192614047791455</v>
      </c>
    </row>
    <row r="22" spans="1:15" x14ac:dyDescent="0.2">
      <c r="A22" s="131" t="s">
        <v>17</v>
      </c>
      <c r="B22" s="129">
        <v>3587</v>
      </c>
      <c r="C22" s="129">
        <v>3662</v>
      </c>
      <c r="D22" s="127">
        <v>3690</v>
      </c>
      <c r="E22" s="127">
        <v>3455</v>
      </c>
      <c r="F22" s="129">
        <v>3689</v>
      </c>
      <c r="G22" s="129">
        <v>3734</v>
      </c>
      <c r="H22" s="127">
        <v>3927</v>
      </c>
      <c r="I22" s="127">
        <v>3926</v>
      </c>
      <c r="J22" s="127">
        <v>4070</v>
      </c>
      <c r="K22" s="127">
        <v>4619</v>
      </c>
      <c r="L22" s="127">
        <v>5118</v>
      </c>
      <c r="N22" s="196">
        <f t="shared" si="0"/>
        <v>1191</v>
      </c>
      <c r="O22" s="50">
        <f t="shared" si="1"/>
        <v>0.3032849503437739</v>
      </c>
    </row>
    <row r="23" spans="1:15" x14ac:dyDescent="0.2">
      <c r="A23" s="131" t="s">
        <v>18</v>
      </c>
      <c r="B23" s="129">
        <v>971</v>
      </c>
      <c r="C23" s="129">
        <v>1009</v>
      </c>
      <c r="D23" s="127">
        <v>944</v>
      </c>
      <c r="E23" s="127">
        <v>924</v>
      </c>
      <c r="F23" s="129">
        <v>952</v>
      </c>
      <c r="G23" s="129">
        <v>957</v>
      </c>
      <c r="H23" s="127">
        <v>981</v>
      </c>
      <c r="I23" s="127">
        <v>902</v>
      </c>
      <c r="J23" s="127">
        <v>945</v>
      </c>
      <c r="K23" s="127">
        <v>1076</v>
      </c>
      <c r="L23" s="127">
        <v>1149</v>
      </c>
      <c r="N23" s="196">
        <f t="shared" si="0"/>
        <v>168</v>
      </c>
      <c r="O23" s="50">
        <f t="shared" si="1"/>
        <v>0.17125382262996941</v>
      </c>
    </row>
    <row r="24" spans="1:15" x14ac:dyDescent="0.2">
      <c r="A24" s="131" t="s">
        <v>19</v>
      </c>
      <c r="B24" s="129">
        <v>109</v>
      </c>
      <c r="C24" s="129">
        <v>117</v>
      </c>
      <c r="D24" s="127">
        <v>107</v>
      </c>
      <c r="E24" s="127">
        <v>113</v>
      </c>
      <c r="F24" s="129">
        <v>108</v>
      </c>
      <c r="G24" s="129">
        <v>137</v>
      </c>
      <c r="H24" s="127">
        <v>142</v>
      </c>
      <c r="I24" s="127">
        <v>165</v>
      </c>
      <c r="J24" s="127">
        <v>167</v>
      </c>
      <c r="K24" s="127">
        <v>171</v>
      </c>
      <c r="L24" s="127">
        <v>168</v>
      </c>
      <c r="N24" s="196">
        <f t="shared" si="0"/>
        <v>26</v>
      </c>
      <c r="O24" s="50">
        <f t="shared" si="1"/>
        <v>0.18309859154929578</v>
      </c>
    </row>
    <row r="25" spans="1:15" x14ac:dyDescent="0.2">
      <c r="A25" s="131" t="s">
        <v>20</v>
      </c>
      <c r="B25" s="129">
        <v>1091</v>
      </c>
      <c r="C25" s="129">
        <v>1021</v>
      </c>
      <c r="D25" s="127">
        <v>1012</v>
      </c>
      <c r="E25" s="127">
        <v>960</v>
      </c>
      <c r="F25" s="129">
        <v>919</v>
      </c>
      <c r="G25" s="129">
        <v>864</v>
      </c>
      <c r="H25" s="127">
        <v>898</v>
      </c>
      <c r="I25" s="127">
        <v>880</v>
      </c>
      <c r="J25" s="127">
        <v>946</v>
      </c>
      <c r="K25" s="127">
        <v>959</v>
      </c>
      <c r="L25" s="127">
        <v>1019</v>
      </c>
      <c r="N25" s="196">
        <f t="shared" si="0"/>
        <v>121</v>
      </c>
      <c r="O25" s="50">
        <f t="shared" si="1"/>
        <v>0.13474387527839643</v>
      </c>
    </row>
    <row r="26" spans="1:15" x14ac:dyDescent="0.2">
      <c r="A26" s="131" t="s">
        <v>21</v>
      </c>
      <c r="B26" s="129">
        <v>189</v>
      </c>
      <c r="C26" s="129">
        <v>200</v>
      </c>
      <c r="D26" s="127">
        <v>209</v>
      </c>
      <c r="E26" s="127">
        <v>209</v>
      </c>
      <c r="F26" s="129">
        <v>229</v>
      </c>
      <c r="G26" s="129">
        <v>196</v>
      </c>
      <c r="H26" s="127">
        <v>208</v>
      </c>
      <c r="I26" s="127">
        <v>195</v>
      </c>
      <c r="J26" s="127">
        <v>220</v>
      </c>
      <c r="K26" s="127">
        <v>211</v>
      </c>
      <c r="L26" s="127">
        <v>240</v>
      </c>
      <c r="N26" s="196">
        <f t="shared" si="0"/>
        <v>32</v>
      </c>
      <c r="O26" s="50">
        <f t="shared" si="1"/>
        <v>0.15384615384615385</v>
      </c>
    </row>
    <row r="27" spans="1:15" x14ac:dyDescent="0.2">
      <c r="A27" s="131" t="s">
        <v>22</v>
      </c>
      <c r="B27" s="129">
        <v>419</v>
      </c>
      <c r="C27" s="129">
        <v>408</v>
      </c>
      <c r="D27" s="127">
        <v>409</v>
      </c>
      <c r="E27" s="127">
        <v>418</v>
      </c>
      <c r="F27" s="129">
        <v>450</v>
      </c>
      <c r="G27" s="129">
        <v>515</v>
      </c>
      <c r="H27" s="127">
        <v>541</v>
      </c>
      <c r="I27" s="127">
        <v>527</v>
      </c>
      <c r="J27" s="127">
        <v>543</v>
      </c>
      <c r="K27" s="127">
        <v>515</v>
      </c>
      <c r="L27" s="127">
        <v>470</v>
      </c>
      <c r="N27" s="196">
        <f t="shared" si="0"/>
        <v>-71</v>
      </c>
      <c r="O27" s="50">
        <f t="shared" si="1"/>
        <v>-0.13123844731977818</v>
      </c>
    </row>
    <row r="28" spans="1:15" x14ac:dyDescent="0.2">
      <c r="A28" s="131" t="s">
        <v>23</v>
      </c>
      <c r="B28" s="129">
        <v>1089</v>
      </c>
      <c r="C28" s="129">
        <v>1046</v>
      </c>
      <c r="D28" s="127">
        <v>1064</v>
      </c>
      <c r="E28" s="127">
        <v>988</v>
      </c>
      <c r="F28" s="129">
        <v>960</v>
      </c>
      <c r="G28" s="129">
        <v>889</v>
      </c>
      <c r="H28" s="127">
        <v>845</v>
      </c>
      <c r="I28" s="127">
        <v>775</v>
      </c>
      <c r="J28" s="127">
        <v>757</v>
      </c>
      <c r="K28" s="127">
        <v>886</v>
      </c>
      <c r="L28" s="127">
        <v>847</v>
      </c>
      <c r="N28" s="196">
        <f t="shared" si="0"/>
        <v>2</v>
      </c>
      <c r="O28" s="50">
        <f t="shared" si="1"/>
        <v>2.3668639053254438E-3</v>
      </c>
    </row>
    <row r="29" spans="1:15" x14ac:dyDescent="0.2">
      <c r="A29" s="131" t="s">
        <v>24</v>
      </c>
      <c r="B29" s="129">
        <v>105</v>
      </c>
      <c r="C29" s="129">
        <v>104</v>
      </c>
      <c r="D29" s="127">
        <v>119</v>
      </c>
      <c r="E29" s="127">
        <v>119</v>
      </c>
      <c r="F29" s="129">
        <v>139</v>
      </c>
      <c r="G29" s="129">
        <v>146</v>
      </c>
      <c r="H29" s="127">
        <v>140</v>
      </c>
      <c r="I29" s="127">
        <v>140</v>
      </c>
      <c r="J29" s="127">
        <v>138</v>
      </c>
      <c r="K29" s="127">
        <v>152</v>
      </c>
      <c r="L29" s="127">
        <v>155</v>
      </c>
      <c r="N29" s="196">
        <f t="shared" si="0"/>
        <v>15</v>
      </c>
      <c r="O29" s="50">
        <f t="shared" si="1"/>
        <v>0.10714285714285714</v>
      </c>
    </row>
    <row r="30" spans="1:15" x14ac:dyDescent="0.2">
      <c r="A30" s="131" t="s">
        <v>25</v>
      </c>
      <c r="B30" s="129">
        <v>302</v>
      </c>
      <c r="C30" s="129">
        <v>281</v>
      </c>
      <c r="D30" s="127">
        <v>292</v>
      </c>
      <c r="E30" s="127">
        <v>186</v>
      </c>
      <c r="F30" s="129">
        <v>236</v>
      </c>
      <c r="G30" s="129">
        <v>163</v>
      </c>
      <c r="H30" s="127">
        <v>198</v>
      </c>
      <c r="I30" s="127">
        <v>189</v>
      </c>
      <c r="J30" s="127">
        <v>183</v>
      </c>
      <c r="K30" s="127">
        <v>168</v>
      </c>
      <c r="L30" s="127">
        <v>187</v>
      </c>
      <c r="N30" s="196">
        <f t="shared" si="0"/>
        <v>-11</v>
      </c>
      <c r="O30" s="50">
        <f t="shared" si="1"/>
        <v>-5.5555555555555552E-2</v>
      </c>
    </row>
    <row r="31" spans="1:15" x14ac:dyDescent="0.2">
      <c r="A31" s="131" t="s">
        <v>26</v>
      </c>
      <c r="B31" s="129">
        <v>348</v>
      </c>
      <c r="C31" s="129">
        <v>349</v>
      </c>
      <c r="D31" s="127">
        <v>357</v>
      </c>
      <c r="E31" s="127">
        <v>328</v>
      </c>
      <c r="F31" s="129">
        <v>317</v>
      </c>
      <c r="G31" s="129">
        <v>311</v>
      </c>
      <c r="H31" s="127">
        <v>325</v>
      </c>
      <c r="I31" s="127">
        <v>289</v>
      </c>
      <c r="J31" s="127">
        <v>292</v>
      </c>
      <c r="K31" s="127">
        <v>374</v>
      </c>
      <c r="L31" s="127">
        <v>411</v>
      </c>
      <c r="N31" s="196">
        <f t="shared" si="0"/>
        <v>86</v>
      </c>
      <c r="O31" s="50">
        <f t="shared" si="1"/>
        <v>0.26461538461538464</v>
      </c>
    </row>
    <row r="32" spans="1:15" x14ac:dyDescent="0.2">
      <c r="A32" s="131" t="s">
        <v>27</v>
      </c>
      <c r="B32" s="129">
        <v>287</v>
      </c>
      <c r="C32" s="129">
        <v>320</v>
      </c>
      <c r="D32" s="127">
        <v>289</v>
      </c>
      <c r="E32" s="127">
        <v>273</v>
      </c>
      <c r="F32" s="129">
        <v>257</v>
      </c>
      <c r="G32" s="129">
        <v>278</v>
      </c>
      <c r="H32" s="127">
        <v>278</v>
      </c>
      <c r="I32" s="127">
        <v>263</v>
      </c>
      <c r="J32" s="127">
        <v>241</v>
      </c>
      <c r="K32" s="127">
        <v>290</v>
      </c>
      <c r="L32" s="127">
        <v>279</v>
      </c>
      <c r="N32" s="196">
        <f t="shared" si="0"/>
        <v>1</v>
      </c>
      <c r="O32" s="50">
        <f t="shared" si="1"/>
        <v>3.5971223021582736E-3</v>
      </c>
    </row>
    <row r="33" spans="1:15" x14ac:dyDescent="0.2">
      <c r="A33" s="131" t="s">
        <v>28</v>
      </c>
      <c r="B33" s="129">
        <v>128</v>
      </c>
      <c r="C33" s="129">
        <v>111</v>
      </c>
      <c r="D33" s="127">
        <v>104</v>
      </c>
      <c r="E33" s="127">
        <v>95</v>
      </c>
      <c r="F33" s="129">
        <v>109</v>
      </c>
      <c r="G33" s="129">
        <v>111</v>
      </c>
      <c r="H33" s="127">
        <v>111</v>
      </c>
      <c r="I33" s="127">
        <v>104</v>
      </c>
      <c r="J33" s="127">
        <v>98</v>
      </c>
      <c r="K33" s="127">
        <v>100</v>
      </c>
      <c r="L33" s="127">
        <v>100</v>
      </c>
      <c r="N33" s="196">
        <f t="shared" si="0"/>
        <v>-11</v>
      </c>
      <c r="O33" s="50">
        <f t="shared" si="1"/>
        <v>-9.90990990990991E-2</v>
      </c>
    </row>
    <row r="34" spans="1:15" x14ac:dyDescent="0.2">
      <c r="A34" s="131" t="s">
        <v>29</v>
      </c>
      <c r="B34" s="129">
        <v>241</v>
      </c>
      <c r="C34" s="129">
        <v>260</v>
      </c>
      <c r="D34" s="127">
        <v>268</v>
      </c>
      <c r="E34" s="127">
        <v>246</v>
      </c>
      <c r="F34" s="129">
        <v>292</v>
      </c>
      <c r="G34" s="129">
        <v>286</v>
      </c>
      <c r="H34" s="127">
        <v>298</v>
      </c>
      <c r="I34" s="127">
        <v>294</v>
      </c>
      <c r="J34" s="127">
        <v>340</v>
      </c>
      <c r="K34" s="127">
        <v>416</v>
      </c>
      <c r="L34" s="127">
        <v>413</v>
      </c>
      <c r="N34" s="196">
        <f>L34-H34</f>
        <v>115</v>
      </c>
      <c r="O34" s="50">
        <f t="shared" si="1"/>
        <v>0.38590604026845637</v>
      </c>
    </row>
    <row r="35" spans="1:15" x14ac:dyDescent="0.2">
      <c r="A35" s="131" t="s">
        <v>30</v>
      </c>
      <c r="B35" s="129">
        <v>1104</v>
      </c>
      <c r="C35" s="129">
        <v>1113</v>
      </c>
      <c r="D35" s="127">
        <v>1097</v>
      </c>
      <c r="E35" s="127">
        <v>997</v>
      </c>
      <c r="F35" s="129">
        <v>1014</v>
      </c>
      <c r="G35" s="129">
        <v>1042</v>
      </c>
      <c r="H35" s="127">
        <v>1089</v>
      </c>
      <c r="I35" s="127">
        <v>1074</v>
      </c>
      <c r="J35" s="127">
        <v>1059</v>
      </c>
      <c r="K35" s="127">
        <v>1232</v>
      </c>
      <c r="L35" s="127">
        <v>1323</v>
      </c>
      <c r="N35" s="196">
        <f t="shared" si="0"/>
        <v>234</v>
      </c>
      <c r="O35" s="50">
        <f t="shared" si="1"/>
        <v>0.21487603305785125</v>
      </c>
    </row>
    <row r="36" spans="1:15" x14ac:dyDescent="0.2">
      <c r="A36" s="131" t="s">
        <v>31</v>
      </c>
      <c r="B36" s="129">
        <v>362</v>
      </c>
      <c r="C36" s="129">
        <v>382</v>
      </c>
      <c r="D36" s="127">
        <v>368</v>
      </c>
      <c r="E36" s="127">
        <v>377</v>
      </c>
      <c r="F36" s="129">
        <v>412</v>
      </c>
      <c r="G36" s="129">
        <v>431</v>
      </c>
      <c r="H36" s="127">
        <v>464</v>
      </c>
      <c r="I36" s="127">
        <v>507</v>
      </c>
      <c r="J36" s="127">
        <v>592</v>
      </c>
      <c r="K36" s="127">
        <v>650</v>
      </c>
      <c r="L36" s="127">
        <v>696</v>
      </c>
      <c r="N36" s="196">
        <f t="shared" si="0"/>
        <v>232</v>
      </c>
      <c r="O36" s="50">
        <f t="shared" si="1"/>
        <v>0.5</v>
      </c>
    </row>
    <row r="37" spans="1:15" x14ac:dyDescent="0.2">
      <c r="A37" s="131" t="s">
        <v>32</v>
      </c>
      <c r="B37" s="129">
        <v>481</v>
      </c>
      <c r="C37" s="129">
        <v>455</v>
      </c>
      <c r="D37" s="127">
        <v>500</v>
      </c>
      <c r="E37" s="127">
        <v>468</v>
      </c>
      <c r="F37" s="129">
        <v>530</v>
      </c>
      <c r="G37" s="129">
        <v>491</v>
      </c>
      <c r="H37" s="127">
        <v>485</v>
      </c>
      <c r="I37" s="127">
        <v>493</v>
      </c>
      <c r="J37" s="127">
        <v>517</v>
      </c>
      <c r="K37" s="127">
        <v>616</v>
      </c>
      <c r="L37" s="127">
        <v>615</v>
      </c>
      <c r="N37" s="196">
        <f t="shared" si="0"/>
        <v>130</v>
      </c>
      <c r="O37" s="50">
        <f t="shared" si="1"/>
        <v>0.26804123711340205</v>
      </c>
    </row>
    <row r="38" spans="1:15" x14ac:dyDescent="0.2">
      <c r="A38" s="132" t="s">
        <v>33</v>
      </c>
      <c r="B38" s="130">
        <v>1146</v>
      </c>
      <c r="C38" s="130">
        <v>1259</v>
      </c>
      <c r="D38" s="128">
        <v>1268</v>
      </c>
      <c r="E38" s="128">
        <v>1037</v>
      </c>
      <c r="F38" s="130">
        <v>1048</v>
      </c>
      <c r="G38" s="130">
        <v>894</v>
      </c>
      <c r="H38" s="128">
        <v>988</v>
      </c>
      <c r="I38" s="128">
        <v>836</v>
      </c>
      <c r="J38" s="128">
        <v>871</v>
      </c>
      <c r="K38" s="128">
        <v>1041</v>
      </c>
      <c r="L38" s="128">
        <v>1169</v>
      </c>
      <c r="N38" s="198">
        <f t="shared" si="0"/>
        <v>181</v>
      </c>
      <c r="O38" s="51">
        <f t="shared" si="1"/>
        <v>0.18319838056680163</v>
      </c>
    </row>
    <row r="40" spans="1:15" x14ac:dyDescent="0.2">
      <c r="A40" s="1" t="s">
        <v>241</v>
      </c>
    </row>
    <row r="42" spans="1:15" x14ac:dyDescent="0.2">
      <c r="B42" s="419">
        <v>2018</v>
      </c>
      <c r="C42" s="421"/>
      <c r="D42" s="421"/>
      <c r="E42" s="421"/>
      <c r="F42" s="419">
        <v>2019</v>
      </c>
      <c r="G42" s="421"/>
      <c r="H42" s="421"/>
      <c r="I42" s="421"/>
      <c r="J42" s="415">
        <v>2020</v>
      </c>
      <c r="K42" s="416"/>
      <c r="L42" s="417"/>
    </row>
    <row r="43" spans="1:15" ht="25.5" x14ac:dyDescent="0.2">
      <c r="A43" s="122"/>
      <c r="B43" s="14" t="s">
        <v>151</v>
      </c>
      <c r="C43" s="15" t="s">
        <v>152</v>
      </c>
      <c r="D43" s="15" t="s">
        <v>153</v>
      </c>
      <c r="E43" s="15" t="s">
        <v>154</v>
      </c>
      <c r="F43" s="14" t="s">
        <v>151</v>
      </c>
      <c r="G43" s="15" t="s">
        <v>152</v>
      </c>
      <c r="H43" s="15" t="s">
        <v>153</v>
      </c>
      <c r="I43" s="15" t="s">
        <v>154</v>
      </c>
      <c r="J43" s="14" t="s">
        <v>151</v>
      </c>
      <c r="K43" s="15" t="s">
        <v>152</v>
      </c>
      <c r="L43" s="15" t="s">
        <v>153</v>
      </c>
    </row>
    <row r="44" spans="1:15" x14ac:dyDescent="0.2">
      <c r="A44" s="133" t="s">
        <v>62</v>
      </c>
      <c r="B44" s="201">
        <f>B6/B$6</f>
        <v>1</v>
      </c>
      <c r="C44" s="201">
        <f t="shared" ref="C44:L44" si="2">C6/C$6</f>
        <v>1</v>
      </c>
      <c r="D44" s="202">
        <f t="shared" si="2"/>
        <v>1</v>
      </c>
      <c r="E44" s="202">
        <f t="shared" si="2"/>
        <v>1</v>
      </c>
      <c r="F44" s="201">
        <f t="shared" si="2"/>
        <v>1</v>
      </c>
      <c r="G44" s="201">
        <f t="shared" si="2"/>
        <v>1</v>
      </c>
      <c r="H44" s="202">
        <f t="shared" si="2"/>
        <v>1</v>
      </c>
      <c r="I44" s="202">
        <f t="shared" si="2"/>
        <v>1</v>
      </c>
      <c r="J44" s="202">
        <f t="shared" si="2"/>
        <v>1</v>
      </c>
      <c r="K44" s="202">
        <f t="shared" si="2"/>
        <v>1</v>
      </c>
      <c r="L44" s="202">
        <f t="shared" si="2"/>
        <v>1</v>
      </c>
    </row>
    <row r="45" spans="1:15" x14ac:dyDescent="0.2">
      <c r="A45" s="131" t="s">
        <v>2</v>
      </c>
      <c r="B45" s="203">
        <f t="shared" ref="B45:L45" si="3">B7/B$6</f>
        <v>3.0453386744355427E-2</v>
      </c>
      <c r="C45" s="203">
        <f t="shared" si="3"/>
        <v>2.8913170556230047E-2</v>
      </c>
      <c r="D45" s="149">
        <f t="shared" si="3"/>
        <v>2.9150880320927122E-2</v>
      </c>
      <c r="E45" s="149">
        <f t="shared" si="3"/>
        <v>2.9614680621392032E-2</v>
      </c>
      <c r="F45" s="203">
        <f t="shared" si="3"/>
        <v>2.8201149949803779E-2</v>
      </c>
      <c r="G45" s="203">
        <f t="shared" si="3"/>
        <v>2.5118095930232558E-2</v>
      </c>
      <c r="H45" s="149">
        <f t="shared" si="3"/>
        <v>2.2385111706096653E-2</v>
      </c>
      <c r="I45" s="149">
        <f t="shared" si="3"/>
        <v>2.4386975747018626E-2</v>
      </c>
      <c r="J45" s="149">
        <f t="shared" si="3"/>
        <v>2.063983488132095E-2</v>
      </c>
      <c r="K45" s="149">
        <f t="shared" si="3"/>
        <v>2.315100154083205E-2</v>
      </c>
      <c r="L45" s="149">
        <f t="shared" si="3"/>
        <v>2.2025464656812526E-2</v>
      </c>
    </row>
    <row r="46" spans="1:15" x14ac:dyDescent="0.2">
      <c r="A46" s="131" t="s">
        <v>3</v>
      </c>
      <c r="B46" s="203">
        <f t="shared" ref="B46:L46" si="4">B8/B$6</f>
        <v>3.4459213401311001E-2</v>
      </c>
      <c r="C46" s="203">
        <f t="shared" si="4"/>
        <v>3.2600386708035431E-2</v>
      </c>
      <c r="D46" s="149">
        <f t="shared" si="4"/>
        <v>3.0488076665923781E-2</v>
      </c>
      <c r="E46" s="149">
        <f t="shared" si="4"/>
        <v>3.1491997934950958E-2</v>
      </c>
      <c r="F46" s="203">
        <f t="shared" si="4"/>
        <v>3.221684767728393E-2</v>
      </c>
      <c r="G46" s="203">
        <f t="shared" si="4"/>
        <v>3.3839026162790699E-2</v>
      </c>
      <c r="H46" s="149">
        <f t="shared" si="4"/>
        <v>3.2304788658210071E-2</v>
      </c>
      <c r="I46" s="149">
        <f t="shared" si="4"/>
        <v>3.0818705614364197E-2</v>
      </c>
      <c r="J46" s="149">
        <f t="shared" si="4"/>
        <v>2.9626762985896112E-2</v>
      </c>
      <c r="K46" s="149">
        <f t="shared" si="4"/>
        <v>2.642526964560863E-2</v>
      </c>
      <c r="L46" s="149">
        <f t="shared" si="4"/>
        <v>2.2830381969852188E-2</v>
      </c>
    </row>
    <row r="47" spans="1:15" x14ac:dyDescent="0.2">
      <c r="A47" s="131" t="s">
        <v>4</v>
      </c>
      <c r="B47" s="203">
        <f t="shared" ref="B47:L47" si="5">B9/B$6</f>
        <v>3.2911507647487251E-2</v>
      </c>
      <c r="C47" s="203">
        <f t="shared" si="5"/>
        <v>3.3904402176356853E-2</v>
      </c>
      <c r="D47" s="149">
        <f t="shared" si="5"/>
        <v>3.4053933585914867E-2</v>
      </c>
      <c r="E47" s="149">
        <f t="shared" si="5"/>
        <v>3.6326090017365184E-2</v>
      </c>
      <c r="F47" s="203">
        <f t="shared" si="5"/>
        <v>3.1441087889020718E-2</v>
      </c>
      <c r="G47" s="203">
        <f t="shared" si="5"/>
        <v>3.2158430232558141E-2</v>
      </c>
      <c r="H47" s="149">
        <f t="shared" si="5"/>
        <v>3.0636878374226396E-2</v>
      </c>
      <c r="I47" s="149">
        <f t="shared" si="5"/>
        <v>3.1756666220018756E-2</v>
      </c>
      <c r="J47" s="149">
        <f t="shared" si="5"/>
        <v>3.018575851393189E-2</v>
      </c>
      <c r="K47" s="149">
        <f t="shared" si="5"/>
        <v>2.6964560862865947E-2</v>
      </c>
      <c r="L47" s="149">
        <f t="shared" si="5"/>
        <v>2.5976876920825405E-2</v>
      </c>
    </row>
    <row r="48" spans="1:15" x14ac:dyDescent="0.2">
      <c r="A48" s="131" t="s">
        <v>5</v>
      </c>
      <c r="B48" s="203">
        <f t="shared" ref="B48:L48" si="6">B10/B$6</f>
        <v>1.5568099053168244E-2</v>
      </c>
      <c r="C48" s="203">
        <f t="shared" si="6"/>
        <v>1.4703898556589774E-2</v>
      </c>
      <c r="D48" s="149">
        <f t="shared" si="6"/>
        <v>1.5154891909962113E-2</v>
      </c>
      <c r="E48" s="149">
        <f t="shared" si="6"/>
        <v>1.6567325292157507E-2</v>
      </c>
      <c r="F48" s="203">
        <f t="shared" si="6"/>
        <v>1.6382221410970156E-2</v>
      </c>
      <c r="G48" s="203">
        <f t="shared" si="6"/>
        <v>1.6351744186046513E-2</v>
      </c>
      <c r="H48" s="149">
        <f t="shared" si="6"/>
        <v>1.5406223938901812E-2</v>
      </c>
      <c r="I48" s="149">
        <f t="shared" si="6"/>
        <v>1.5364688016436643E-2</v>
      </c>
      <c r="J48" s="149">
        <f t="shared" si="6"/>
        <v>1.5866873065015479E-2</v>
      </c>
      <c r="K48" s="149">
        <f t="shared" si="6"/>
        <v>1.5600924499229583E-2</v>
      </c>
      <c r="L48" s="149">
        <f t="shared" si="6"/>
        <v>1.3134787062783551E-2</v>
      </c>
    </row>
    <row r="49" spans="1:12" x14ac:dyDescent="0.2">
      <c r="A49" s="131" t="s">
        <v>6</v>
      </c>
      <c r="B49" s="203">
        <f t="shared" ref="B49:L49" si="7">B11/B$6</f>
        <v>1.0606336489439185E-2</v>
      </c>
      <c r="C49" s="203">
        <f t="shared" si="7"/>
        <v>1.1646207113629211E-2</v>
      </c>
      <c r="D49" s="149">
        <f t="shared" si="7"/>
        <v>1.1633608201470916E-2</v>
      </c>
      <c r="E49" s="149">
        <f t="shared" si="7"/>
        <v>9.9028488290233262E-3</v>
      </c>
      <c r="F49" s="203">
        <f t="shared" si="7"/>
        <v>9.7654467463721816E-3</v>
      </c>
      <c r="G49" s="203">
        <f t="shared" si="7"/>
        <v>9.4022529069767435E-3</v>
      </c>
      <c r="H49" s="149">
        <f t="shared" si="7"/>
        <v>8.8662599306500462E-3</v>
      </c>
      <c r="I49" s="149">
        <f t="shared" si="7"/>
        <v>8.1736567064183297E-3</v>
      </c>
      <c r="J49" s="149">
        <f t="shared" si="7"/>
        <v>8.2129342965256286E-3</v>
      </c>
      <c r="K49" s="149">
        <f t="shared" si="7"/>
        <v>8.3975346687211096E-3</v>
      </c>
      <c r="L49" s="149">
        <f t="shared" si="7"/>
        <v>8.0491731303966047E-3</v>
      </c>
    </row>
    <row r="50" spans="1:12" x14ac:dyDescent="0.2">
      <c r="A50" s="131" t="s">
        <v>7</v>
      </c>
      <c r="B50" s="203">
        <f t="shared" ref="B50:L50" si="8">B12/B$6</f>
        <v>1.1243627093954843E-2</v>
      </c>
      <c r="C50" s="203">
        <f t="shared" si="8"/>
        <v>1.2545528126264671E-2</v>
      </c>
      <c r="D50" s="149">
        <f t="shared" si="8"/>
        <v>1.1232449297971918E-2</v>
      </c>
      <c r="E50" s="149">
        <f t="shared" si="8"/>
        <v>1.2484160135166846E-2</v>
      </c>
      <c r="F50" s="203">
        <f t="shared" si="8"/>
        <v>1.2366523683490007E-2</v>
      </c>
      <c r="G50" s="203">
        <f t="shared" si="8"/>
        <v>1.1764171511627907E-2</v>
      </c>
      <c r="H50" s="149">
        <f t="shared" si="8"/>
        <v>1.1412017732519861E-2</v>
      </c>
      <c r="I50" s="149">
        <f t="shared" si="8"/>
        <v>1.116619768636384E-2</v>
      </c>
      <c r="J50" s="149">
        <f t="shared" si="8"/>
        <v>1.2985896112831097E-2</v>
      </c>
      <c r="K50" s="149">
        <f t="shared" si="8"/>
        <v>1.5215716486902928E-2</v>
      </c>
      <c r="L50" s="149">
        <f t="shared" si="8"/>
        <v>1.3390897116932534E-2</v>
      </c>
    </row>
    <row r="51" spans="1:12" x14ac:dyDescent="0.2">
      <c r="A51" s="131" t="s">
        <v>8</v>
      </c>
      <c r="B51" s="203">
        <f t="shared" ref="B51:L51" si="9">B13/B$6</f>
        <v>2.6948288419519302E-2</v>
      </c>
      <c r="C51" s="203">
        <f t="shared" si="9"/>
        <v>2.5001124151265795E-2</v>
      </c>
      <c r="D51" s="149">
        <f t="shared" si="9"/>
        <v>2.5228437708936929E-2</v>
      </c>
      <c r="E51" s="149">
        <f t="shared" si="9"/>
        <v>2.9192284225841272E-2</v>
      </c>
      <c r="F51" s="203">
        <f t="shared" si="9"/>
        <v>2.5782604727571417E-2</v>
      </c>
      <c r="G51" s="203">
        <f t="shared" si="9"/>
        <v>2.6753270348837208E-2</v>
      </c>
      <c r="H51" s="149">
        <f t="shared" si="9"/>
        <v>2.874950621077119E-2</v>
      </c>
      <c r="I51" s="149">
        <f t="shared" si="9"/>
        <v>2.4654964491491356E-2</v>
      </c>
      <c r="J51" s="149">
        <f t="shared" si="9"/>
        <v>2.4251805985552117E-2</v>
      </c>
      <c r="K51" s="149">
        <f t="shared" si="9"/>
        <v>2.7080123266563946E-2</v>
      </c>
      <c r="L51" s="149">
        <f t="shared" si="9"/>
        <v>2.9306307624762183E-2</v>
      </c>
    </row>
    <row r="52" spans="1:12" x14ac:dyDescent="0.2">
      <c r="A52" s="131" t="s">
        <v>9</v>
      </c>
      <c r="B52" s="203">
        <f t="shared" ref="B52:L52" si="10">B14/B$6</f>
        <v>1.110706482155863E-2</v>
      </c>
      <c r="C52" s="203">
        <f t="shared" si="10"/>
        <v>1.0117361392148928E-2</v>
      </c>
      <c r="D52" s="149">
        <f t="shared" si="10"/>
        <v>1.0430131490973925E-2</v>
      </c>
      <c r="E52" s="149">
        <f t="shared" si="10"/>
        <v>9.5743182991505135E-3</v>
      </c>
      <c r="F52" s="203">
        <f t="shared" si="10"/>
        <v>1.0313041891028565E-2</v>
      </c>
      <c r="G52" s="203">
        <f t="shared" si="10"/>
        <v>1.0855741279069768E-2</v>
      </c>
      <c r="H52" s="149">
        <f t="shared" si="10"/>
        <v>1.1675371987885704E-2</v>
      </c>
      <c r="I52" s="149">
        <f t="shared" si="10"/>
        <v>1.1836169547545669E-2</v>
      </c>
      <c r="J52" s="149">
        <f t="shared" si="10"/>
        <v>1.3587891296869626E-2</v>
      </c>
      <c r="K52" s="149">
        <f t="shared" si="10"/>
        <v>1.5254237288135594E-2</v>
      </c>
      <c r="L52" s="149">
        <f t="shared" si="10"/>
        <v>1.5073906044197278E-2</v>
      </c>
    </row>
    <row r="53" spans="1:12" x14ac:dyDescent="0.2">
      <c r="A53" s="131" t="s">
        <v>10</v>
      </c>
      <c r="B53" s="203">
        <f t="shared" ref="B53:L53" si="11">B15/B$6</f>
        <v>2.3261107064821557E-2</v>
      </c>
      <c r="C53" s="203">
        <f t="shared" si="11"/>
        <v>2.3247448176626648E-2</v>
      </c>
      <c r="D53" s="149">
        <f t="shared" si="11"/>
        <v>2.3757521729440605E-2</v>
      </c>
      <c r="E53" s="149">
        <f t="shared" si="11"/>
        <v>2.3419533486647579E-2</v>
      </c>
      <c r="F53" s="203">
        <f t="shared" si="11"/>
        <v>2.2497033859633111E-2</v>
      </c>
      <c r="G53" s="203">
        <f t="shared" si="11"/>
        <v>2.2211119186046513E-2</v>
      </c>
      <c r="H53" s="149">
        <f t="shared" si="11"/>
        <v>2.1287802308738973E-2</v>
      </c>
      <c r="I53" s="149">
        <f t="shared" si="11"/>
        <v>2.0858457278127653E-2</v>
      </c>
      <c r="J53" s="149">
        <f t="shared" si="11"/>
        <v>2.0725834193326454E-2</v>
      </c>
      <c r="K53" s="149">
        <f t="shared" si="11"/>
        <v>1.9645608628659477E-2</v>
      </c>
      <c r="L53" s="149">
        <f t="shared" si="11"/>
        <v>1.9061905458802868E-2</v>
      </c>
    </row>
    <row r="54" spans="1:12" x14ac:dyDescent="0.2">
      <c r="A54" s="131" t="s">
        <v>11</v>
      </c>
      <c r="B54" s="203">
        <f t="shared" ref="B54:L54" si="12">B16/B$6</f>
        <v>3.0680990531682446E-2</v>
      </c>
      <c r="C54" s="203">
        <f t="shared" si="12"/>
        <v>2.9093034758757137E-2</v>
      </c>
      <c r="D54" s="149">
        <f t="shared" si="12"/>
        <v>2.9997771339425005E-2</v>
      </c>
      <c r="E54" s="149">
        <f t="shared" si="12"/>
        <v>3.153893086778993E-2</v>
      </c>
      <c r="F54" s="203">
        <f t="shared" si="12"/>
        <v>3.2034315962398467E-2</v>
      </c>
      <c r="G54" s="203">
        <f t="shared" si="12"/>
        <v>3.1295421511627904E-2</v>
      </c>
      <c r="H54" s="149">
        <f t="shared" si="12"/>
        <v>2.9144537593819953E-2</v>
      </c>
      <c r="I54" s="149">
        <f t="shared" si="12"/>
        <v>2.952342668274599E-2</v>
      </c>
      <c r="J54" s="149">
        <f t="shared" si="12"/>
        <v>2.9110767113863088E-2</v>
      </c>
      <c r="K54" s="149">
        <f t="shared" si="12"/>
        <v>2.6502311248073961E-2</v>
      </c>
      <c r="L54" s="149">
        <f t="shared" si="12"/>
        <v>2.6818381384457777E-2</v>
      </c>
    </row>
    <row r="55" spans="1:12" x14ac:dyDescent="0.2">
      <c r="A55" s="131" t="s">
        <v>12</v>
      </c>
      <c r="B55" s="203">
        <f t="shared" ref="B55:L55" si="13">B17/B$6</f>
        <v>5.7356154406409321E-3</v>
      </c>
      <c r="C55" s="203">
        <f t="shared" si="13"/>
        <v>6.1603489365529025E-3</v>
      </c>
      <c r="D55" s="149">
        <f t="shared" si="13"/>
        <v>5.9282371294851798E-3</v>
      </c>
      <c r="E55" s="149">
        <f t="shared" si="13"/>
        <v>5.3972872764819074E-3</v>
      </c>
      <c r="F55" s="203">
        <f t="shared" si="13"/>
        <v>7.0731039518116276E-3</v>
      </c>
      <c r="G55" s="203">
        <f t="shared" si="13"/>
        <v>7.2220203488372091E-3</v>
      </c>
      <c r="H55" s="149">
        <f t="shared" si="13"/>
        <v>7.2422420225606811E-3</v>
      </c>
      <c r="I55" s="149">
        <f t="shared" si="13"/>
        <v>7.2356961007637678E-3</v>
      </c>
      <c r="J55" s="149">
        <f t="shared" si="13"/>
        <v>7.7829377364981083E-3</v>
      </c>
      <c r="K55" s="149">
        <f t="shared" si="13"/>
        <v>9.5531587057010783E-3</v>
      </c>
      <c r="L55" s="149">
        <f t="shared" si="13"/>
        <v>9.0370261963998236E-3</v>
      </c>
    </row>
    <row r="56" spans="1:12" x14ac:dyDescent="0.2">
      <c r="A56" s="131" t="s">
        <v>13</v>
      </c>
      <c r="B56" s="203">
        <f t="shared" ref="B56:L56" si="14">B18/B$6</f>
        <v>0.13788237436270939</v>
      </c>
      <c r="C56" s="203">
        <f t="shared" si="14"/>
        <v>0.14425109042672782</v>
      </c>
      <c r="D56" s="149">
        <f t="shared" si="14"/>
        <v>0.15052373523512369</v>
      </c>
      <c r="E56" s="149">
        <f t="shared" si="14"/>
        <v>0.15412775144318769</v>
      </c>
      <c r="F56" s="203">
        <f t="shared" si="14"/>
        <v>0.15250524778680297</v>
      </c>
      <c r="G56" s="203">
        <f t="shared" si="14"/>
        <v>0.16324491279069767</v>
      </c>
      <c r="H56" s="149">
        <f t="shared" si="14"/>
        <v>0.16696659790194443</v>
      </c>
      <c r="I56" s="149">
        <f t="shared" si="14"/>
        <v>0.17160212604403949</v>
      </c>
      <c r="J56" s="149">
        <f t="shared" si="14"/>
        <v>0.1761265909872721</v>
      </c>
      <c r="K56" s="149">
        <f t="shared" si="14"/>
        <v>0.17157164869029276</v>
      </c>
      <c r="L56" s="149">
        <f t="shared" si="14"/>
        <v>0.17313039660471244</v>
      </c>
    </row>
    <row r="57" spans="1:12" x14ac:dyDescent="0.2">
      <c r="A57" s="131" t="s">
        <v>14</v>
      </c>
      <c r="B57" s="203">
        <f t="shared" ref="B57:L57" si="15">B19/B$6</f>
        <v>5.7811361981063361E-3</v>
      </c>
      <c r="C57" s="203">
        <f t="shared" si="15"/>
        <v>5.7106884302351724E-3</v>
      </c>
      <c r="D57" s="149">
        <f t="shared" si="15"/>
        <v>6.1956763984845108E-3</v>
      </c>
      <c r="E57" s="149">
        <f t="shared" si="15"/>
        <v>6.3828788661003423E-3</v>
      </c>
      <c r="F57" s="203">
        <f t="shared" si="15"/>
        <v>6.1148124486629556E-3</v>
      </c>
      <c r="G57" s="203">
        <f t="shared" si="15"/>
        <v>5.9956395348837212E-3</v>
      </c>
      <c r="H57" s="149">
        <f t="shared" si="15"/>
        <v>6.1010402493086955E-3</v>
      </c>
      <c r="I57" s="149">
        <f t="shared" si="15"/>
        <v>5.6724284246728301E-3</v>
      </c>
      <c r="J57" s="149">
        <f t="shared" si="15"/>
        <v>5.4609563123495016E-3</v>
      </c>
      <c r="K57" s="149">
        <f t="shared" si="15"/>
        <v>5.2388289676425269E-3</v>
      </c>
      <c r="L57" s="149">
        <f t="shared" si="15"/>
        <v>5.2319625347577933E-3</v>
      </c>
    </row>
    <row r="58" spans="1:12" x14ac:dyDescent="0.2">
      <c r="A58" s="131" t="s">
        <v>15</v>
      </c>
      <c r="B58" s="203">
        <f t="shared" ref="B58:L58" si="16">B20/B$6</f>
        <v>2.2350691915513473E-2</v>
      </c>
      <c r="C58" s="203">
        <f t="shared" si="16"/>
        <v>2.0549485138720267E-2</v>
      </c>
      <c r="D58" s="149">
        <f t="shared" si="16"/>
        <v>1.8364163137954088E-2</v>
      </c>
      <c r="E58" s="149">
        <f t="shared" si="16"/>
        <v>1.7459051016097998E-2</v>
      </c>
      <c r="F58" s="203">
        <f t="shared" si="16"/>
        <v>1.8572601989595691E-2</v>
      </c>
      <c r="G58" s="203">
        <f t="shared" si="16"/>
        <v>2.1393531976744186E-2</v>
      </c>
      <c r="H58" s="149">
        <f t="shared" si="16"/>
        <v>2.409691436597463E-2</v>
      </c>
      <c r="I58" s="149">
        <f t="shared" si="16"/>
        <v>2.934476751976417E-2</v>
      </c>
      <c r="J58" s="149">
        <f t="shared" si="16"/>
        <v>3.1389748882008947E-2</v>
      </c>
      <c r="K58" s="149">
        <f t="shared" si="16"/>
        <v>3.2550077041602468E-2</v>
      </c>
      <c r="L58" s="149">
        <f t="shared" si="16"/>
        <v>3.3879701448851163E-2</v>
      </c>
    </row>
    <row r="59" spans="1:12" x14ac:dyDescent="0.2">
      <c r="A59" s="131" t="s">
        <v>16</v>
      </c>
      <c r="B59" s="203">
        <f t="shared" ref="B59:L59" si="17">B21/B$6</f>
        <v>5.6627822286962858E-2</v>
      </c>
      <c r="C59" s="203">
        <f t="shared" si="17"/>
        <v>5.7601510859301229E-2</v>
      </c>
      <c r="D59" s="149">
        <f t="shared" si="17"/>
        <v>5.8658346333853355E-2</v>
      </c>
      <c r="E59" s="149">
        <f t="shared" si="17"/>
        <v>6.1200544422020935E-2</v>
      </c>
      <c r="F59" s="203">
        <f t="shared" si="17"/>
        <v>6.2608378205713244E-2</v>
      </c>
      <c r="G59" s="203">
        <f t="shared" si="17"/>
        <v>6.2545421511627911E-2</v>
      </c>
      <c r="H59" s="149">
        <f t="shared" si="17"/>
        <v>6.0615371110038188E-2</v>
      </c>
      <c r="I59" s="149">
        <f t="shared" si="17"/>
        <v>6.1324757693510208E-2</v>
      </c>
      <c r="J59" s="149">
        <f t="shared" si="17"/>
        <v>5.895252837977296E-2</v>
      </c>
      <c r="K59" s="149">
        <f t="shared" si="17"/>
        <v>5.7742681047765795E-2</v>
      </c>
      <c r="L59" s="149">
        <f t="shared" si="17"/>
        <v>5.7697936484706572E-2</v>
      </c>
    </row>
    <row r="60" spans="1:12" x14ac:dyDescent="0.2">
      <c r="A60" s="131" t="s">
        <v>17</v>
      </c>
      <c r="B60" s="203">
        <f t="shared" ref="B60:L60" si="18">B22/B$6</f>
        <v>0.16328295702840495</v>
      </c>
      <c r="C60" s="203">
        <f t="shared" si="18"/>
        <v>0.16466567741355276</v>
      </c>
      <c r="D60" s="149">
        <f t="shared" si="18"/>
        <v>0.16447515043458882</v>
      </c>
      <c r="E60" s="149">
        <f t="shared" si="18"/>
        <v>0.16215328295865208</v>
      </c>
      <c r="F60" s="203">
        <f t="shared" si="18"/>
        <v>0.16833987405311673</v>
      </c>
      <c r="G60" s="203">
        <f t="shared" si="18"/>
        <v>0.16960392441860464</v>
      </c>
      <c r="H60" s="149">
        <f t="shared" si="18"/>
        <v>0.1723653601369442</v>
      </c>
      <c r="I60" s="149">
        <f t="shared" si="18"/>
        <v>0.17535396846665774</v>
      </c>
      <c r="J60" s="149">
        <f t="shared" si="18"/>
        <v>0.17500859993120055</v>
      </c>
      <c r="K60" s="149">
        <f t="shared" si="18"/>
        <v>0.1779275808936826</v>
      </c>
      <c r="L60" s="149">
        <f t="shared" si="18"/>
        <v>0.18725303673349919</v>
      </c>
    </row>
    <row r="61" spans="1:12" x14ac:dyDescent="0.2">
      <c r="A61" s="131" t="s">
        <v>18</v>
      </c>
      <c r="B61" s="203">
        <f t="shared" ref="B61:L61" si="19">B23/B$6</f>
        <v>4.4200655498907504E-2</v>
      </c>
      <c r="C61" s="203">
        <f t="shared" si="19"/>
        <v>4.5370745087458968E-2</v>
      </c>
      <c r="D61" s="149">
        <f t="shared" si="19"/>
        <v>4.2077111655894804E-2</v>
      </c>
      <c r="E61" s="149">
        <f t="shared" si="19"/>
        <v>4.3366029943211148E-2</v>
      </c>
      <c r="F61" s="203">
        <f t="shared" si="19"/>
        <v>4.3442548142739804E-2</v>
      </c>
      <c r="G61" s="203">
        <f t="shared" si="19"/>
        <v>4.3468386627906974E-2</v>
      </c>
      <c r="H61" s="149">
        <f t="shared" si="19"/>
        <v>4.3058420752315321E-2</v>
      </c>
      <c r="I61" s="149">
        <f t="shared" si="19"/>
        <v>4.0287641252400731E-2</v>
      </c>
      <c r="J61" s="149">
        <f t="shared" si="19"/>
        <v>4.0634674922600617E-2</v>
      </c>
      <c r="K61" s="149">
        <f t="shared" si="19"/>
        <v>4.1448382126348229E-2</v>
      </c>
      <c r="L61" s="149">
        <f t="shared" si="19"/>
        <v>4.2038636031025901E-2</v>
      </c>
    </row>
    <row r="62" spans="1:12" x14ac:dyDescent="0.2">
      <c r="A62" s="131" t="s">
        <v>19</v>
      </c>
      <c r="B62" s="203">
        <f t="shared" ref="B62:L62" si="20">B24/B$6</f>
        <v>4.9617625637290606E-3</v>
      </c>
      <c r="C62" s="203">
        <f t="shared" si="20"/>
        <v>5.2610279239174423E-3</v>
      </c>
      <c r="D62" s="149">
        <f t="shared" si="20"/>
        <v>4.7693336304880764E-3</v>
      </c>
      <c r="E62" s="149">
        <f t="shared" si="20"/>
        <v>5.3034214108039612E-3</v>
      </c>
      <c r="F62" s="203">
        <f t="shared" si="20"/>
        <v>4.9283563019074566E-3</v>
      </c>
      <c r="G62" s="203">
        <f t="shared" si="20"/>
        <v>6.2227470930232556E-3</v>
      </c>
      <c r="H62" s="149">
        <f t="shared" si="20"/>
        <v>6.2327173769916163E-3</v>
      </c>
      <c r="I62" s="149">
        <f t="shared" si="20"/>
        <v>7.3696904730001338E-3</v>
      </c>
      <c r="J62" s="149">
        <f t="shared" si="20"/>
        <v>7.1809425524595807E-3</v>
      </c>
      <c r="K62" s="149">
        <f t="shared" si="20"/>
        <v>6.587057010785824E-3</v>
      </c>
      <c r="L62" s="149">
        <f t="shared" si="20"/>
        <v>6.1466412995755887E-3</v>
      </c>
    </row>
    <row r="63" spans="1:12" x14ac:dyDescent="0.2">
      <c r="A63" s="131" t="s">
        <v>20</v>
      </c>
      <c r="B63" s="203">
        <f t="shared" ref="B63:L63" si="21">B25/B$6</f>
        <v>4.9663146394756011E-2</v>
      </c>
      <c r="C63" s="203">
        <f t="shared" si="21"/>
        <v>4.5910337695040243E-2</v>
      </c>
      <c r="D63" s="149">
        <f t="shared" si="21"/>
        <v>4.5108090037887232E-2</v>
      </c>
      <c r="E63" s="149">
        <f t="shared" si="21"/>
        <v>4.5055615525414185E-2</v>
      </c>
      <c r="F63" s="203">
        <f t="shared" si="21"/>
        <v>4.1936661494934746E-2</v>
      </c>
      <c r="G63" s="203">
        <f t="shared" si="21"/>
        <v>3.9244186046511628E-2</v>
      </c>
      <c r="H63" s="149">
        <f t="shared" si="21"/>
        <v>3.9415353553087826E-2</v>
      </c>
      <c r="I63" s="149">
        <f t="shared" si="21"/>
        <v>3.9305015856000713E-2</v>
      </c>
      <c r="J63" s="149">
        <f t="shared" si="21"/>
        <v>4.0677674578603371E-2</v>
      </c>
      <c r="K63" s="149">
        <f t="shared" si="21"/>
        <v>3.6941448382126346E-2</v>
      </c>
      <c r="L63" s="149">
        <f t="shared" si="21"/>
        <v>3.7282306453973367E-2</v>
      </c>
    </row>
    <row r="64" spans="1:12" x14ac:dyDescent="0.2">
      <c r="A64" s="131" t="s">
        <v>21</v>
      </c>
      <c r="B64" s="203">
        <f t="shared" ref="B64:L64" si="22">B26/B$6</f>
        <v>8.6034231609613977E-3</v>
      </c>
      <c r="C64" s="203">
        <f t="shared" si="22"/>
        <v>8.9932101263546019E-3</v>
      </c>
      <c r="D64" s="149">
        <f t="shared" si="22"/>
        <v>9.3158012034767097E-3</v>
      </c>
      <c r="E64" s="149">
        <f t="shared" si="22"/>
        <v>9.80898296334538E-3</v>
      </c>
      <c r="F64" s="203">
        <f t="shared" si="22"/>
        <v>1.0449940677192663E-2</v>
      </c>
      <c r="G64" s="203">
        <f t="shared" si="22"/>
        <v>8.9026162790697676E-3</v>
      </c>
      <c r="H64" s="149">
        <f t="shared" si="22"/>
        <v>9.1296141860158896E-3</v>
      </c>
      <c r="I64" s="149">
        <f t="shared" si="22"/>
        <v>8.7096341953637954E-3</v>
      </c>
      <c r="J64" s="149">
        <f t="shared" si="22"/>
        <v>9.4599243206054343E-3</v>
      </c>
      <c r="K64" s="149">
        <f t="shared" si="22"/>
        <v>8.1278890600924494E-3</v>
      </c>
      <c r="L64" s="149">
        <f t="shared" si="22"/>
        <v>8.780916142250841E-3</v>
      </c>
    </row>
    <row r="65" spans="1:12" x14ac:dyDescent="0.2">
      <c r="A65" s="131" t="s">
        <v>22</v>
      </c>
      <c r="B65" s="203">
        <f t="shared" ref="B65:L65" si="23">B27/B$6</f>
        <v>1.9073197378004371E-2</v>
      </c>
      <c r="C65" s="203">
        <f t="shared" si="23"/>
        <v>1.8346148657763389E-2</v>
      </c>
      <c r="D65" s="149">
        <f t="shared" si="23"/>
        <v>1.8230443503454423E-2</v>
      </c>
      <c r="E65" s="149">
        <f t="shared" si="23"/>
        <v>1.961796592669076E-2</v>
      </c>
      <c r="F65" s="203">
        <f t="shared" si="23"/>
        <v>2.0534817924614403E-2</v>
      </c>
      <c r="G65" s="203">
        <f t="shared" si="23"/>
        <v>2.3392078488372093E-2</v>
      </c>
      <c r="H65" s="149">
        <f t="shared" si="23"/>
        <v>2.3745775358820172E-2</v>
      </c>
      <c r="I65" s="149">
        <f t="shared" si="23"/>
        <v>2.3538344722854973E-2</v>
      </c>
      <c r="J65" s="149">
        <f t="shared" si="23"/>
        <v>2.3348813209494324E-2</v>
      </c>
      <c r="K65" s="149">
        <f t="shared" si="23"/>
        <v>1.9838212634822803E-2</v>
      </c>
      <c r="L65" s="149">
        <f t="shared" si="23"/>
        <v>1.7195960778574566E-2</v>
      </c>
    </row>
    <row r="66" spans="1:12" x14ac:dyDescent="0.2">
      <c r="A66" s="131" t="s">
        <v>23</v>
      </c>
      <c r="B66" s="203">
        <f t="shared" ref="B66:L66" si="24">B28/B$6</f>
        <v>4.9572104879825198E-2</v>
      </c>
      <c r="C66" s="203">
        <f t="shared" si="24"/>
        <v>4.7034488960834571E-2</v>
      </c>
      <c r="D66" s="149">
        <f t="shared" si="24"/>
        <v>4.7425897035881438E-2</v>
      </c>
      <c r="E66" s="149">
        <f t="shared" si="24"/>
        <v>4.6369737644905429E-2</v>
      </c>
      <c r="F66" s="203">
        <f t="shared" si="24"/>
        <v>4.3807611572510723E-2</v>
      </c>
      <c r="G66" s="203">
        <f t="shared" si="24"/>
        <v>4.0379723837209301E-2</v>
      </c>
      <c r="H66" s="149">
        <f t="shared" si="24"/>
        <v>3.7089057630689551E-2</v>
      </c>
      <c r="I66" s="149">
        <f t="shared" si="24"/>
        <v>3.4615212827727899E-2</v>
      </c>
      <c r="J66" s="149">
        <f t="shared" si="24"/>
        <v>3.255073959408325E-2</v>
      </c>
      <c r="K66" s="149">
        <f t="shared" si="24"/>
        <v>3.4129429892141759E-2</v>
      </c>
      <c r="L66" s="149">
        <f t="shared" si="24"/>
        <v>3.0989316552026927E-2</v>
      </c>
    </row>
    <row r="67" spans="1:12" x14ac:dyDescent="0.2">
      <c r="A67" s="131" t="s">
        <v>24</v>
      </c>
      <c r="B67" s="203">
        <f t="shared" ref="B67:L67" si="25">B29/B$6</f>
        <v>4.7796795338674435E-3</v>
      </c>
      <c r="C67" s="203">
        <f t="shared" si="25"/>
        <v>4.6764692657043933E-3</v>
      </c>
      <c r="D67" s="149">
        <f t="shared" si="25"/>
        <v>5.3042121684867393E-3</v>
      </c>
      <c r="E67" s="149">
        <f t="shared" si="25"/>
        <v>5.5850190078377999E-3</v>
      </c>
      <c r="F67" s="203">
        <f t="shared" si="25"/>
        <v>6.3429770922697817E-3</v>
      </c>
      <c r="G67" s="203">
        <f t="shared" si="25"/>
        <v>6.6315406976744182E-3</v>
      </c>
      <c r="H67" s="149">
        <f t="shared" si="25"/>
        <v>6.1449326252030019E-3</v>
      </c>
      <c r="I67" s="149">
        <f t="shared" si="25"/>
        <v>6.2530707043637499E-3</v>
      </c>
      <c r="J67" s="149">
        <f t="shared" si="25"/>
        <v>5.9339525283797732E-3</v>
      </c>
      <c r="K67" s="149">
        <f t="shared" si="25"/>
        <v>5.8551617873651776E-3</v>
      </c>
      <c r="L67" s="149">
        <f t="shared" si="25"/>
        <v>5.6710083418703349E-3</v>
      </c>
    </row>
    <row r="68" spans="1:12" x14ac:dyDescent="0.2">
      <c r="A68" s="131" t="s">
        <v>25</v>
      </c>
      <c r="B68" s="203">
        <f t="shared" ref="B68:L68" si="26">B30/B$6</f>
        <v>1.3747268754552075E-2</v>
      </c>
      <c r="C68" s="203">
        <f t="shared" si="26"/>
        <v>1.2635460227528216E-2</v>
      </c>
      <c r="D68" s="149">
        <f t="shared" si="26"/>
        <v>1.3015377757967461E-2</v>
      </c>
      <c r="E68" s="149">
        <f t="shared" si="26"/>
        <v>8.7295255080489988E-3</v>
      </c>
      <c r="F68" s="203">
        <f t="shared" si="26"/>
        <v>1.0769371178242219E-2</v>
      </c>
      <c r="G68" s="203">
        <f t="shared" si="26"/>
        <v>7.4037063953488374E-3</v>
      </c>
      <c r="H68" s="149">
        <f t="shared" si="26"/>
        <v>8.6906904270728173E-3</v>
      </c>
      <c r="I68" s="149">
        <f t="shared" si="26"/>
        <v>8.4416454508910634E-3</v>
      </c>
      <c r="J68" s="149">
        <f t="shared" si="26"/>
        <v>7.868937048503612E-3</v>
      </c>
      <c r="K68" s="149">
        <f t="shared" si="26"/>
        <v>6.4714946070878274E-3</v>
      </c>
      <c r="L68" s="149">
        <f t="shared" si="26"/>
        <v>6.8417971608371137E-3</v>
      </c>
    </row>
    <row r="69" spans="1:12" x14ac:dyDescent="0.2">
      <c r="A69" s="131" t="s">
        <v>26</v>
      </c>
      <c r="B69" s="203">
        <f t="shared" ref="B69:L69" si="27">B31/B$6</f>
        <v>1.5841223597960669E-2</v>
      </c>
      <c r="C69" s="203">
        <f t="shared" si="27"/>
        <v>1.5693151670488781E-2</v>
      </c>
      <c r="D69" s="149">
        <f t="shared" si="27"/>
        <v>1.591263650546022E-2</v>
      </c>
      <c r="E69" s="149">
        <f t="shared" si="27"/>
        <v>1.539400197118318E-2</v>
      </c>
      <c r="F69" s="203">
        <f t="shared" si="27"/>
        <v>1.4465638404672812E-2</v>
      </c>
      <c r="G69" s="203">
        <f t="shared" si="27"/>
        <v>1.4126090116279071E-2</v>
      </c>
      <c r="H69" s="149">
        <f t="shared" si="27"/>
        <v>1.4265022165649826E-2</v>
      </c>
      <c r="I69" s="149">
        <f t="shared" si="27"/>
        <v>1.2908124525436599E-2</v>
      </c>
      <c r="J69" s="149">
        <f t="shared" si="27"/>
        <v>1.2555899552803578E-2</v>
      </c>
      <c r="K69" s="149">
        <f t="shared" si="27"/>
        <v>1.4406779661016949E-2</v>
      </c>
      <c r="L69" s="149">
        <f t="shared" si="27"/>
        <v>1.5037318893604566E-2</v>
      </c>
    </row>
    <row r="70" spans="1:12" x14ac:dyDescent="0.2">
      <c r="A70" s="131" t="s">
        <v>27</v>
      </c>
      <c r="B70" s="203">
        <f t="shared" ref="B70:L70" si="28">B32/B$6</f>
        <v>1.3064457392571012E-2</v>
      </c>
      <c r="C70" s="203">
        <f t="shared" si="28"/>
        <v>1.4389136202167363E-2</v>
      </c>
      <c r="D70" s="149">
        <f t="shared" si="28"/>
        <v>1.2881658123467796E-2</v>
      </c>
      <c r="E70" s="149">
        <f t="shared" si="28"/>
        <v>1.2812690665039659E-2</v>
      </c>
      <c r="F70" s="203">
        <f t="shared" si="28"/>
        <v>1.1727662681390891E-2</v>
      </c>
      <c r="G70" s="203">
        <f t="shared" si="28"/>
        <v>1.2627180232558139E-2</v>
      </c>
      <c r="H70" s="149">
        <f t="shared" si="28"/>
        <v>1.2202080498617391E-2</v>
      </c>
      <c r="I70" s="149">
        <f t="shared" si="28"/>
        <v>1.1746839966054759E-2</v>
      </c>
      <c r="J70" s="149">
        <f t="shared" si="28"/>
        <v>1.0362917096663227E-2</v>
      </c>
      <c r="K70" s="149">
        <f t="shared" si="28"/>
        <v>1.1171032357473035E-2</v>
      </c>
      <c r="L70" s="149">
        <f t="shared" si="28"/>
        <v>1.0207815015366604E-2</v>
      </c>
    </row>
    <row r="71" spans="1:12" x14ac:dyDescent="0.2">
      <c r="A71" s="131" t="s">
        <v>28</v>
      </c>
      <c r="B71" s="203">
        <f t="shared" ref="B71:L71" si="29">B33/B$6</f>
        <v>5.826656955571741E-3</v>
      </c>
      <c r="C71" s="203">
        <f t="shared" si="29"/>
        <v>4.9912316201268046E-3</v>
      </c>
      <c r="D71" s="149">
        <f t="shared" si="29"/>
        <v>4.6356139959884109E-3</v>
      </c>
      <c r="E71" s="149">
        <f t="shared" si="29"/>
        <v>4.4586286197024448E-3</v>
      </c>
      <c r="F71" s="203">
        <f t="shared" si="29"/>
        <v>4.9739892306288214E-3</v>
      </c>
      <c r="G71" s="203">
        <f t="shared" si="29"/>
        <v>5.0417877906976747E-3</v>
      </c>
      <c r="H71" s="149">
        <f t="shared" si="29"/>
        <v>4.8720537242680946E-3</v>
      </c>
      <c r="I71" s="149">
        <f t="shared" si="29"/>
        <v>4.6451382375273572E-3</v>
      </c>
      <c r="J71" s="149">
        <f t="shared" si="29"/>
        <v>4.2139662882696941E-3</v>
      </c>
      <c r="K71" s="149">
        <f t="shared" si="29"/>
        <v>3.852080123266564E-3</v>
      </c>
      <c r="L71" s="149">
        <f t="shared" si="29"/>
        <v>3.6587150592711838E-3</v>
      </c>
    </row>
    <row r="72" spans="1:12" x14ac:dyDescent="0.2">
      <c r="A72" s="131" t="s">
        <v>29</v>
      </c>
      <c r="B72" s="203">
        <f t="shared" ref="B72:L72" si="30">B34/B$6</f>
        <v>1.0970502549162419E-2</v>
      </c>
      <c r="C72" s="203">
        <f t="shared" si="30"/>
        <v>1.1691173164260982E-2</v>
      </c>
      <c r="D72" s="149">
        <f t="shared" si="30"/>
        <v>1.1945620681970135E-2</v>
      </c>
      <c r="E72" s="149">
        <f t="shared" si="30"/>
        <v>1.1545501478387385E-2</v>
      </c>
      <c r="F72" s="203">
        <f t="shared" si="30"/>
        <v>1.3324815186638679E-2</v>
      </c>
      <c r="G72" s="203">
        <f t="shared" si="30"/>
        <v>1.2990552325581396E-2</v>
      </c>
      <c r="H72" s="149">
        <f t="shared" si="30"/>
        <v>1.3079928016503534E-2</v>
      </c>
      <c r="I72" s="149">
        <f t="shared" si="30"/>
        <v>1.3131448479163876E-2</v>
      </c>
      <c r="J72" s="149">
        <f t="shared" si="30"/>
        <v>1.4619883040935672E-2</v>
      </c>
      <c r="K72" s="149">
        <f t="shared" si="30"/>
        <v>1.6024653312788906E-2</v>
      </c>
      <c r="L72" s="149">
        <f t="shared" si="30"/>
        <v>1.5110493194789991E-2</v>
      </c>
    </row>
    <row r="73" spans="1:12" x14ac:dyDescent="0.2">
      <c r="A73" s="131" t="s">
        <v>30</v>
      </c>
      <c r="B73" s="203">
        <f t="shared" ref="B73:L73" si="31">B35/B$6</f>
        <v>5.0254916241806266E-2</v>
      </c>
      <c r="C73" s="203">
        <f t="shared" si="31"/>
        <v>5.0047214353163359E-2</v>
      </c>
      <c r="D73" s="149">
        <f t="shared" si="31"/>
        <v>4.8896813015377759E-2</v>
      </c>
      <c r="E73" s="149">
        <f t="shared" si="31"/>
        <v>4.6792134040456186E-2</v>
      </c>
      <c r="F73" s="203">
        <f t="shared" si="31"/>
        <v>4.6271789723464449E-2</v>
      </c>
      <c r="G73" s="203">
        <f t="shared" si="31"/>
        <v>4.7329215116279071E-2</v>
      </c>
      <c r="H73" s="149">
        <f t="shared" si="31"/>
        <v>4.7798797348900496E-2</v>
      </c>
      <c r="I73" s="149">
        <f t="shared" si="31"/>
        <v>4.7969985260619054E-2</v>
      </c>
      <c r="J73" s="149">
        <f t="shared" si="31"/>
        <v>4.5536635706914345E-2</v>
      </c>
      <c r="K73" s="149">
        <f t="shared" si="31"/>
        <v>4.7457627118644069E-2</v>
      </c>
      <c r="L73" s="149">
        <f t="shared" si="31"/>
        <v>4.840480023415776E-2</v>
      </c>
    </row>
    <row r="74" spans="1:12" x14ac:dyDescent="0.2">
      <c r="A74" s="131" t="s">
        <v>31</v>
      </c>
      <c r="B74" s="203">
        <f t="shared" ref="B74:L74" si="32">B36/B$6</f>
        <v>1.6478514202476331E-2</v>
      </c>
      <c r="C74" s="203">
        <f t="shared" si="32"/>
        <v>1.7177031341337291E-2</v>
      </c>
      <c r="D74" s="149">
        <f t="shared" si="32"/>
        <v>1.6402941831958992E-2</v>
      </c>
      <c r="E74" s="149">
        <f t="shared" si="32"/>
        <v>1.7693715680292862E-2</v>
      </c>
      <c r="F74" s="203">
        <f t="shared" si="32"/>
        <v>1.8800766633202518E-2</v>
      </c>
      <c r="G74" s="203">
        <f t="shared" si="32"/>
        <v>1.9576671511627907E-2</v>
      </c>
      <c r="H74" s="149">
        <f t="shared" si="32"/>
        <v>2.0366062414958523E-2</v>
      </c>
      <c r="I74" s="149">
        <f t="shared" si="32"/>
        <v>2.2645048907945865E-2</v>
      </c>
      <c r="J74" s="149">
        <f t="shared" si="32"/>
        <v>2.545579635362917E-2</v>
      </c>
      <c r="K74" s="149">
        <f t="shared" si="32"/>
        <v>2.5038520801232665E-2</v>
      </c>
      <c r="L74" s="149">
        <f t="shared" si="32"/>
        <v>2.546465681252744E-2</v>
      </c>
    </row>
    <row r="75" spans="1:12" x14ac:dyDescent="0.2">
      <c r="A75" s="131" t="s">
        <v>32</v>
      </c>
      <c r="B75" s="203">
        <f t="shared" ref="B75:L75" si="33">B37/B$6</f>
        <v>2.1895484340859431E-2</v>
      </c>
      <c r="C75" s="203">
        <f t="shared" si="33"/>
        <v>2.045955303745672E-2</v>
      </c>
      <c r="D75" s="149">
        <f t="shared" si="33"/>
        <v>2.2286605749944285E-2</v>
      </c>
      <c r="E75" s="149">
        <f t="shared" si="33"/>
        <v>2.1964612568639415E-2</v>
      </c>
      <c r="F75" s="203">
        <f t="shared" si="33"/>
        <v>2.4185452222323628E-2</v>
      </c>
      <c r="G75" s="203">
        <f t="shared" si="33"/>
        <v>2.2301962209302327E-2</v>
      </c>
      <c r="H75" s="149">
        <f t="shared" si="33"/>
        <v>2.1287802308738973E-2</v>
      </c>
      <c r="I75" s="149">
        <f t="shared" si="33"/>
        <v>2.2019741837509491E-2</v>
      </c>
      <c r="J75" s="149">
        <f t="shared" si="33"/>
        <v>2.2230822153422772E-2</v>
      </c>
      <c r="K75" s="149">
        <f t="shared" si="33"/>
        <v>2.3728813559322035E-2</v>
      </c>
      <c r="L75" s="149">
        <f t="shared" si="33"/>
        <v>2.2501097614517782E-2</v>
      </c>
    </row>
    <row r="76" spans="1:12" x14ac:dyDescent="0.2">
      <c r="A76" s="132" t="s">
        <v>33</v>
      </c>
      <c r="B76" s="204">
        <f t="shared" ref="B76:L76" si="34">B38/B$6</f>
        <v>5.2166788055353241E-2</v>
      </c>
      <c r="C76" s="204">
        <f t="shared" si="34"/>
        <v>5.6612257745402218E-2</v>
      </c>
      <c r="D76" s="151">
        <f t="shared" si="34"/>
        <v>5.65188321818587E-2</v>
      </c>
      <c r="E76" s="151">
        <f t="shared" si="34"/>
        <v>4.8669451354015111E-2</v>
      </c>
      <c r="F76" s="204">
        <f t="shared" si="34"/>
        <v>4.7823309299990874E-2</v>
      </c>
      <c r="G76" s="204">
        <f t="shared" si="34"/>
        <v>4.060683139534884E-2</v>
      </c>
      <c r="H76" s="151">
        <f t="shared" si="34"/>
        <v>4.3365667383575474E-2</v>
      </c>
      <c r="I76" s="151">
        <f t="shared" si="34"/>
        <v>3.7339765063200678E-2</v>
      </c>
      <c r="J76" s="151">
        <f t="shared" si="34"/>
        <v>3.7452700378396972E-2</v>
      </c>
      <c r="K76" s="151">
        <f t="shared" si="34"/>
        <v>4.0100154083204928E-2</v>
      </c>
      <c r="L76" s="151">
        <f t="shared" si="34"/>
        <v>4.2770379042880141E-2</v>
      </c>
    </row>
  </sheetData>
  <mergeCells count="7">
    <mergeCell ref="N4:O4"/>
    <mergeCell ref="B4:E4"/>
    <mergeCell ref="F4:I4"/>
    <mergeCell ref="J4:L4"/>
    <mergeCell ref="B42:E42"/>
    <mergeCell ref="F42:I42"/>
    <mergeCell ref="J42:L42"/>
  </mergeCells>
  <hyperlinks>
    <hyperlink ref="A2" location="Contents!A1" display="Back to contents"/>
  </hyperlinks>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Contents</vt:lpstr>
      <vt:lpstr>HL3 Data Quality</vt:lpstr>
      <vt:lpstr>Data over time</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31</vt:lpstr>
      <vt:lpstr>Table 30</vt:lpstr>
      <vt:lpstr>Table 32</vt:lpstr>
      <vt:lpstr>Table 33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2015-06-05T18:17:20Z</dcterms:created>
  <dcterms:modified xsi:type="dcterms:W3CDTF">2021-03-17T10:40:15Z</dcterms:modified>
</cp:coreProperties>
</file>