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u115100\Objective\Director\Cache\erdm.scotland.gov.uk 8443 uA5433\A42484376\"/>
    </mc:Choice>
  </mc:AlternateContent>
  <xr:revisionPtr revIDLastSave="0" documentId="13_ncr:1_{F8FA03FB-4320-4394-9724-A91B18A35331}" xr6:coauthVersionLast="47" xr6:coauthVersionMax="47" xr10:uidLastSave="{00000000-0000-0000-0000-000000000000}"/>
  <workbookProtection workbookAlgorithmName="SHA-512" workbookHashValue="gkvYed7zdou9hPJaVoWievLdoQfpUtJavX3lqVKT8fJM7ui/6orTlRqOIlcOZ/tiM+IeXg63RLG+bnmaVBjZMA==" workbookSaltValue="sCVSAaGt+RQrvnOQy2+1zw==" workbookSpinCount="100000" lockStructure="1"/>
  <bookViews>
    <workbookView xWindow="-120" yWindow="-120" windowWidth="29040" windowHeight="15840" tabRatio="736" firstSheet="1" activeTab="1" xr2:uid="{00000000-000D-0000-FFFF-FFFF00000000}"/>
  </bookViews>
  <sheets>
    <sheet name="DATA" sheetId="40" state="hidden" r:id="rId1"/>
    <sheet name="Index" sheetId="57" r:id="rId2"/>
    <sheet name="CoverSheet" sheetId="69" r:id="rId3"/>
    <sheet name="SDS_1" sheetId="55" r:id="rId4"/>
    <sheet name="SDS_2" sheetId="63" r:id="rId5"/>
    <sheet name="SDS_3" sheetId="65" r:id="rId6"/>
    <sheet name="SDS_4" sheetId="66" r:id="rId7"/>
    <sheet name="SDS_5" sheetId="67" r:id="rId8"/>
  </sheets>
  <definedNames>
    <definedName name="_xlnm._FilterDatabase" localSheetId="0" hidden="1">DATA!$B$5:$B$196</definedName>
    <definedName name="Calendar_year_table" localSheetId="2">#REF!</definedName>
    <definedName name="Calendar_year_table" localSheetId="3">SDS_1!#REF!</definedName>
    <definedName name="Calendar_year_table" localSheetId="4">SDS_2!#REF!</definedName>
    <definedName name="Calendar_year_table" localSheetId="5">SDS_3!#REF!</definedName>
    <definedName name="Calendar_year_table" localSheetId="6">SDS_4!#REF!</definedName>
    <definedName name="Calendar_year_table" localSheetId="7">SDS_5!#REF!</definedName>
    <definedName name="Calendar_year_table">#REF!</definedName>
    <definedName name="Calendar_year_table_4" localSheetId="2">#REF!</definedName>
    <definedName name="Calendar_year_table_4" localSheetId="4">#REF!</definedName>
    <definedName name="Calendar_year_table_4" localSheetId="5">#REF!</definedName>
    <definedName name="Calendar_year_table_4" localSheetId="6">#REF!</definedName>
    <definedName name="Calendar_year_table_4" localSheetId="7">#REF!</definedName>
    <definedName name="Calendar_year_table_4">#REF!</definedName>
    <definedName name="Calendar_year_table_5" localSheetId="2">#REF!</definedName>
    <definedName name="Calendar_year_table_5" localSheetId="4">#REF!</definedName>
    <definedName name="Calendar_year_table_5" localSheetId="5">#REF!</definedName>
    <definedName name="Calendar_year_table_5" localSheetId="6">#REF!</definedName>
    <definedName name="Calendar_year_table_5" localSheetId="7">#REF!</definedName>
    <definedName name="Calendar_year_table_5">#REF!</definedName>
    <definedName name="Financial_year_table" localSheetId="2">#REF!</definedName>
    <definedName name="Financial_year_table" localSheetId="3">SDS_1!#REF!</definedName>
    <definedName name="Financial_year_table" localSheetId="4">SDS_2!#REF!</definedName>
    <definedName name="Financial_year_table" localSheetId="5">SDS_3!#REF!</definedName>
    <definedName name="Financial_year_table" localSheetId="6">SDS_4!#REF!</definedName>
    <definedName name="Financial_year_table" localSheetId="7">SDS_5!#REF!</definedName>
    <definedName name="Financial_year_table">#REF!</definedName>
    <definedName name="Financial_year_table_4" localSheetId="2">#REF!</definedName>
    <definedName name="Financial_year_table_4" localSheetId="4">#REF!</definedName>
    <definedName name="Financial_year_table_4" localSheetId="5">#REF!</definedName>
    <definedName name="Financial_year_table_4" localSheetId="6">#REF!</definedName>
    <definedName name="Financial_year_table_4" localSheetId="7">#REF!</definedName>
    <definedName name="Financial_year_table_4">#REF!</definedName>
    <definedName name="Financial_year_table_5" localSheetId="2">#REF!</definedName>
    <definedName name="Financial_year_table_5" localSheetId="4">#REF!</definedName>
    <definedName name="Financial_year_table_5" localSheetId="5">#REF!</definedName>
    <definedName name="Financial_year_table_5" localSheetId="6">#REF!</definedName>
    <definedName name="Financial_year_table_5" localSheetId="7">#REF!</definedName>
    <definedName name="Financial_year_table_5">#REF!</definedName>
    <definedName name="Quarterly_table" localSheetId="2">#REF!</definedName>
    <definedName name="Quarterly_table" localSheetId="3">SDS_1!$A$7:$A$41</definedName>
    <definedName name="Quarterly_table" localSheetId="4">SDS_2!$A$8:$A$42</definedName>
    <definedName name="Quarterly_table" localSheetId="5">SDS_3!$A$8:$A$42</definedName>
    <definedName name="Quarterly_table" localSheetId="6">SDS_4!$A$9:$A$43</definedName>
    <definedName name="Quarterly_table" localSheetId="7">SDS_5!$A$7:$A$41</definedName>
    <definedName name="Quarterly_table">#REF!</definedName>
    <definedName name="Quarterly_table_4" localSheetId="2">#REF!</definedName>
    <definedName name="Quarterly_table_4" localSheetId="4">#REF!</definedName>
    <definedName name="Quarterly_table_4" localSheetId="5">#REF!</definedName>
    <definedName name="Quarterly_table_4" localSheetId="6">#REF!</definedName>
    <definedName name="Quarterly_table_4" localSheetId="7">#REF!</definedName>
    <definedName name="Quarterly_table_4">#REF!</definedName>
    <definedName name="Quarterly_table_5" localSheetId="2">#REF!</definedName>
    <definedName name="Quarterly_table_5" localSheetId="4">#REF!</definedName>
    <definedName name="Quarterly_table_5" localSheetId="5">#REF!</definedName>
    <definedName name="Quarterly_table_5" localSheetId="6">#REF!</definedName>
    <definedName name="Quarterly_table_5" localSheetId="7">#REF!</definedName>
    <definedName name="Quarterly_table_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3" l="1"/>
  <c r="A2" i="65"/>
  <c r="A2" i="66"/>
  <c r="A734" i="40"/>
  <c r="A733" i="40"/>
  <c r="A732" i="40"/>
  <c r="A731" i="40"/>
  <c r="A730" i="40"/>
  <c r="A729" i="40"/>
  <c r="A728" i="40"/>
  <c r="A727" i="40"/>
  <c r="A726" i="40"/>
  <c r="A725" i="40"/>
  <c r="A724" i="40"/>
  <c r="A723" i="40"/>
  <c r="A722" i="40"/>
  <c r="A721" i="40"/>
  <c r="A720" i="40"/>
  <c r="A719" i="40"/>
  <c r="A718" i="40"/>
  <c r="A717" i="40"/>
  <c r="A716" i="40"/>
  <c r="A715" i="40"/>
  <c r="A714" i="40"/>
  <c r="A713" i="40"/>
  <c r="A712" i="40"/>
  <c r="A711" i="40"/>
  <c r="A710" i="40"/>
  <c r="A709" i="40"/>
  <c r="A708" i="40"/>
  <c r="A707" i="40"/>
  <c r="A706" i="40"/>
  <c r="A705" i="40"/>
  <c r="A704" i="40"/>
  <c r="A703" i="40"/>
  <c r="A599" i="40"/>
  <c r="A598" i="40"/>
  <c r="A597" i="40"/>
  <c r="A596" i="40"/>
  <c r="A595" i="40"/>
  <c r="A594" i="40"/>
  <c r="A593" i="40"/>
  <c r="A592" i="40"/>
  <c r="A591" i="40"/>
  <c r="A590" i="40"/>
  <c r="A589" i="40"/>
  <c r="A588" i="40"/>
  <c r="A587" i="40"/>
  <c r="A586" i="40"/>
  <c r="A585" i="40"/>
  <c r="A584" i="40"/>
  <c r="A583" i="40"/>
  <c r="A582" i="40"/>
  <c r="A581" i="40"/>
  <c r="A580" i="40"/>
  <c r="A579" i="40"/>
  <c r="A578" i="40"/>
  <c r="A577" i="40"/>
  <c r="A576" i="40"/>
  <c r="A575" i="40"/>
  <c r="A574" i="40"/>
  <c r="A573" i="40"/>
  <c r="A572" i="40"/>
  <c r="A571" i="40"/>
  <c r="A570" i="40"/>
  <c r="A569" i="40"/>
  <c r="A568" i="40"/>
  <c r="A465" i="40"/>
  <c r="A464" i="40"/>
  <c r="A463" i="40"/>
  <c r="A462" i="40"/>
  <c r="A461" i="40"/>
  <c r="A460" i="40"/>
  <c r="A459" i="40"/>
  <c r="A458" i="40"/>
  <c r="A457" i="40"/>
  <c r="A456" i="40"/>
  <c r="A455" i="40"/>
  <c r="A454" i="40"/>
  <c r="A453" i="40"/>
  <c r="A452" i="40"/>
  <c r="A451" i="40"/>
  <c r="A450" i="40"/>
  <c r="A449" i="40"/>
  <c r="A448" i="40"/>
  <c r="A447" i="40"/>
  <c r="A446" i="40"/>
  <c r="A445" i="40"/>
  <c r="A444" i="40"/>
  <c r="A443" i="40"/>
  <c r="A442" i="40"/>
  <c r="A441" i="40"/>
  <c r="A440" i="40"/>
  <c r="A439" i="40"/>
  <c r="A438" i="40"/>
  <c r="A437" i="40"/>
  <c r="A436" i="40"/>
  <c r="A435" i="40"/>
  <c r="A434" i="40"/>
  <c r="A331" i="40"/>
  <c r="A330" i="40"/>
  <c r="A329" i="40"/>
  <c r="A328" i="40"/>
  <c r="A327" i="40"/>
  <c r="A326" i="40"/>
  <c r="A325" i="40"/>
  <c r="A324" i="40"/>
  <c r="A323" i="40"/>
  <c r="A322" i="40"/>
  <c r="A321" i="40"/>
  <c r="A320" i="40"/>
  <c r="A319" i="40"/>
  <c r="A318" i="40"/>
  <c r="A317" i="40"/>
  <c r="A316" i="40"/>
  <c r="A315" i="40"/>
  <c r="A314" i="40"/>
  <c r="A313" i="40"/>
  <c r="A312" i="40"/>
  <c r="A311" i="40"/>
  <c r="A310" i="40"/>
  <c r="A309" i="40"/>
  <c r="A308" i="40"/>
  <c r="A307" i="40"/>
  <c r="A306" i="40"/>
  <c r="A305" i="40"/>
  <c r="A304" i="40"/>
  <c r="A303" i="40"/>
  <c r="A302" i="40"/>
  <c r="A301" i="40"/>
  <c r="A300" i="40"/>
  <c r="A165" i="40"/>
  <c r="A164" i="40"/>
  <c r="A163" i="40"/>
  <c r="A162" i="40"/>
  <c r="A161" i="40"/>
  <c r="A160" i="40"/>
  <c r="A159" i="40"/>
  <c r="A158" i="40"/>
  <c r="A157" i="40"/>
  <c r="A156" i="40"/>
  <c r="A155" i="40"/>
  <c r="A154" i="40"/>
  <c r="A153" i="40"/>
  <c r="A152" i="40"/>
  <c r="A151" i="40"/>
  <c r="A150" i="40"/>
  <c r="A149" i="40"/>
  <c r="A148" i="40"/>
  <c r="A147" i="40"/>
  <c r="A146" i="40"/>
  <c r="A145" i="40"/>
  <c r="A144" i="40"/>
  <c r="A143" i="40"/>
  <c r="A142" i="40"/>
  <c r="A141" i="40"/>
  <c r="A140" i="40"/>
  <c r="A139" i="40"/>
  <c r="A138" i="40"/>
  <c r="A137" i="40"/>
  <c r="A136" i="40"/>
  <c r="A135" i="40"/>
  <c r="A134" i="40"/>
  <c r="A702" i="40"/>
  <c r="A701" i="40"/>
  <c r="A700" i="40"/>
  <c r="A699" i="40"/>
  <c r="A698" i="40"/>
  <c r="A697" i="40"/>
  <c r="A696" i="40"/>
  <c r="A695" i="40"/>
  <c r="A694" i="40"/>
  <c r="A693" i="40"/>
  <c r="A692" i="40"/>
  <c r="A691" i="40"/>
  <c r="A690" i="40"/>
  <c r="A689" i="40"/>
  <c r="A688" i="40"/>
  <c r="A687" i="40"/>
  <c r="A686" i="40"/>
  <c r="A685" i="40"/>
  <c r="A684" i="40"/>
  <c r="A683" i="40"/>
  <c r="A682" i="40"/>
  <c r="A681" i="40"/>
  <c r="A680" i="40"/>
  <c r="A679" i="40"/>
  <c r="A678" i="40"/>
  <c r="A677" i="40"/>
  <c r="A676" i="40"/>
  <c r="A675" i="40"/>
  <c r="A674" i="40"/>
  <c r="A673" i="40"/>
  <c r="A672" i="40"/>
  <c r="A671" i="40"/>
  <c r="A567" i="40"/>
  <c r="A566" i="40"/>
  <c r="A565" i="40"/>
  <c r="A564" i="40"/>
  <c r="A563" i="40"/>
  <c r="A562" i="40"/>
  <c r="A561" i="40"/>
  <c r="A560" i="40"/>
  <c r="A559" i="40"/>
  <c r="A558" i="40"/>
  <c r="A557" i="40"/>
  <c r="A556" i="40"/>
  <c r="A555" i="40"/>
  <c r="A554" i="40"/>
  <c r="A553" i="40"/>
  <c r="A552" i="40"/>
  <c r="A551" i="40"/>
  <c r="A550" i="40"/>
  <c r="A549" i="40"/>
  <c r="A548" i="40"/>
  <c r="A547" i="40"/>
  <c r="A546" i="40"/>
  <c r="A545" i="40"/>
  <c r="A544" i="40"/>
  <c r="A543" i="40"/>
  <c r="A542" i="40"/>
  <c r="A541" i="40"/>
  <c r="A540" i="40"/>
  <c r="A539" i="40"/>
  <c r="A538" i="40"/>
  <c r="A537" i="40"/>
  <c r="A536" i="40"/>
  <c r="A433" i="40"/>
  <c r="A432" i="40"/>
  <c r="A431" i="40"/>
  <c r="A430" i="40"/>
  <c r="A429" i="40"/>
  <c r="A428" i="40"/>
  <c r="A427" i="40"/>
  <c r="A426" i="40"/>
  <c r="A425" i="40"/>
  <c r="A424" i="40"/>
  <c r="A423" i="40"/>
  <c r="A422" i="40"/>
  <c r="A421" i="40"/>
  <c r="A420" i="40"/>
  <c r="A419" i="40"/>
  <c r="A418" i="40"/>
  <c r="A417" i="40"/>
  <c r="A416" i="40"/>
  <c r="A415" i="40"/>
  <c r="A414" i="40"/>
  <c r="A413" i="40"/>
  <c r="A412" i="40"/>
  <c r="A411" i="40"/>
  <c r="A410" i="40"/>
  <c r="A409" i="40"/>
  <c r="A408" i="40"/>
  <c r="A407" i="40"/>
  <c r="A406" i="40"/>
  <c r="A405" i="40"/>
  <c r="A404" i="40"/>
  <c r="A403" i="40"/>
  <c r="A402" i="40"/>
  <c r="A299" i="40"/>
  <c r="A298" i="40"/>
  <c r="A297" i="40"/>
  <c r="A296" i="40"/>
  <c r="A295" i="40"/>
  <c r="A294" i="40"/>
  <c r="A293" i="40"/>
  <c r="A292" i="40"/>
  <c r="A291" i="40"/>
  <c r="A290" i="40"/>
  <c r="A289" i="40"/>
  <c r="A288" i="40"/>
  <c r="A287" i="40"/>
  <c r="A286" i="40"/>
  <c r="A285" i="40"/>
  <c r="A284" i="40"/>
  <c r="A283" i="40"/>
  <c r="A282" i="40"/>
  <c r="A281" i="40"/>
  <c r="A280" i="40"/>
  <c r="A279" i="40"/>
  <c r="A278" i="40"/>
  <c r="A277" i="40"/>
  <c r="A276" i="40"/>
  <c r="A275" i="40"/>
  <c r="A274" i="40"/>
  <c r="A273" i="40"/>
  <c r="A272" i="40"/>
  <c r="A271" i="40"/>
  <c r="A270" i="40"/>
  <c r="A269" i="40"/>
  <c r="A268"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5" i="40"/>
  <c r="A104" i="40"/>
  <c r="A103" i="40"/>
  <c r="A102" i="40"/>
  <c r="A6" i="40"/>
  <c r="A7" i="40"/>
  <c r="A8" i="40"/>
  <c r="A9" i="40"/>
  <c r="A10" i="40"/>
  <c r="A11" i="40"/>
  <c r="A12" i="40"/>
  <c r="A13" i="40"/>
  <c r="A14" i="40"/>
  <c r="A15" i="40"/>
  <c r="A16" i="40"/>
  <c r="A17" i="40"/>
  <c r="A18" i="40"/>
  <c r="A19" i="40"/>
  <c r="A20" i="40"/>
  <c r="A21" i="40"/>
  <c r="A22" i="40"/>
  <c r="A23" i="40"/>
  <c r="A24" i="40"/>
  <c r="A25" i="40"/>
  <c r="A26" i="40"/>
  <c r="A27" i="40"/>
  <c r="A28" i="40"/>
  <c r="A29" i="40"/>
  <c r="A30" i="40"/>
  <c r="A31" i="40"/>
  <c r="A32" i="40"/>
  <c r="A33" i="40"/>
  <c r="A34" i="40"/>
  <c r="A35" i="40"/>
  <c r="A36" i="40"/>
  <c r="A37" i="40"/>
  <c r="A38" i="40"/>
  <c r="A39" i="40"/>
  <c r="A40" i="40"/>
  <c r="A41" i="40"/>
  <c r="A42" i="40"/>
  <c r="A43" i="40"/>
  <c r="A44" i="40"/>
  <c r="A45" i="40"/>
  <c r="A46" i="40"/>
  <c r="A47" i="40"/>
  <c r="A48" i="40"/>
  <c r="A49" i="40"/>
  <c r="A50" i="40"/>
  <c r="A51" i="40"/>
  <c r="A52" i="40"/>
  <c r="A53" i="40"/>
  <c r="A54" i="40"/>
  <c r="A55" i="40"/>
  <c r="A56" i="40"/>
  <c r="A57" i="40"/>
  <c r="A58" i="40"/>
  <c r="A59" i="40"/>
  <c r="A60" i="40"/>
  <c r="A61" i="40"/>
  <c r="A62" i="40"/>
  <c r="A63" i="40"/>
  <c r="A64" i="40"/>
  <c r="A65" i="40"/>
  <c r="A66" i="40"/>
  <c r="A67" i="40"/>
  <c r="A68" i="40"/>
  <c r="A69" i="40"/>
  <c r="A70" i="40"/>
  <c r="A71" i="40"/>
  <c r="A72" i="40"/>
  <c r="A73" i="40"/>
  <c r="A74" i="40"/>
  <c r="A75" i="40"/>
  <c r="A76" i="40"/>
  <c r="A77" i="40"/>
  <c r="A78" i="40"/>
  <c r="A79" i="40"/>
  <c r="A80" i="40"/>
  <c r="A81" i="40"/>
  <c r="A82" i="40"/>
  <c r="A83" i="40"/>
  <c r="A84" i="40"/>
  <c r="A85" i="40"/>
  <c r="A86" i="40"/>
  <c r="A87" i="40"/>
  <c r="A88" i="40"/>
  <c r="A89" i="40"/>
  <c r="A90" i="40"/>
  <c r="A91" i="40"/>
  <c r="A92" i="40"/>
  <c r="A93" i="40"/>
  <c r="A94" i="40"/>
  <c r="A95" i="40"/>
  <c r="A96" i="40"/>
  <c r="A97" i="40"/>
  <c r="A98" i="40"/>
  <c r="A99" i="40"/>
  <c r="A100" i="40"/>
  <c r="A101" i="40"/>
  <c r="A166" i="40"/>
  <c r="A167" i="40"/>
  <c r="A168" i="40"/>
  <c r="A169" i="40"/>
  <c r="A170" i="40"/>
  <c r="A171" i="40"/>
  <c r="A172" i="40"/>
  <c r="A173" i="40"/>
  <c r="A174" i="40"/>
  <c r="A175" i="40"/>
  <c r="A176" i="40"/>
  <c r="A177" i="40"/>
  <c r="A178" i="40"/>
  <c r="A179" i="40"/>
  <c r="A180" i="40"/>
  <c r="A181" i="40"/>
  <c r="A182" i="40"/>
  <c r="A183" i="40"/>
  <c r="A184" i="40"/>
  <c r="A185" i="40"/>
  <c r="A186" i="40"/>
  <c r="A187" i="40"/>
  <c r="A188" i="40"/>
  <c r="A189" i="40"/>
  <c r="A190" i="40"/>
  <c r="A191" i="40"/>
  <c r="A192" i="40"/>
  <c r="A193" i="40"/>
  <c r="A194" i="40"/>
  <c r="A195" i="40"/>
  <c r="A196" i="40"/>
  <c r="A197" i="40"/>
  <c r="A204" i="40"/>
  <c r="A205" i="40"/>
  <c r="A206" i="40"/>
  <c r="A207" i="40"/>
  <c r="A208" i="40"/>
  <c r="A209" i="40"/>
  <c r="A210" i="40"/>
  <c r="A211" i="40"/>
  <c r="A212" i="40"/>
  <c r="A213" i="40"/>
  <c r="A214" i="40"/>
  <c r="A215" i="40"/>
  <c r="A216" i="40"/>
  <c r="A217" i="40"/>
  <c r="A218" i="40"/>
  <c r="A219" i="40"/>
  <c r="A220" i="40"/>
  <c r="A221" i="40"/>
  <c r="A222" i="40"/>
  <c r="A223" i="40"/>
  <c r="A224" i="40"/>
  <c r="A225" i="40"/>
  <c r="A226" i="40"/>
  <c r="A227" i="40"/>
  <c r="A228" i="40"/>
  <c r="A229" i="40"/>
  <c r="A230" i="40"/>
  <c r="A231" i="40"/>
  <c r="A232" i="40"/>
  <c r="A233" i="40"/>
  <c r="A234" i="40"/>
  <c r="A235" i="40"/>
  <c r="A236" i="40"/>
  <c r="A237" i="40"/>
  <c r="A238" i="40"/>
  <c r="A239" i="40"/>
  <c r="A240" i="40"/>
  <c r="A241" i="40"/>
  <c r="A242" i="40"/>
  <c r="A243" i="40"/>
  <c r="A244" i="40"/>
  <c r="A245" i="40"/>
  <c r="A246" i="40"/>
  <c r="A247" i="40"/>
  <c r="A248" i="40"/>
  <c r="A249" i="40"/>
  <c r="A250" i="40"/>
  <c r="A251" i="40"/>
  <c r="A252" i="40"/>
  <c r="A253" i="40"/>
  <c r="A254" i="40"/>
  <c r="A255" i="40"/>
  <c r="A256" i="40"/>
  <c r="A257" i="40"/>
  <c r="A258" i="40"/>
  <c r="A259" i="40"/>
  <c r="A260" i="40"/>
  <c r="A261" i="40"/>
  <c r="A262" i="40"/>
  <c r="A263" i="40"/>
  <c r="A264" i="40"/>
  <c r="A265" i="40"/>
  <c r="A266" i="40"/>
  <c r="A267" i="40"/>
  <c r="A332" i="40"/>
  <c r="A333" i="40"/>
  <c r="A334" i="40"/>
  <c r="A335" i="40"/>
  <c r="A336" i="40"/>
  <c r="A337" i="40"/>
  <c r="A338" i="40"/>
  <c r="A339" i="40"/>
  <c r="A340" i="40"/>
  <c r="A341" i="40"/>
  <c r="A342" i="40"/>
  <c r="A343" i="40"/>
  <c r="A344" i="40"/>
  <c r="A345" i="40"/>
  <c r="A346" i="40"/>
  <c r="A347" i="40"/>
  <c r="A348" i="40"/>
  <c r="A349" i="40"/>
  <c r="A350" i="40"/>
  <c r="A351" i="40"/>
  <c r="A352" i="40"/>
  <c r="A353" i="40"/>
  <c r="A354" i="40"/>
  <c r="A355" i="40"/>
  <c r="A356" i="40"/>
  <c r="A357" i="40"/>
  <c r="A358" i="40"/>
  <c r="A359" i="40"/>
  <c r="A360" i="40"/>
  <c r="A361" i="40"/>
  <c r="A362" i="40"/>
  <c r="A363" i="40"/>
  <c r="A370" i="40"/>
  <c r="A371" i="40"/>
  <c r="A372" i="40"/>
  <c r="A373" i="40"/>
  <c r="A374" i="40"/>
  <c r="A375" i="40"/>
  <c r="A376" i="40"/>
  <c r="A377" i="40"/>
  <c r="A378" i="40"/>
  <c r="A379" i="40"/>
  <c r="A380" i="40"/>
  <c r="A381" i="40"/>
  <c r="A382" i="40"/>
  <c r="A383" i="40"/>
  <c r="A384" i="40"/>
  <c r="A385" i="40"/>
  <c r="A386" i="40"/>
  <c r="A387" i="40"/>
  <c r="A388" i="40"/>
  <c r="A389" i="40"/>
  <c r="A390" i="40"/>
  <c r="A391" i="40"/>
  <c r="A392" i="40"/>
  <c r="A393" i="40"/>
  <c r="A394" i="40"/>
  <c r="A395" i="40"/>
  <c r="A396" i="40"/>
  <c r="A397" i="40"/>
  <c r="A398" i="40"/>
  <c r="A399" i="40"/>
  <c r="A400" i="40"/>
  <c r="A401" i="40"/>
  <c r="A466" i="40"/>
  <c r="A467" i="40"/>
  <c r="A468" i="40"/>
  <c r="A469" i="40"/>
  <c r="A470" i="40"/>
  <c r="A471" i="40"/>
  <c r="A472" i="40"/>
  <c r="A473" i="40"/>
  <c r="A474" i="40"/>
  <c r="A475" i="40"/>
  <c r="A476" i="40"/>
  <c r="A477" i="40"/>
  <c r="A478" i="40"/>
  <c r="A479" i="40"/>
  <c r="A480" i="40"/>
  <c r="A481" i="40"/>
  <c r="A482" i="40"/>
  <c r="A483" i="40"/>
  <c r="A484" i="40"/>
  <c r="A485" i="40"/>
  <c r="A486" i="40"/>
  <c r="A487" i="40"/>
  <c r="A488" i="40"/>
  <c r="A489" i="40"/>
  <c r="A490" i="40"/>
  <c r="A491" i="40"/>
  <c r="A492" i="40"/>
  <c r="A493" i="40"/>
  <c r="A494" i="40"/>
  <c r="A495" i="40"/>
  <c r="A496" i="40"/>
  <c r="A497" i="40"/>
  <c r="A504" i="40"/>
  <c r="A505" i="40"/>
  <c r="A506" i="40"/>
  <c r="A507" i="40"/>
  <c r="A508" i="40"/>
  <c r="A509" i="40"/>
  <c r="A510" i="40"/>
  <c r="A511" i="40"/>
  <c r="A512" i="40"/>
  <c r="A513" i="40"/>
  <c r="A514" i="40"/>
  <c r="A515" i="40"/>
  <c r="A516" i="40"/>
  <c r="A517" i="40"/>
  <c r="A518" i="40"/>
  <c r="A519" i="40"/>
  <c r="A520" i="40"/>
  <c r="A521" i="40"/>
  <c r="A522" i="40"/>
  <c r="A523" i="40"/>
  <c r="A524" i="40"/>
  <c r="A525" i="40"/>
  <c r="A526" i="40"/>
  <c r="A527" i="40"/>
  <c r="A528" i="40"/>
  <c r="A529" i="40"/>
  <c r="A530" i="40"/>
  <c r="A531" i="40"/>
  <c r="A532" i="40"/>
  <c r="A533" i="40"/>
  <c r="A534" i="40"/>
  <c r="A535" i="40"/>
  <c r="A600" i="40"/>
  <c r="A601" i="40"/>
  <c r="A602" i="40"/>
  <c r="A603" i="40"/>
  <c r="A604" i="40"/>
  <c r="A605" i="40"/>
  <c r="A606" i="40"/>
  <c r="A607" i="40"/>
  <c r="A608" i="40"/>
  <c r="A609" i="40"/>
  <c r="A610" i="40"/>
  <c r="A611" i="40"/>
  <c r="A612" i="40"/>
  <c r="A613" i="40"/>
  <c r="A614" i="40"/>
  <c r="A615" i="40"/>
  <c r="A616" i="40"/>
  <c r="A617" i="40"/>
  <c r="A618" i="40"/>
  <c r="A619" i="40"/>
  <c r="A620" i="40"/>
  <c r="A621" i="40"/>
  <c r="A622" i="40"/>
  <c r="A623" i="40"/>
  <c r="A624" i="40"/>
  <c r="A625" i="40"/>
  <c r="A626" i="40"/>
  <c r="A627" i="40"/>
  <c r="A628" i="40"/>
  <c r="A629" i="40"/>
  <c r="A630" i="40"/>
  <c r="A631" i="40"/>
  <c r="A639" i="40"/>
  <c r="A640" i="40"/>
  <c r="A641" i="40"/>
  <c r="A642" i="40"/>
  <c r="A643" i="40"/>
  <c r="A644" i="40"/>
  <c r="A645" i="40"/>
  <c r="A646" i="40"/>
  <c r="A647" i="40"/>
  <c r="A648" i="40"/>
  <c r="A649" i="40"/>
  <c r="A650" i="40"/>
  <c r="A651" i="40"/>
  <c r="A652" i="40"/>
  <c r="A653" i="40"/>
  <c r="A654" i="40"/>
  <c r="A655" i="40"/>
  <c r="A656" i="40"/>
  <c r="A657" i="40"/>
  <c r="A658" i="40"/>
  <c r="A659" i="40"/>
  <c r="A660" i="40"/>
  <c r="A661" i="40"/>
  <c r="A662" i="40"/>
  <c r="A663" i="40"/>
  <c r="A664" i="40"/>
  <c r="A665" i="40"/>
  <c r="A666" i="40"/>
  <c r="A667" i="40"/>
  <c r="A668" i="40"/>
  <c r="A669" i="40"/>
  <c r="A670" i="40"/>
  <c r="A735" i="40"/>
  <c r="A736" i="40"/>
  <c r="A737" i="40"/>
  <c r="A738" i="40"/>
  <c r="A739" i="40"/>
  <c r="A740" i="40"/>
  <c r="A741" i="40"/>
  <c r="A742" i="40"/>
  <c r="A743" i="40"/>
  <c r="A744" i="40"/>
  <c r="A745" i="40"/>
  <c r="A746" i="40"/>
  <c r="A747" i="40"/>
  <c r="A748" i="40"/>
  <c r="A749" i="40"/>
  <c r="A750" i="40"/>
  <c r="A751" i="40"/>
  <c r="A752" i="40"/>
  <c r="A753" i="40"/>
  <c r="A754" i="40"/>
  <c r="A755" i="40"/>
  <c r="A756" i="40"/>
  <c r="A757" i="40"/>
  <c r="A758" i="40"/>
  <c r="A759" i="40"/>
  <c r="A760" i="40"/>
  <c r="A761" i="40"/>
  <c r="A762" i="40"/>
  <c r="A763" i="40"/>
  <c r="A764" i="40"/>
  <c r="A765" i="40"/>
  <c r="A766" i="40"/>
  <c r="M640" i="40" l="1"/>
  <c r="C11" i="67" s="1"/>
  <c r="M641" i="40"/>
  <c r="C12" i="67" s="1"/>
  <c r="M642" i="40"/>
  <c r="C13" i="67" s="1"/>
  <c r="M643" i="40"/>
  <c r="E14" i="67" s="1"/>
  <c r="M644" i="40"/>
  <c r="E15" i="67" s="1"/>
  <c r="M645" i="40"/>
  <c r="C16" i="67" s="1"/>
  <c r="M646" i="40"/>
  <c r="C17" i="67" s="1"/>
  <c r="M647" i="40"/>
  <c r="E18" i="67" s="1"/>
  <c r="M648" i="40"/>
  <c r="C19" i="67" s="1"/>
  <c r="M649" i="40"/>
  <c r="C20" i="67" s="1"/>
  <c r="M650" i="40"/>
  <c r="C21" i="67" s="1"/>
  <c r="M651" i="40"/>
  <c r="E22" i="67" s="1"/>
  <c r="M652" i="40"/>
  <c r="E23" i="67" s="1"/>
  <c r="M653" i="40"/>
  <c r="E24" i="67" s="1"/>
  <c r="M654" i="40"/>
  <c r="C25" i="67" s="1"/>
  <c r="M655" i="40"/>
  <c r="E26" i="67" s="1"/>
  <c r="M656" i="40"/>
  <c r="B27" i="67" s="1"/>
  <c r="M657" i="40"/>
  <c r="B28" i="67" s="1"/>
  <c r="M658" i="40"/>
  <c r="C29" i="67" s="1"/>
  <c r="M659" i="40"/>
  <c r="E30" i="67" s="1"/>
  <c r="M660" i="40"/>
  <c r="E31" i="67" s="1"/>
  <c r="M661" i="40"/>
  <c r="E32" i="67" s="1"/>
  <c r="M662" i="40"/>
  <c r="B33" i="67" s="1"/>
  <c r="M663" i="40"/>
  <c r="E34" i="67" s="1"/>
  <c r="M664" i="40"/>
  <c r="B35" i="67" s="1"/>
  <c r="M665" i="40"/>
  <c r="B36" i="67" s="1"/>
  <c r="M666" i="40"/>
  <c r="B37" i="67" s="1"/>
  <c r="M667" i="40"/>
  <c r="E38" i="67" s="1"/>
  <c r="M668" i="40"/>
  <c r="E39" i="67" s="1"/>
  <c r="M669" i="40"/>
  <c r="B40" i="67" s="1"/>
  <c r="M670" i="40"/>
  <c r="B41" i="67" s="1"/>
  <c r="M639" i="40"/>
  <c r="F10" i="67" s="1"/>
  <c r="I505" i="40"/>
  <c r="B13" i="66" s="1"/>
  <c r="I506" i="40"/>
  <c r="B14" i="66" s="1"/>
  <c r="I507" i="40"/>
  <c r="B15" i="66" s="1"/>
  <c r="I508" i="40"/>
  <c r="B16" i="66" s="1"/>
  <c r="I509" i="40"/>
  <c r="B17" i="66" s="1"/>
  <c r="I510" i="40"/>
  <c r="B18" i="66" s="1"/>
  <c r="I511" i="40"/>
  <c r="B19" i="66" s="1"/>
  <c r="I512" i="40"/>
  <c r="D20" i="66" s="1"/>
  <c r="I513" i="40"/>
  <c r="B21" i="66" s="1"/>
  <c r="I514" i="40"/>
  <c r="B22" i="66" s="1"/>
  <c r="I515" i="40"/>
  <c r="B23" i="66" s="1"/>
  <c r="I516" i="40"/>
  <c r="B24" i="66" s="1"/>
  <c r="I517" i="40"/>
  <c r="B25" i="66" s="1"/>
  <c r="I518" i="40"/>
  <c r="B26" i="66" s="1"/>
  <c r="I519" i="40"/>
  <c r="B27" i="66" s="1"/>
  <c r="I520" i="40"/>
  <c r="D28" i="66" s="1"/>
  <c r="I521" i="40"/>
  <c r="B29" i="66" s="1"/>
  <c r="I522" i="40"/>
  <c r="B30" i="66" s="1"/>
  <c r="I523" i="40"/>
  <c r="B31" i="66" s="1"/>
  <c r="I524" i="40"/>
  <c r="B32" i="66" s="1"/>
  <c r="I525" i="40"/>
  <c r="B33" i="66" s="1"/>
  <c r="I526" i="40"/>
  <c r="B34" i="66" s="1"/>
  <c r="I527" i="40"/>
  <c r="B35" i="66" s="1"/>
  <c r="I528" i="40"/>
  <c r="D36" i="66" s="1"/>
  <c r="I529" i="40"/>
  <c r="B37" i="66" s="1"/>
  <c r="I530" i="40"/>
  <c r="B38" i="66" s="1"/>
  <c r="I531" i="40"/>
  <c r="B39" i="66" s="1"/>
  <c r="I532" i="40"/>
  <c r="B40" i="66" s="1"/>
  <c r="I533" i="40"/>
  <c r="B41" i="66" s="1"/>
  <c r="I534" i="40"/>
  <c r="B42" i="66" s="1"/>
  <c r="I535" i="40"/>
  <c r="B43" i="66" s="1"/>
  <c r="I504" i="40"/>
  <c r="C12" i="66" s="1"/>
  <c r="M371" i="40"/>
  <c r="M372" i="40"/>
  <c r="M373" i="40"/>
  <c r="M374" i="40"/>
  <c r="M375" i="40"/>
  <c r="M376" i="40"/>
  <c r="M377" i="40"/>
  <c r="M378" i="40"/>
  <c r="M379" i="40"/>
  <c r="M380" i="40"/>
  <c r="M381" i="40"/>
  <c r="M382" i="40"/>
  <c r="M383" i="40"/>
  <c r="M384" i="40"/>
  <c r="M385" i="40"/>
  <c r="M386" i="40"/>
  <c r="M387" i="40"/>
  <c r="M388" i="40"/>
  <c r="M389" i="40"/>
  <c r="M390" i="40"/>
  <c r="M391" i="40"/>
  <c r="M392" i="40"/>
  <c r="M393" i="40"/>
  <c r="M394" i="40"/>
  <c r="M395" i="40"/>
  <c r="M396" i="40"/>
  <c r="M397" i="40"/>
  <c r="M398" i="40"/>
  <c r="M399" i="40"/>
  <c r="M400" i="40"/>
  <c r="M401" i="40"/>
  <c r="M370" i="40"/>
  <c r="L205" i="40"/>
  <c r="B12" i="63" s="1"/>
  <c r="L206" i="40"/>
  <c r="H13" i="63" s="1"/>
  <c r="L207" i="40"/>
  <c r="C14" i="63" s="1"/>
  <c r="L208" i="40"/>
  <c r="D15" i="63" s="1"/>
  <c r="L209" i="40"/>
  <c r="E16" i="63" s="1"/>
  <c r="L210" i="40"/>
  <c r="D17" i="63" s="1"/>
  <c r="L211" i="40"/>
  <c r="E18" i="63" s="1"/>
  <c r="L212" i="40"/>
  <c r="H19" i="63" s="1"/>
  <c r="L213" i="40"/>
  <c r="B20" i="63" s="1"/>
  <c r="L214" i="40"/>
  <c r="H21" i="63" s="1"/>
  <c r="L215" i="40"/>
  <c r="C22" i="63" s="1"/>
  <c r="L216" i="40"/>
  <c r="D23" i="63" s="1"/>
  <c r="L217" i="40"/>
  <c r="E24" i="63" s="1"/>
  <c r="L218" i="40"/>
  <c r="F25" i="63" s="1"/>
  <c r="L219" i="40"/>
  <c r="E26" i="63" s="1"/>
  <c r="L220" i="40"/>
  <c r="H27" i="63" s="1"/>
  <c r="L221" i="40"/>
  <c r="B28" i="63" s="1"/>
  <c r="L222" i="40"/>
  <c r="B29" i="63" s="1"/>
  <c r="L223" i="40"/>
  <c r="B30" i="63" s="1"/>
  <c r="L224" i="40"/>
  <c r="D31" i="63" s="1"/>
  <c r="L225" i="40"/>
  <c r="E32" i="63" s="1"/>
  <c r="L226" i="40"/>
  <c r="F33" i="63" s="1"/>
  <c r="L227" i="40"/>
  <c r="F34" i="63" s="1"/>
  <c r="L228" i="40"/>
  <c r="H35" i="63" s="1"/>
  <c r="L229" i="40"/>
  <c r="B36" i="63" s="1"/>
  <c r="L230" i="40"/>
  <c r="B37" i="63" s="1"/>
  <c r="L231" i="40"/>
  <c r="C38" i="63" s="1"/>
  <c r="L232" i="40"/>
  <c r="D39" i="63" s="1"/>
  <c r="L233" i="40"/>
  <c r="E40" i="63" s="1"/>
  <c r="L234" i="40"/>
  <c r="D41" i="63" s="1"/>
  <c r="L235" i="40"/>
  <c r="G42" i="63" s="1"/>
  <c r="L204" i="40"/>
  <c r="B11" i="63" s="1"/>
  <c r="K7" i="40"/>
  <c r="G11" i="55" s="1"/>
  <c r="K8" i="40"/>
  <c r="E12" i="55" s="1"/>
  <c r="K9" i="40"/>
  <c r="E13" i="55" s="1"/>
  <c r="K10" i="40"/>
  <c r="E14" i="55" s="1"/>
  <c r="K11" i="40"/>
  <c r="C15" i="55" s="1"/>
  <c r="K12" i="40"/>
  <c r="F16" i="55" s="1"/>
  <c r="K13" i="40"/>
  <c r="B17" i="55" s="1"/>
  <c r="K14" i="40"/>
  <c r="G18" i="55" s="1"/>
  <c r="K15" i="40"/>
  <c r="B19" i="55" s="1"/>
  <c r="K16" i="40"/>
  <c r="E20" i="55" s="1"/>
  <c r="K17" i="40"/>
  <c r="E21" i="55" s="1"/>
  <c r="K18" i="40"/>
  <c r="E22" i="55" s="1"/>
  <c r="K19" i="40"/>
  <c r="C23" i="55" s="1"/>
  <c r="K20" i="40"/>
  <c r="C24" i="55" s="1"/>
  <c r="K21" i="40"/>
  <c r="B25" i="55" s="1"/>
  <c r="K22" i="40"/>
  <c r="G26" i="55" s="1"/>
  <c r="K23" i="40"/>
  <c r="D27" i="55" s="1"/>
  <c r="K24" i="40"/>
  <c r="E28" i="55" s="1"/>
  <c r="K25" i="40"/>
  <c r="E29" i="55" s="1"/>
  <c r="K26" i="40"/>
  <c r="E30" i="55" s="1"/>
  <c r="K27" i="40"/>
  <c r="C31" i="55" s="1"/>
  <c r="K28" i="40"/>
  <c r="C32" i="55" s="1"/>
  <c r="K29" i="40"/>
  <c r="B33" i="55" s="1"/>
  <c r="K30" i="40"/>
  <c r="G34" i="55" s="1"/>
  <c r="K31" i="40"/>
  <c r="B35" i="55" s="1"/>
  <c r="K32" i="40"/>
  <c r="E36" i="55" s="1"/>
  <c r="K33" i="40"/>
  <c r="E37" i="55" s="1"/>
  <c r="K34" i="40"/>
  <c r="E38" i="55" s="1"/>
  <c r="K35" i="40"/>
  <c r="C39" i="55" s="1"/>
  <c r="K36" i="40"/>
  <c r="F40" i="55" s="1"/>
  <c r="K37" i="40"/>
  <c r="B41" i="55" s="1"/>
  <c r="K6" i="40"/>
  <c r="F10" i="55" s="1"/>
  <c r="H14" i="65" l="1"/>
  <c r="G14" i="65"/>
  <c r="I14" i="65"/>
  <c r="F14" i="65"/>
  <c r="E14" i="65"/>
  <c r="D14" i="65"/>
  <c r="B14" i="65"/>
  <c r="C14" i="65"/>
  <c r="I37" i="65"/>
  <c r="H37" i="65"/>
  <c r="G37" i="65"/>
  <c r="D37" i="65"/>
  <c r="F37" i="65"/>
  <c r="E37" i="65"/>
  <c r="C37" i="65"/>
  <c r="B37" i="65"/>
  <c r="H19" i="65"/>
  <c r="G19" i="65"/>
  <c r="D19" i="65"/>
  <c r="I19" i="65"/>
  <c r="F19" i="65"/>
  <c r="B19" i="65"/>
  <c r="E19" i="65"/>
  <c r="C19" i="65"/>
  <c r="H42" i="65"/>
  <c r="I42" i="65"/>
  <c r="G42" i="65"/>
  <c r="F42" i="65"/>
  <c r="E42" i="65"/>
  <c r="D42" i="65"/>
  <c r="C42" i="65"/>
  <c r="B42" i="65"/>
  <c r="H34" i="65"/>
  <c r="G34" i="65"/>
  <c r="D34" i="65"/>
  <c r="I34" i="65"/>
  <c r="F34" i="65"/>
  <c r="E34" i="65"/>
  <c r="C34" i="65"/>
  <c r="B34" i="65"/>
  <c r="H26" i="65"/>
  <c r="G26" i="65"/>
  <c r="F26" i="65"/>
  <c r="E26" i="65"/>
  <c r="D26" i="65"/>
  <c r="C26" i="65"/>
  <c r="B26" i="65"/>
  <c r="I26" i="65"/>
  <c r="H18" i="65"/>
  <c r="G18" i="65"/>
  <c r="F18" i="65"/>
  <c r="I18" i="65"/>
  <c r="E18" i="65"/>
  <c r="D18" i="65"/>
  <c r="C18" i="65"/>
  <c r="B18" i="65"/>
  <c r="H30" i="65"/>
  <c r="G30" i="65"/>
  <c r="D30" i="65"/>
  <c r="F30" i="65"/>
  <c r="I30" i="65"/>
  <c r="E30" i="65"/>
  <c r="C30" i="65"/>
  <c r="B30" i="65"/>
  <c r="H35" i="65"/>
  <c r="D35" i="65"/>
  <c r="G35" i="65"/>
  <c r="F35" i="65"/>
  <c r="E35" i="65"/>
  <c r="C35" i="65"/>
  <c r="B35" i="65"/>
  <c r="I35" i="65"/>
  <c r="H41" i="65"/>
  <c r="G41" i="65"/>
  <c r="F41" i="65"/>
  <c r="D41" i="65"/>
  <c r="E41" i="65"/>
  <c r="I41" i="65"/>
  <c r="C41" i="65"/>
  <c r="B41" i="65"/>
  <c r="H33" i="65"/>
  <c r="G33" i="65"/>
  <c r="F33" i="65"/>
  <c r="E33" i="65"/>
  <c r="D33" i="65"/>
  <c r="C33" i="65"/>
  <c r="B33" i="65"/>
  <c r="I33" i="65"/>
  <c r="H25" i="65"/>
  <c r="G25" i="65"/>
  <c r="F25" i="65"/>
  <c r="D25" i="65"/>
  <c r="I25" i="65"/>
  <c r="E25" i="65"/>
  <c r="C25" i="65"/>
  <c r="B25" i="65"/>
  <c r="H17" i="65"/>
  <c r="G17" i="65"/>
  <c r="F17" i="65"/>
  <c r="D17" i="65"/>
  <c r="E17" i="65"/>
  <c r="C17" i="65"/>
  <c r="B17" i="65"/>
  <c r="I17" i="65"/>
  <c r="H29" i="65"/>
  <c r="G29" i="65"/>
  <c r="F29" i="65"/>
  <c r="E29" i="65"/>
  <c r="D29" i="65"/>
  <c r="C29" i="65"/>
  <c r="B29" i="65"/>
  <c r="I29" i="65"/>
  <c r="H27" i="65"/>
  <c r="G27" i="65"/>
  <c r="D27" i="65"/>
  <c r="I27" i="65"/>
  <c r="F27" i="65"/>
  <c r="E27" i="65"/>
  <c r="C27" i="65"/>
  <c r="B27" i="65"/>
  <c r="H40" i="65"/>
  <c r="G40" i="65"/>
  <c r="D40" i="65"/>
  <c r="I40" i="65"/>
  <c r="F40" i="65"/>
  <c r="E40" i="65"/>
  <c r="C40" i="65"/>
  <c r="B40" i="65"/>
  <c r="H32" i="65"/>
  <c r="D32" i="65"/>
  <c r="G32" i="65"/>
  <c r="F32" i="65"/>
  <c r="E32" i="65"/>
  <c r="I32" i="65"/>
  <c r="C32" i="65"/>
  <c r="B32" i="65"/>
  <c r="H24" i="65"/>
  <c r="D24" i="65"/>
  <c r="I24" i="65"/>
  <c r="G24" i="65"/>
  <c r="F24" i="65"/>
  <c r="E24" i="65"/>
  <c r="C24" i="65"/>
  <c r="B24" i="65"/>
  <c r="H16" i="65"/>
  <c r="D16" i="65"/>
  <c r="G16" i="65"/>
  <c r="F16" i="65"/>
  <c r="E16" i="65"/>
  <c r="I16" i="65"/>
  <c r="C16" i="65"/>
  <c r="B16" i="65"/>
  <c r="H22" i="65"/>
  <c r="G22" i="65"/>
  <c r="I22" i="65"/>
  <c r="F22" i="65"/>
  <c r="E22" i="65"/>
  <c r="D22" i="65"/>
  <c r="B22" i="65"/>
  <c r="C22" i="65"/>
  <c r="H11" i="65"/>
  <c r="I11" i="65"/>
  <c r="G11" i="65"/>
  <c r="F11" i="65"/>
  <c r="E11" i="65"/>
  <c r="D11" i="65"/>
  <c r="C11" i="65"/>
  <c r="B11" i="65"/>
  <c r="H39" i="65"/>
  <c r="D39" i="65"/>
  <c r="G39" i="65"/>
  <c r="F39" i="65"/>
  <c r="E39" i="65"/>
  <c r="C39" i="65"/>
  <c r="B39" i="65"/>
  <c r="I39" i="65"/>
  <c r="H31" i="65"/>
  <c r="I31" i="65"/>
  <c r="G31" i="65"/>
  <c r="F31" i="65"/>
  <c r="D31" i="65"/>
  <c r="E31" i="65"/>
  <c r="C31" i="65"/>
  <c r="B31" i="65"/>
  <c r="H23" i="65"/>
  <c r="B23" i="65"/>
  <c r="G23" i="65"/>
  <c r="D23" i="65"/>
  <c r="F23" i="65"/>
  <c r="E23" i="65"/>
  <c r="I23" i="65"/>
  <c r="C23" i="65"/>
  <c r="H15" i="65"/>
  <c r="I15" i="65"/>
  <c r="G15" i="65"/>
  <c r="D15" i="65"/>
  <c r="F15" i="65"/>
  <c r="E15" i="65"/>
  <c r="C15" i="65"/>
  <c r="B15" i="65"/>
  <c r="H38" i="65"/>
  <c r="D38" i="65"/>
  <c r="G38" i="65"/>
  <c r="F38" i="65"/>
  <c r="I38" i="65"/>
  <c r="E38" i="65"/>
  <c r="C38" i="65"/>
  <c r="B38" i="65"/>
  <c r="H21" i="65"/>
  <c r="G21" i="65"/>
  <c r="B21" i="65"/>
  <c r="F21" i="65"/>
  <c r="D21" i="65"/>
  <c r="E21" i="65"/>
  <c r="C21" i="65"/>
  <c r="I21" i="65"/>
  <c r="H13" i="65"/>
  <c r="B13" i="65"/>
  <c r="G13" i="65"/>
  <c r="F13" i="65"/>
  <c r="D13" i="65"/>
  <c r="E13" i="65"/>
  <c r="C13" i="65"/>
  <c r="I13" i="65"/>
  <c r="H36" i="65"/>
  <c r="G36" i="65"/>
  <c r="I36" i="65"/>
  <c r="F36" i="65"/>
  <c r="E36" i="65"/>
  <c r="D36" i="65"/>
  <c r="C36" i="65"/>
  <c r="B36" i="65"/>
  <c r="H28" i="65"/>
  <c r="D28" i="65"/>
  <c r="G28" i="65"/>
  <c r="I28" i="65"/>
  <c r="F28" i="65"/>
  <c r="E28" i="65"/>
  <c r="C28" i="65"/>
  <c r="B28" i="65"/>
  <c r="I20" i="65"/>
  <c r="H20" i="65"/>
  <c r="D20" i="65"/>
  <c r="G20" i="65"/>
  <c r="F20" i="65"/>
  <c r="E20" i="65"/>
  <c r="C20" i="65"/>
  <c r="B20" i="65"/>
  <c r="H12" i="65"/>
  <c r="D12" i="65"/>
  <c r="G12" i="65"/>
  <c r="B12" i="65"/>
  <c r="F12" i="65"/>
  <c r="I12" i="65"/>
  <c r="E12" i="65"/>
  <c r="C12" i="65"/>
  <c r="F39" i="63"/>
  <c r="F35" i="63"/>
  <c r="G31" i="63"/>
  <c r="C18" i="67"/>
  <c r="G27" i="63"/>
  <c r="G23" i="63"/>
  <c r="C15" i="63"/>
  <c r="D12" i="63"/>
  <c r="H11" i="63"/>
  <c r="H34" i="67"/>
  <c r="D11" i="63"/>
  <c r="D36" i="63"/>
  <c r="G28" i="63"/>
  <c r="G19" i="63"/>
  <c r="G39" i="67"/>
  <c r="G11" i="63"/>
  <c r="C36" i="63"/>
  <c r="C28" i="63"/>
  <c r="F19" i="63"/>
  <c r="B38" i="67"/>
  <c r="H40" i="63"/>
  <c r="C35" i="63"/>
  <c r="B27" i="63"/>
  <c r="B15" i="63"/>
  <c r="D30" i="67"/>
  <c r="G39" i="63"/>
  <c r="G32" i="63"/>
  <c r="C24" i="63"/>
  <c r="G12" i="63"/>
  <c r="C26" i="67"/>
  <c r="B15" i="55"/>
  <c r="C39" i="63"/>
  <c r="F31" i="63"/>
  <c r="H20" i="63"/>
  <c r="H14" i="67"/>
  <c r="C11" i="55"/>
  <c r="G36" i="63"/>
  <c r="H28" i="63"/>
  <c r="G20" i="63"/>
  <c r="B14" i="67"/>
  <c r="E41" i="63"/>
  <c r="B39" i="63"/>
  <c r="G35" i="63"/>
  <c r="C32" i="63"/>
  <c r="D28" i="63"/>
  <c r="D24" i="63"/>
  <c r="D20" i="63"/>
  <c r="G15" i="63"/>
  <c r="C31" i="67"/>
  <c r="B38" i="63"/>
  <c r="G40" i="63"/>
  <c r="H37" i="63"/>
  <c r="D32" i="66"/>
  <c r="G23" i="55"/>
  <c r="D40" i="63"/>
  <c r="E37" i="63"/>
  <c r="B35" i="63"/>
  <c r="C31" i="63"/>
  <c r="F27" i="63"/>
  <c r="C23" i="63"/>
  <c r="C19" i="63"/>
  <c r="E13" i="63"/>
  <c r="E24" i="66"/>
  <c r="D23" i="67"/>
  <c r="C11" i="63"/>
  <c r="C40" i="63"/>
  <c r="H36" i="63"/>
  <c r="E33" i="63"/>
  <c r="B31" i="63"/>
  <c r="C27" i="63"/>
  <c r="B23" i="63"/>
  <c r="E17" i="63"/>
  <c r="H12" i="63"/>
  <c r="D40" i="67"/>
  <c r="H18" i="67"/>
  <c r="H32" i="63"/>
  <c r="E29" i="63"/>
  <c r="E21" i="63"/>
  <c r="H16" i="63"/>
  <c r="E25" i="63"/>
  <c r="D16" i="63"/>
  <c r="D32" i="63"/>
  <c r="H24" i="63"/>
  <c r="C16" i="63"/>
  <c r="B14" i="63"/>
  <c r="H29" i="63"/>
  <c r="G37" i="55"/>
  <c r="E11" i="63"/>
  <c r="D42" i="63"/>
  <c r="C41" i="63"/>
  <c r="B40" i="63"/>
  <c r="H38" i="63"/>
  <c r="G37" i="63"/>
  <c r="F36" i="63"/>
  <c r="E35" i="63"/>
  <c r="D34" i="63"/>
  <c r="C33" i="63"/>
  <c r="B32" i="63"/>
  <c r="H30" i="63"/>
  <c r="G29" i="63"/>
  <c r="F28" i="63"/>
  <c r="E27" i="63"/>
  <c r="D26" i="63"/>
  <c r="C25" i="63"/>
  <c r="B24" i="63"/>
  <c r="H22" i="63"/>
  <c r="G21" i="63"/>
  <c r="F20" i="63"/>
  <c r="E19" i="63"/>
  <c r="D18" i="63"/>
  <c r="C17" i="63"/>
  <c r="B16" i="63"/>
  <c r="H14" i="63"/>
  <c r="G13" i="63"/>
  <c r="F12" i="63"/>
  <c r="D22" i="66"/>
  <c r="C34" i="67"/>
  <c r="C23" i="67"/>
  <c r="F42" i="63"/>
  <c r="F26" i="63"/>
  <c r="B22" i="63"/>
  <c r="E42" i="63"/>
  <c r="E34" i="63"/>
  <c r="D33" i="63"/>
  <c r="D25" i="63"/>
  <c r="G35" i="55"/>
  <c r="F11" i="63"/>
  <c r="C42" i="63"/>
  <c r="B41" i="63"/>
  <c r="H39" i="63"/>
  <c r="G38" i="63"/>
  <c r="F37" i="63"/>
  <c r="E36" i="63"/>
  <c r="D35" i="63"/>
  <c r="C34" i="63"/>
  <c r="B33" i="63"/>
  <c r="H31" i="63"/>
  <c r="G30" i="63"/>
  <c r="F29" i="63"/>
  <c r="E28" i="63"/>
  <c r="D27" i="63"/>
  <c r="C26" i="63"/>
  <c r="B25" i="63"/>
  <c r="H23" i="63"/>
  <c r="G22" i="63"/>
  <c r="F21" i="63"/>
  <c r="E20" i="63"/>
  <c r="D19" i="63"/>
  <c r="C18" i="63"/>
  <c r="B17" i="63"/>
  <c r="H15" i="63"/>
  <c r="G14" i="63"/>
  <c r="F13" i="63"/>
  <c r="E12" i="63"/>
  <c r="G10" i="67"/>
  <c r="H31" i="67"/>
  <c r="G22" i="67"/>
  <c r="F38" i="63"/>
  <c r="B34" i="63"/>
  <c r="F22" i="63"/>
  <c r="F14" i="63"/>
  <c r="E38" i="63"/>
  <c r="D37" i="63"/>
  <c r="H33" i="63"/>
  <c r="E30" i="63"/>
  <c r="D29" i="63"/>
  <c r="H25" i="63"/>
  <c r="G24" i="63"/>
  <c r="F23" i="63"/>
  <c r="E22" i="63"/>
  <c r="D21" i="63"/>
  <c r="C20" i="63"/>
  <c r="B19" i="63"/>
  <c r="H17" i="63"/>
  <c r="G16" i="63"/>
  <c r="F15" i="63"/>
  <c r="E14" i="63"/>
  <c r="D13" i="63"/>
  <c r="C12" i="63"/>
  <c r="B42" i="63"/>
  <c r="B18" i="63"/>
  <c r="H41" i="63"/>
  <c r="F14" i="55"/>
  <c r="H42" i="63"/>
  <c r="G41" i="63"/>
  <c r="F40" i="63"/>
  <c r="E39" i="63"/>
  <c r="D38" i="63"/>
  <c r="C37" i="63"/>
  <c r="H34" i="63"/>
  <c r="G33" i="63"/>
  <c r="F32" i="63"/>
  <c r="E31" i="63"/>
  <c r="D30" i="63"/>
  <c r="C29" i="63"/>
  <c r="H26" i="63"/>
  <c r="G25" i="63"/>
  <c r="F24" i="63"/>
  <c r="E23" i="63"/>
  <c r="D22" i="63"/>
  <c r="C21" i="63"/>
  <c r="H18" i="63"/>
  <c r="G17" i="63"/>
  <c r="F16" i="63"/>
  <c r="E15" i="63"/>
  <c r="D14" i="63"/>
  <c r="C13" i="63"/>
  <c r="D42" i="66"/>
  <c r="H38" i="67"/>
  <c r="C30" i="67"/>
  <c r="G15" i="67"/>
  <c r="F30" i="63"/>
  <c r="B26" i="63"/>
  <c r="F22" i="55"/>
  <c r="F41" i="63"/>
  <c r="G34" i="63"/>
  <c r="C30" i="63"/>
  <c r="G26" i="63"/>
  <c r="B21" i="63"/>
  <c r="G18" i="63"/>
  <c r="F17" i="63"/>
  <c r="B13" i="63"/>
  <c r="E40" i="66"/>
  <c r="G38" i="67"/>
  <c r="D26" i="67"/>
  <c r="D15" i="67"/>
  <c r="F18" i="63"/>
  <c r="H11" i="67"/>
  <c r="C10" i="67"/>
  <c r="C40" i="67"/>
  <c r="D38" i="67"/>
  <c r="G34" i="67"/>
  <c r="G31" i="67"/>
  <c r="B30" i="67"/>
  <c r="B26" i="67"/>
  <c r="B23" i="67"/>
  <c r="G18" i="67"/>
  <c r="C15" i="67"/>
  <c r="D10" i="67"/>
  <c r="H39" i="67"/>
  <c r="C38" i="67"/>
  <c r="D34" i="67"/>
  <c r="D31" i="67"/>
  <c r="H27" i="67"/>
  <c r="H24" i="67"/>
  <c r="H22" i="67"/>
  <c r="D18" i="67"/>
  <c r="B15" i="67"/>
  <c r="D27" i="67"/>
  <c r="D24" i="67"/>
  <c r="H10" i="67"/>
  <c r="D39" i="67"/>
  <c r="D36" i="67"/>
  <c r="B34" i="67"/>
  <c r="B31" i="67"/>
  <c r="C27" i="67"/>
  <c r="C24" i="67"/>
  <c r="D22" i="67"/>
  <c r="B18" i="67"/>
  <c r="G14" i="67"/>
  <c r="I10" i="67"/>
  <c r="C39" i="67"/>
  <c r="H35" i="67"/>
  <c r="H32" i="67"/>
  <c r="H30" i="67"/>
  <c r="H26" i="67"/>
  <c r="H23" i="67"/>
  <c r="C22" i="67"/>
  <c r="H16" i="67"/>
  <c r="D14" i="67"/>
  <c r="D41" i="67"/>
  <c r="B39" i="67"/>
  <c r="D35" i="67"/>
  <c r="D32" i="67"/>
  <c r="G30" i="67"/>
  <c r="G26" i="67"/>
  <c r="G23" i="67"/>
  <c r="B22" i="67"/>
  <c r="H15" i="67"/>
  <c r="C14" i="67"/>
  <c r="H40" i="67"/>
  <c r="C35" i="67"/>
  <c r="C32" i="67"/>
  <c r="H19" i="67"/>
  <c r="C41" i="67"/>
  <c r="C37" i="67"/>
  <c r="C36" i="67"/>
  <c r="B32" i="67"/>
  <c r="B29" i="67"/>
  <c r="B25" i="67"/>
  <c r="B24" i="67"/>
  <c r="B21" i="67"/>
  <c r="B20" i="67"/>
  <c r="B19" i="67"/>
  <c r="B17" i="67"/>
  <c r="B16" i="67"/>
  <c r="B13" i="67"/>
  <c r="B12" i="67"/>
  <c r="B11" i="67"/>
  <c r="B10" i="67"/>
  <c r="I41" i="67"/>
  <c r="I40" i="67"/>
  <c r="I39" i="67"/>
  <c r="I38" i="67"/>
  <c r="I37" i="67"/>
  <c r="I36" i="67"/>
  <c r="I35" i="67"/>
  <c r="I34" i="67"/>
  <c r="I33" i="67"/>
  <c r="I32" i="67"/>
  <c r="I31" i="67"/>
  <c r="I30" i="67"/>
  <c r="I29" i="67"/>
  <c r="I28" i="67"/>
  <c r="I27" i="67"/>
  <c r="I26" i="67"/>
  <c r="I25" i="67"/>
  <c r="I24" i="67"/>
  <c r="I23" i="67"/>
  <c r="I22" i="67"/>
  <c r="I21" i="67"/>
  <c r="I20" i="67"/>
  <c r="I19" i="67"/>
  <c r="I18" i="67"/>
  <c r="I17" i="67"/>
  <c r="I16" i="67"/>
  <c r="I15" i="67"/>
  <c r="I14" i="67"/>
  <c r="I13" i="67"/>
  <c r="I12" i="67"/>
  <c r="I11" i="67"/>
  <c r="H33" i="67"/>
  <c r="H29" i="67"/>
  <c r="H28" i="67"/>
  <c r="H17" i="67"/>
  <c r="H13" i="67"/>
  <c r="G37" i="67"/>
  <c r="G35" i="67"/>
  <c r="G33" i="67"/>
  <c r="G32" i="67"/>
  <c r="G20" i="67"/>
  <c r="H21" i="67"/>
  <c r="H20" i="67"/>
  <c r="H12" i="67"/>
  <c r="G41" i="67"/>
  <c r="G40" i="67"/>
  <c r="G29" i="67"/>
  <c r="G28" i="67"/>
  <c r="G27" i="67"/>
  <c r="G21" i="67"/>
  <c r="G19" i="67"/>
  <c r="G17" i="67"/>
  <c r="G12" i="67"/>
  <c r="E10"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F15" i="67"/>
  <c r="F14" i="67"/>
  <c r="F13" i="67"/>
  <c r="F12" i="67"/>
  <c r="F11" i="67"/>
  <c r="H41" i="67"/>
  <c r="H37" i="67"/>
  <c r="H36" i="67"/>
  <c r="H25" i="67"/>
  <c r="G36" i="67"/>
  <c r="G25" i="67"/>
  <c r="G24" i="67"/>
  <c r="G16" i="67"/>
  <c r="G13" i="67"/>
  <c r="G11" i="67"/>
  <c r="E41" i="67"/>
  <c r="E40" i="67"/>
  <c r="E37" i="67"/>
  <c r="E36" i="67"/>
  <c r="E35" i="67"/>
  <c r="E33" i="67"/>
  <c r="E29" i="67"/>
  <c r="E28" i="67"/>
  <c r="E27" i="67"/>
  <c r="E25" i="67"/>
  <c r="E21" i="67"/>
  <c r="E20" i="67"/>
  <c r="E19" i="67"/>
  <c r="E17" i="67"/>
  <c r="E16" i="67"/>
  <c r="E13" i="67"/>
  <c r="E12" i="67"/>
  <c r="E11" i="67"/>
  <c r="D37" i="67"/>
  <c r="D33" i="67"/>
  <c r="D29" i="67"/>
  <c r="D28" i="67"/>
  <c r="D25" i="67"/>
  <c r="D21" i="67"/>
  <c r="D20" i="67"/>
  <c r="D19" i="67"/>
  <c r="D17" i="67"/>
  <c r="D16" i="67"/>
  <c r="D13" i="67"/>
  <c r="D12" i="67"/>
  <c r="D11" i="67"/>
  <c r="C33" i="67"/>
  <c r="C28" i="67"/>
  <c r="E34" i="66"/>
  <c r="E42" i="66"/>
  <c r="E32" i="66"/>
  <c r="E22" i="66"/>
  <c r="E30" i="66"/>
  <c r="E18" i="66"/>
  <c r="D40" i="66"/>
  <c r="D30" i="66"/>
  <c r="D18" i="66"/>
  <c r="E38" i="66"/>
  <c r="E26" i="66"/>
  <c r="E16" i="66"/>
  <c r="D38" i="66"/>
  <c r="D26" i="66"/>
  <c r="D16" i="66"/>
  <c r="E14" i="66"/>
  <c r="D34" i="66"/>
  <c r="D24" i="66"/>
  <c r="D14" i="66"/>
  <c r="D12" i="66"/>
  <c r="C42" i="66"/>
  <c r="C40" i="66"/>
  <c r="C38" i="66"/>
  <c r="C36" i="66"/>
  <c r="C34" i="66"/>
  <c r="C32" i="66"/>
  <c r="C30" i="66"/>
  <c r="C28" i="66"/>
  <c r="C26" i="66"/>
  <c r="C24" i="66"/>
  <c r="C22" i="66"/>
  <c r="C20" i="66"/>
  <c r="C18" i="66"/>
  <c r="C16" i="66"/>
  <c r="C14" i="66"/>
  <c r="E36" i="66"/>
  <c r="E20" i="66"/>
  <c r="E12" i="66"/>
  <c r="B36" i="66"/>
  <c r="B28" i="66"/>
  <c r="B20" i="66"/>
  <c r="E28" i="66"/>
  <c r="E43" i="66"/>
  <c r="E41" i="66"/>
  <c r="E39" i="66"/>
  <c r="E37" i="66"/>
  <c r="E35" i="66"/>
  <c r="E33" i="66"/>
  <c r="E31" i="66"/>
  <c r="E29" i="66"/>
  <c r="E27" i="66"/>
  <c r="E25" i="66"/>
  <c r="E23" i="66"/>
  <c r="E21" i="66"/>
  <c r="E19" i="66"/>
  <c r="E17" i="66"/>
  <c r="E15" i="66"/>
  <c r="E13" i="66"/>
  <c r="B12" i="66"/>
  <c r="D43" i="66"/>
  <c r="D41" i="66"/>
  <c r="D39" i="66"/>
  <c r="D37" i="66"/>
  <c r="D35" i="66"/>
  <c r="D33" i="66"/>
  <c r="D31" i="66"/>
  <c r="D29" i="66"/>
  <c r="D27" i="66"/>
  <c r="D25" i="66"/>
  <c r="D23" i="66"/>
  <c r="D21" i="66"/>
  <c r="D19" i="66"/>
  <c r="D17" i="66"/>
  <c r="D15" i="66"/>
  <c r="D13" i="66"/>
  <c r="C43" i="66"/>
  <c r="C41" i="66"/>
  <c r="C39" i="66"/>
  <c r="C37" i="66"/>
  <c r="C35" i="66"/>
  <c r="C33" i="66"/>
  <c r="C31" i="66"/>
  <c r="C29" i="66"/>
  <c r="C27" i="66"/>
  <c r="C25" i="66"/>
  <c r="C23" i="66"/>
  <c r="C21" i="66"/>
  <c r="C19" i="66"/>
  <c r="C17" i="66"/>
  <c r="C15" i="66"/>
  <c r="C13" i="66"/>
  <c r="G10" i="55"/>
  <c r="G29" i="55"/>
  <c r="F38" i="55"/>
  <c r="F26" i="55"/>
  <c r="C19" i="55"/>
  <c r="F34" i="55"/>
  <c r="G21" i="55"/>
  <c r="C27" i="55"/>
  <c r="G31" i="55"/>
  <c r="F18" i="55"/>
  <c r="C35" i="55"/>
  <c r="F30" i="55"/>
  <c r="G15" i="55"/>
  <c r="G39" i="55"/>
  <c r="G27" i="55"/>
  <c r="G13" i="55"/>
  <c r="D33" i="55"/>
  <c r="D17" i="55"/>
  <c r="E41" i="55"/>
  <c r="E25" i="55"/>
  <c r="B36" i="55"/>
  <c r="C16" i="55"/>
  <c r="C40" i="55"/>
  <c r="G19" i="55"/>
  <c r="B27" i="55"/>
  <c r="B11" i="55"/>
  <c r="C17" i="55"/>
  <c r="C25" i="55"/>
  <c r="C33" i="55"/>
  <c r="C41" i="55"/>
  <c r="D35" i="55"/>
  <c r="D19" i="55"/>
  <c r="D11" i="55"/>
  <c r="E35" i="55"/>
  <c r="E27" i="55"/>
  <c r="E19" i="55"/>
  <c r="E11" i="55"/>
  <c r="F39" i="55"/>
  <c r="F35" i="55"/>
  <c r="F31" i="55"/>
  <c r="F27" i="55"/>
  <c r="F23" i="55"/>
  <c r="F19" i="55"/>
  <c r="F15" i="55"/>
  <c r="F11" i="55"/>
  <c r="B10" i="55"/>
  <c r="B34" i="55"/>
  <c r="B26" i="55"/>
  <c r="B18" i="55"/>
  <c r="C10" i="55"/>
  <c r="C18" i="55"/>
  <c r="C26" i="55"/>
  <c r="C34" i="55"/>
  <c r="D10" i="55"/>
  <c r="D34" i="55"/>
  <c r="D26" i="55"/>
  <c r="D18" i="55"/>
  <c r="E10" i="55"/>
  <c r="E34" i="55"/>
  <c r="E26" i="55"/>
  <c r="E18" i="55"/>
  <c r="G38" i="55"/>
  <c r="G30" i="55"/>
  <c r="G22" i="55"/>
  <c r="G14" i="55"/>
  <c r="D41" i="55"/>
  <c r="D25" i="55"/>
  <c r="E33" i="55"/>
  <c r="E17" i="55"/>
  <c r="C13" i="55"/>
  <c r="C21" i="55"/>
  <c r="C29" i="55"/>
  <c r="C37" i="55"/>
  <c r="D39" i="55"/>
  <c r="D31" i="55"/>
  <c r="D23" i="55"/>
  <c r="D15" i="55"/>
  <c r="E39" i="55"/>
  <c r="E31" i="55"/>
  <c r="E23" i="55"/>
  <c r="E15" i="55"/>
  <c r="F41" i="55"/>
  <c r="F37" i="55"/>
  <c r="F33" i="55"/>
  <c r="F29" i="55"/>
  <c r="F25" i="55"/>
  <c r="F21" i="55"/>
  <c r="F17" i="55"/>
  <c r="F13" i="55"/>
  <c r="B32" i="55"/>
  <c r="C12" i="55"/>
  <c r="C36" i="55"/>
  <c r="G33" i="55"/>
  <c r="G25" i="55"/>
  <c r="B39" i="55"/>
  <c r="B23" i="55"/>
  <c r="B38" i="55"/>
  <c r="B30" i="55"/>
  <c r="B22" i="55"/>
  <c r="B14" i="55"/>
  <c r="C14" i="55"/>
  <c r="C22" i="55"/>
  <c r="C30" i="55"/>
  <c r="C38" i="55"/>
  <c r="D38" i="55"/>
  <c r="D30" i="55"/>
  <c r="D22" i="55"/>
  <c r="D14" i="55"/>
  <c r="G40" i="55"/>
  <c r="G36" i="55"/>
  <c r="G32" i="55"/>
  <c r="G28" i="55"/>
  <c r="G24" i="55"/>
  <c r="G20" i="55"/>
  <c r="G16" i="55"/>
  <c r="G12" i="55"/>
  <c r="B40" i="55"/>
  <c r="B24" i="55"/>
  <c r="B16" i="55"/>
  <c r="C20" i="55"/>
  <c r="C28" i="55"/>
  <c r="D40" i="55"/>
  <c r="D32" i="55"/>
  <c r="D24" i="55"/>
  <c r="D16" i="55"/>
  <c r="E40" i="55"/>
  <c r="E32" i="55"/>
  <c r="E24" i="55"/>
  <c r="E16" i="55"/>
  <c r="G41" i="55"/>
  <c r="G17" i="55"/>
  <c r="B31" i="55"/>
  <c r="B37" i="55"/>
  <c r="B29" i="55"/>
  <c r="B21" i="55"/>
  <c r="B13" i="55"/>
  <c r="D37" i="55"/>
  <c r="D29" i="55"/>
  <c r="D21" i="55"/>
  <c r="D13" i="55"/>
  <c r="F36" i="55"/>
  <c r="F32" i="55"/>
  <c r="F28" i="55"/>
  <c r="F24" i="55"/>
  <c r="F20" i="55"/>
  <c r="F12" i="55"/>
  <c r="B28" i="55"/>
  <c r="B20" i="55"/>
  <c r="B12" i="55"/>
  <c r="D36" i="55"/>
  <c r="D28" i="55"/>
  <c r="D20" i="55"/>
  <c r="D12" i="55"/>
  <c r="A2" i="55"/>
  <c r="I10" i="65" l="1"/>
  <c r="H10" i="65"/>
  <c r="A1" i="67"/>
  <c r="G9" i="67" l="1"/>
  <c r="F9" i="67"/>
  <c r="H9" i="67"/>
  <c r="E9" i="67"/>
  <c r="I9" i="67"/>
  <c r="B9" i="67"/>
  <c r="D9" i="67"/>
  <c r="C9" i="67"/>
  <c r="E10" i="65" l="1"/>
  <c r="B10" i="65"/>
  <c r="F10" i="65" l="1"/>
  <c r="B11" i="66"/>
  <c r="E11" i="66"/>
  <c r="D11" i="66"/>
  <c r="C11" i="66"/>
  <c r="G10" i="65"/>
  <c r="D10" i="65"/>
  <c r="C10" i="65"/>
  <c r="C10" i="63" l="1"/>
  <c r="F10" i="63"/>
  <c r="H10" i="63"/>
  <c r="E10" i="63"/>
  <c r="G10" i="63"/>
  <c r="B10" i="63"/>
  <c r="D10" i="63"/>
  <c r="B9" i="55" l="1"/>
  <c r="C9" i="55"/>
  <c r="F9" i="55"/>
  <c r="E9" i="55"/>
  <c r="D9" i="55"/>
  <c r="G9" i="55"/>
</calcChain>
</file>

<file path=xl/sharedStrings.xml><?xml version="1.0" encoding="utf-8"?>
<sst xmlns="http://schemas.openxmlformats.org/spreadsheetml/2006/main" count="1845" uniqueCount="152">
  <si>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</si>
  <si>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</si>
  <si>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</si>
  <si>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</si>
  <si>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</si>
  <si>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</si>
  <si>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</si>
  <si>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</si>
  <si>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</si>
  <si>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</si>
  <si>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</si>
  <si>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</si>
  <si>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</si>
  <si>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</si>
  <si>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</si>
  <si>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</si>
  <si>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</si>
  <si>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</si>
  <si>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</si>
  <si>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</si>
  <si>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</si>
  <si>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Perth &amp; Kinross</t>
  </si>
  <si>
    <t>Renfrewshire</t>
  </si>
  <si>
    <t>South Ayrshire</t>
  </si>
  <si>
    <t>South Lanarkshire</t>
  </si>
  <si>
    <t>Stirling</t>
  </si>
  <si>
    <t>West Dunbartonshire</t>
  </si>
  <si>
    <t>West Lothian</t>
  </si>
  <si>
    <t>Scotland</t>
  </si>
  <si>
    <t>Scottish Borders</t>
  </si>
  <si>
    <t>Orkney Islands</t>
  </si>
  <si>
    <t>Shetland Islands</t>
  </si>
  <si>
    <t>Local Authority</t>
  </si>
  <si>
    <t>Back to index sheet</t>
  </si>
  <si>
    <t>All</t>
  </si>
  <si>
    <t>Na h-Eileanan Siar</t>
  </si>
  <si>
    <t>Local authority area</t>
  </si>
  <si>
    <t>2018-19</t>
  </si>
  <si>
    <t>2019-20</t>
  </si>
  <si>
    <t>Structured Deferred Sentences</t>
  </si>
  <si>
    <t>SDS info</t>
  </si>
  <si>
    <t>Number of Sentences Imposed</t>
  </si>
  <si>
    <t>Number of Individuals With Sentences Imposed</t>
  </si>
  <si>
    <t>Structured Deferred Sentences by Local Authority : Number of Sentences and Individuals by Gender</t>
  </si>
  <si>
    <t>2020-21</t>
  </si>
  <si>
    <t>Age</t>
  </si>
  <si>
    <t>16-17</t>
  </si>
  <si>
    <t>18-20</t>
  </si>
  <si>
    <t>21-25</t>
  </si>
  <si>
    <t>26-30</t>
  </si>
  <si>
    <t>31-40</t>
  </si>
  <si>
    <t>Over 40</t>
  </si>
  <si>
    <t>2021-22</t>
  </si>
  <si>
    <t>Structured Deferred Sentences by Local Authority : Number of Sentences by Age Group (2019-20 onwards)</t>
  </si>
  <si>
    <t>SDS by employment status</t>
  </si>
  <si>
    <t>Total</t>
  </si>
  <si>
    <t>Full Time Education</t>
  </si>
  <si>
    <t>Employed / Self Employed</t>
  </si>
  <si>
    <t>Unemployed</t>
  </si>
  <si>
    <t>Government Sponsored Training Scheme</t>
  </si>
  <si>
    <t>Economically inactive</t>
  </si>
  <si>
    <t>Other</t>
  </si>
  <si>
    <t>Employment Status</t>
  </si>
  <si>
    <t>Employment status</t>
  </si>
  <si>
    <t>Length of Structured Deferred Sentences</t>
  </si>
  <si>
    <t>Less than 3 months</t>
  </si>
  <si>
    <t>3 months or more and less than 6 months</t>
  </si>
  <si>
    <t>6 months or more</t>
  </si>
  <si>
    <t>SDS by length</t>
  </si>
  <si>
    <t>Length</t>
  </si>
  <si>
    <t>SDSs which finished by outcome</t>
  </si>
  <si>
    <t>Outcome</t>
  </si>
  <si>
    <t>Admonition</t>
  </si>
  <si>
    <t>Community payback order</t>
  </si>
  <si>
    <t>Drug treatment and testing order</t>
  </si>
  <si>
    <t>Custodial sentence</t>
  </si>
  <si>
    <t>Further SDS period</t>
  </si>
  <si>
    <t>Other community sentence</t>
  </si>
  <si>
    <t>Other outcome</t>
  </si>
  <si>
    <t>SDS by age</t>
  </si>
  <si>
    <t>Structured Deferred Sentences by Local Authority :</t>
  </si>
  <si>
    <t>Structured Deferred Sentences by Local Authority : Number of Sentences by Employment</t>
  </si>
  <si>
    <t>Structured Deferred Sentences by Local Authority : Number of Sentences by Age</t>
  </si>
  <si>
    <t>Structured Deferred Sentences by Local Authority : Number of Sentences</t>
  </si>
  <si>
    <t>Sentences Imposed: All</t>
  </si>
  <si>
    <t>Sentences Imposed: Males</t>
  </si>
  <si>
    <t>Sentences Imposed: Females</t>
  </si>
  <si>
    <t>Individuals With Sentences Imposed: All</t>
  </si>
  <si>
    <t>Individuals With Sentences Imposed: Males</t>
  </si>
  <si>
    <t>Individuals With Sentences Imposed: Females</t>
  </si>
  <si>
    <t>"Old column A" of table sheet</t>
  </si>
  <si>
    <t>"Old column I" of table sheet</t>
  </si>
  <si>
    <t>"Old column J" of table sheet</t>
  </si>
  <si>
    <t>"Old column G" of table sheet</t>
  </si>
  <si>
    <t>"Old column K" of table sheet</t>
  </si>
  <si>
    <t>2022-23</t>
  </si>
  <si>
    <t>Structured Deferred Sentences by Local Authority : Number of Sentences by Employment Status (2020-21 onwards)</t>
  </si>
  <si>
    <t>Structured Deferred Sentences by Local Authority : Number of Sentences by Length (2020-21 onwards)</t>
  </si>
  <si>
    <t>Structured Deferred Sentences by Local Authority : Number of Sentences Finished by Outcome (2020-21 onwards)</t>
  </si>
  <si>
    <t>Not known</t>
  </si>
  <si>
    <t>x</t>
  </si>
  <si>
    <t>[x] in table refers to data where the employment status is not known - prior to 2021-22, this was included under the "other" category.</t>
  </si>
  <si>
    <t>Justice Social Work Statistics</t>
  </si>
  <si>
    <t>2023-24</t>
  </si>
  <si>
    <t>Tables for Structured Deferred Sentences by Local Authority Areas, 2018-19 to 2022-23</t>
  </si>
  <si>
    <t>Number imposed : All</t>
  </si>
  <si>
    <t>Number imposed : Males</t>
  </si>
  <si>
    <t>Number imposed : Females</t>
  </si>
  <si>
    <t>Number of individuals : All</t>
  </si>
  <si>
    <t>Number of individuals : Males</t>
  </si>
  <si>
    <t>Number of individuals : Females</t>
  </si>
  <si>
    <t>Year</t>
  </si>
  <si>
    <t>Age group</t>
  </si>
  <si>
    <t>Justice Social Work Statistics, Scotland, 2022-23</t>
  </si>
  <si>
    <t>To Index sheet</t>
  </si>
  <si>
    <t>https://www.gov.scot/publications/official-statistics-forthcoming-publications/</t>
  </si>
  <si>
    <t>Justice social work statistics - gov.scot (www.gov.scot)</t>
  </si>
  <si>
    <t>For enquires about the publication, please contact Scottish Government Justice Analytical Services at:</t>
  </si>
  <si>
    <t>Justice_Analysts@gov.scot</t>
  </si>
  <si>
    <t>Cover Sheet</t>
  </si>
  <si>
    <t>These structured deferred sentence local authority tables support the Justice Social Work Statistics publication. References are made to these tables in various places in the publication. The data is collected from Scotland’s 32 local authority justice social work teams. The information is extracted from their management information systems and supplied in standardised templates which are quality assured by Scottish Government statisticians. The tables in this spreadsheet cover various areas of work that justice social work teams are involved in.</t>
  </si>
  <si>
    <t>The Justice Social Work Statistics, Scotland, 2022-23 publication can be found in the following link:</t>
  </si>
  <si>
    <t>https://www.gov.scot/isbn/9781835218624</t>
  </si>
  <si>
    <t>The information is as of the publication date 16 January 2024. Revisions to previous years have been marked in the tables. This information supersedes any previous publication tables. Additional notes and definitions can be found in the publication, in Annexes A and B.</t>
  </si>
  <si>
    <t>The next publication date will be announced on the Official Statistics: Forthcoming Publications webpage:</t>
  </si>
  <si>
    <t>Additional information, including other local authority level data and other publications relating to statistics in this area, can be found at the Justice Social Work Statistics webpage:</t>
  </si>
  <si>
    <t>Tab name</t>
  </si>
  <si>
    <t>Full Title</t>
  </si>
  <si>
    <t>CoverSheet</t>
  </si>
  <si>
    <t>SDS_1</t>
  </si>
  <si>
    <t>SDS_2</t>
  </si>
  <si>
    <t>SDS_3</t>
  </si>
  <si>
    <t>SDS_4</t>
  </si>
  <si>
    <t>SDS_5</t>
  </si>
  <si>
    <t>[note1] Information on structured deferred sentences by age group was not collected prior to 2019-20.</t>
  </si>
  <si>
    <t>Economically inactive[note2]</t>
  </si>
  <si>
    <t>Other[note3]</t>
  </si>
  <si>
    <t>[note1] Information on structured deferred sentences by employment status was not collected prior to 2020-21.</t>
  </si>
  <si>
    <t xml:space="preserve">[note2] Includes those who are retired, housewives/husbands, sick/disabled (whether permanent or temporary) or caring for home/family. </t>
  </si>
  <si>
    <t>[note3] “Other” includes those in custody, supported by parents etc..</t>
  </si>
  <si>
    <t>(see [note1])</t>
  </si>
  <si>
    <t xml:space="preserve">is year selected </t>
  </si>
  <si>
    <t>There may be additional notes at the bottom of the table. These may change depending on what year is selected.</t>
  </si>
  <si>
    <t>This worksheet contains one table and is defaulted to year 2022-2023. There is a listbox in the cell below that allows you to select previous years.</t>
  </si>
  <si>
    <t>This worksheet contains one table and is defaulted to year 2022-2023. There is a listbox in the cell below that allows you</t>
  </si>
  <si>
    <t>to select previous years.</t>
  </si>
  <si>
    <t>This worksheet contains one table and is defaulted to year 2022-2023. There is a listbox in the</t>
  </si>
  <si>
    <t>cell below that allows you to select previous years.</t>
  </si>
  <si>
    <t>There may be additional notes at the bottom of the table. These may change depending on what</t>
  </si>
  <si>
    <t>year is selected.</t>
  </si>
  <si>
    <t>[note1] Information on structured deferred sentences by length was not collected prior to 2020-21.</t>
  </si>
  <si>
    <t>[note1] Information on structured deferred sentences finished by outcome was not collected prior to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</si>
</sst>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0">
    <font>
      <sz val="8"/>
      <name val="Arial"/>
    </font>
    <font>
      <sz val="8"/>
      <name val="Arial"/>
      <family val="2"/>
    </font>
    <font>
      <b/>
      <sz val="10"/>
      <color indexed="62"/>
      <name val="Arial"/>
      <family val="2"/>
    </font>
    <font>
      <sz val="8"/>
      <color indexed="62"/>
      <name val="Arial"/>
      <family val="2"/>
    </font>
    <font>
      <b/>
      <sz val="8"/>
      <color indexed="62"/>
      <name val="Arial"/>
      <family val="2"/>
    </font>
    <font>
      <u/>
      <sz val="8"/>
      <color indexed="12"/>
      <name val="Arial"/>
      <family val="2"/>
    </font>
    <font>
      <b/>
      <sz val="11"/>
      <name val="Times New Roman"/>
      <family val="1"/>
    </font>
    <font>
      <b/>
      <sz val="12"/>
      <name val="Times New Roman"/>
      <family val="1"/>
    </font>
    <font>
      <sz val="10"/>
      <name val="Arial"/>
      <family val="2"/>
    </font>
    <font>
      <sz val="12"/>
      <name val="Arial"/>
      <family val="2"/>
    </font>
    <font>
      <b/>
      <sz val="12"/>
      <name val="Arial"/>
      <family val="2"/>
    </font>
    <font>
      <b/>
      <sz val="12"/>
      <color indexed="12"/>
      <name val="Arial"/>
      <family val="2"/>
    </font>
    <font>
      <u/>
      <sz val="12"/>
      <color indexed="12"/>
      <name val="Arial"/>
      <family val="2"/>
    </font>
    <font>
      <sz val="10"/>
      <color rgb="FF000000"/>
      <name val="Arial"/>
      <family val="2"/>
    </font>
    <font>
      <b/>
      <sz val="15"/>
      <color theme="3"/>
      <name val="Calibri"/>
      <family val="2"/>
      <scheme val="minor"/>
    </font>
    <font>
      <u/>
      <sz val="12"/>
      <color indexed="30"/>
      <name val="Arial"/>
      <family val="2"/>
    </font>
    <font>
      <sz val="12"/>
      <color rgb="FF333333"/>
      <name val="Frutiger Bold"/>
    </font>
    <font>
      <sz val="12"/>
      <color rgb="FF333333"/>
      <name val="Frutiger Roman"/>
    </font>
    <font>
      <u/>
      <sz val="10"/>
      <color rgb="FF0000FF"/>
      <name val="Arial"/>
      <family val="2"/>
    </font>
    <font>
      <u/>
      <sz val="12"/>
      <color rgb="FF0000FF"/>
      <name val="Arial"/>
      <family val="2"/>
    </font>
  </fonts>
  <fills count="6">
    <fill>
      <patternFill patternType="none"/>
    </fill>
    <fill>
      <patternFill patternType="gray125"/>
    </fill>
    <fill>
      <patternFill patternType="solid">
        <fgColor indexed="43"/>
        <bgColor indexed="27"/>
      </patternFill>
    </fill>
    <fill>
      <patternFill patternType="solid">
        <fgColor indexed="9"/>
        <bgColor indexed="31"/>
      </patternFill>
    </fill>
    <fill>
      <patternFill patternType="solid">
        <fgColor indexed="9"/>
        <bgColor indexed="64"/>
      </patternFill>
    </fill>
    <fill>
      <patternFill patternType="solid">
        <fgColor indexed="9"/>
        <bgColor indexed="26"/>
      </patternFill>
    </fill>
  </fills>
  <borders count="17">
    <border>
      <left/>
      <right/>
      <top/>
      <bottom/>
      <diagonal/>
    </border>
    <border>
      <left style="hair">
        <color indexed="62"/>
      </left>
      <right style="hair">
        <color indexed="62"/>
      </right>
      <top style="hair">
        <color indexed="62"/>
      </top>
      <bottom style="hair">
        <color indexed="62"/>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ck">
        <color theme="4"/>
      </bottom>
      <diagonal/>
    </border>
  </borders>
  <cellStyleXfs count="10">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6" fillId="0" borderId="0" applyNumberFormat="0" applyFill="0" applyBorder="0" applyProtection="0">
      <alignment horizontal="center" vertical="center" wrapText="1"/>
    </xf>
    <xf numFmtId="0" fontId="7" fillId="0" borderId="0" applyNumberFormat="0" applyFill="0" applyBorder="0" applyProtection="0">
      <alignment horizontal="left" vertical="top"/>
    </xf>
    <xf numFmtId="0" fontId="1" fillId="0" borderId="0"/>
    <xf numFmtId="0" fontId="1" fillId="0" borderId="0"/>
    <xf numFmtId="0" fontId="14" fillId="0" borderId="16" applyNumberFormat="0" applyFill="0" applyAlignment="0" applyProtection="0"/>
    <xf numFmtId="0" fontId="18" fillId="0" borderId="0" applyNumberFormat="0" applyFill="0" applyBorder="0" applyAlignment="0" applyProtection="0"/>
  </cellStyleXfs>
  <cellXfs count="82">
    <xf numFmtId="0" fontId="0" fillId="0" borderId="0" xfId="0"/>
    <xf numFmtId="0" fontId="3"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center"/>
    </xf>
    <xf numFmtId="0" fontId="4" fillId="0" borderId="0" xfId="0" applyFont="1"/>
    <xf numFmtId="0" fontId="4" fillId="0" borderId="0" xfId="0" applyFont="1" applyAlignment="1">
      <alignment horizontal="center" wrapText="1"/>
    </xf>
    <xf numFmtId="3" fontId="3" fillId="0" borderId="0" xfId="0" applyNumberFormat="1" applyFont="1"/>
    <xf numFmtId="0" fontId="9" fillId="5" borderId="0" xfId="0" applyFont="1" applyFill="1" applyProtection="1">
      <protection locked="0"/>
    </xf>
    <xf numFmtId="0" fontId="10" fillId="5" borderId="0" xfId="0" applyFont="1" applyFill="1" applyProtection="1">
      <protection locked="0"/>
    </xf>
    <xf numFmtId="0" fontId="10" fillId="5" borderId="0" xfId="0" applyFont="1" applyFill="1" applyAlignment="1" applyProtection="1">
      <alignment vertical="center" wrapText="1"/>
      <protection locked="0"/>
    </xf>
    <xf numFmtId="0" fontId="10" fillId="5" borderId="0" xfId="0" applyFont="1" applyFill="1" applyAlignment="1" applyProtection="1">
      <alignment horizontal="center"/>
      <protection locked="0"/>
    </xf>
    <xf numFmtId="0" fontId="10" fillId="0" borderId="0" xfId="0" applyFont="1"/>
    <xf numFmtId="0" fontId="9" fillId="0" borderId="0" xfId="0" applyFont="1" applyProtection="1">
      <protection locked="0"/>
    </xf>
    <xf numFmtId="3" fontId="10" fillId="3" borderId="4" xfId="1" applyNumberFormat="1" applyFont="1" applyFill="1" applyBorder="1" applyAlignment="1" applyProtection="1">
      <alignment horizontal="right" vertical="center"/>
      <protection hidden="1"/>
    </xf>
    <xf numFmtId="3" fontId="10" fillId="3" borderId="2" xfId="1" applyNumberFormat="1" applyFont="1" applyFill="1" applyBorder="1" applyAlignment="1" applyProtection="1">
      <alignment horizontal="right" vertical="center"/>
      <protection hidden="1"/>
    </xf>
    <xf numFmtId="3" fontId="9" fillId="4" borderId="7" xfId="1" applyNumberFormat="1" applyFont="1" applyFill="1" applyBorder="1" applyAlignment="1" applyProtection="1">
      <alignment horizontal="right" vertical="center"/>
      <protection hidden="1"/>
    </xf>
    <xf numFmtId="3" fontId="9" fillId="4" borderId="0" xfId="1" applyNumberFormat="1" applyFont="1" applyFill="1" applyBorder="1" applyAlignment="1" applyProtection="1">
      <alignment horizontal="right" vertical="center"/>
      <protection hidden="1"/>
    </xf>
    <xf numFmtId="3" fontId="9" fillId="4" borderId="3" xfId="1" applyNumberFormat="1" applyFont="1" applyFill="1" applyBorder="1" applyAlignment="1" applyProtection="1">
      <alignment horizontal="right" vertical="center"/>
      <protection hidden="1"/>
    </xf>
    <xf numFmtId="3" fontId="9" fillId="4" borderId="8" xfId="1" applyNumberFormat="1" applyFont="1" applyFill="1" applyBorder="1" applyAlignment="1" applyProtection="1">
      <alignment horizontal="right" vertical="center"/>
      <protection hidden="1"/>
    </xf>
    <xf numFmtId="3" fontId="9" fillId="4" borderId="5" xfId="1" applyNumberFormat="1" applyFont="1" applyFill="1" applyBorder="1" applyAlignment="1" applyProtection="1">
      <alignment horizontal="right" vertical="center"/>
      <protection hidden="1"/>
    </xf>
    <xf numFmtId="0" fontId="12" fillId="5" borderId="0" xfId="2" applyFont="1" applyFill="1" applyBorder="1" applyAlignment="1" applyProtection="1">
      <alignment horizontal="left"/>
      <protection hidden="1"/>
    </xf>
    <xf numFmtId="3" fontId="4" fillId="0" borderId="0" xfId="0" applyNumberFormat="1" applyFont="1" applyAlignment="1">
      <alignment horizontal="center"/>
    </xf>
    <xf numFmtId="0" fontId="4" fillId="0" borderId="0" xfId="0" applyFont="1" applyAlignment="1">
      <alignment wrapText="1"/>
    </xf>
    <xf numFmtId="0" fontId="4" fillId="0" borderId="0" xfId="0" applyFont="1" applyAlignment="1">
      <alignment horizontal="right"/>
    </xf>
    <xf numFmtId="0" fontId="4" fillId="0" borderId="0" xfId="0" applyFont="1" applyAlignment="1">
      <alignment horizontal="right" wrapText="1"/>
    </xf>
    <xf numFmtId="0" fontId="10" fillId="0" borderId="4" xfId="0" applyFont="1" applyBorder="1" applyAlignment="1">
      <alignment horizontal="centerContinuous"/>
    </xf>
    <xf numFmtId="0" fontId="10" fillId="0" borderId="2" xfId="0" applyFont="1" applyBorder="1" applyAlignment="1">
      <alignment horizontal="centerContinuous"/>
    </xf>
    <xf numFmtId="0" fontId="10" fillId="4" borderId="9" xfId="0" applyFont="1" applyFill="1" applyBorder="1"/>
    <xf numFmtId="3" fontId="10" fillId="3" borderId="9" xfId="1" applyNumberFormat="1" applyFont="1" applyFill="1" applyBorder="1" applyAlignment="1" applyProtection="1">
      <alignment horizontal="right" vertical="center"/>
      <protection hidden="1"/>
    </xf>
    <xf numFmtId="3" fontId="9" fillId="4" borderId="10" xfId="1" applyNumberFormat="1" applyFont="1" applyFill="1" applyBorder="1" applyAlignment="1" applyProtection="1">
      <alignment horizontal="right" vertical="center"/>
      <protection hidden="1"/>
    </xf>
    <xf numFmtId="3" fontId="10" fillId="3" borderId="15" xfId="1" applyNumberFormat="1" applyFont="1" applyFill="1" applyBorder="1" applyAlignment="1" applyProtection="1">
      <alignment horizontal="right" vertical="center"/>
      <protection hidden="1"/>
    </xf>
    <xf numFmtId="0" fontId="9" fillId="5" borderId="0" xfId="0" applyFont="1" applyFill="1" applyAlignment="1" applyProtection="1">
      <alignment horizontal="left"/>
      <protection locked="0"/>
    </xf>
    <xf numFmtId="0" fontId="10" fillId="4" borderId="12" xfId="0" applyFont="1" applyFill="1" applyBorder="1" applyAlignment="1">
      <alignment horizontal="centerContinuous" wrapText="1"/>
    </xf>
    <xf numFmtId="0" fontId="9" fillId="0" borderId="13" xfId="0" applyFont="1" applyBorder="1" applyAlignment="1">
      <alignment horizontal="centerContinuous"/>
    </xf>
    <xf numFmtId="0" fontId="9" fillId="0" borderId="14" xfId="0" applyFont="1" applyBorder="1" applyAlignment="1">
      <alignment horizontal="centerContinuous"/>
    </xf>
    <xf numFmtId="0" fontId="4"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right" wrapText="1"/>
    </xf>
    <xf numFmtId="0" fontId="13" fillId="0" borderId="0" xfId="0" applyFont="1" applyAlignment="1">
      <alignment horizontal="left" vertical="center"/>
    </xf>
    <xf numFmtId="0" fontId="1" fillId="0" borderId="0" xfId="0" applyFont="1" applyAlignment="1">
      <alignment horizontal="left" vertical="top" wrapText="1"/>
    </xf>
    <xf numFmtId="0" fontId="9" fillId="4" borderId="0" xfId="0" applyFont="1" applyFill="1" applyAlignment="1">
      <alignment vertical="top"/>
    </xf>
    <xf numFmtId="0" fontId="10" fillId="5" borderId="0" xfId="0" applyFont="1" applyFill="1" applyAlignment="1" applyProtection="1">
      <alignment vertical="center"/>
      <protection hidden="1"/>
    </xf>
    <xf numFmtId="0" fontId="10" fillId="5" borderId="0" xfId="0" applyFont="1" applyFill="1" applyAlignment="1" applyProtection="1">
      <alignment horizontal="right" vertical="center"/>
      <protection locked="0"/>
    </xf>
    <xf numFmtId="0" fontId="10" fillId="3" borderId="9" xfId="0" applyFont="1" applyFill="1" applyBorder="1"/>
    <xf numFmtId="0" fontId="10" fillId="4" borderId="13" xfId="0" applyFont="1" applyFill="1" applyBorder="1"/>
    <xf numFmtId="0" fontId="10" fillId="4" borderId="14" xfId="0" applyFont="1" applyFill="1" applyBorder="1"/>
    <xf numFmtId="0" fontId="10" fillId="4" borderId="12" xfId="0" applyFont="1" applyFill="1" applyBorder="1" applyAlignment="1">
      <alignment horizontal="left" indent="2"/>
    </xf>
    <xf numFmtId="0" fontId="4" fillId="0" borderId="0" xfId="0" applyFont="1" applyAlignment="1">
      <alignment vertical="center"/>
    </xf>
    <xf numFmtId="0" fontId="10" fillId="5" borderId="0" xfId="8" applyFont="1" applyFill="1" applyBorder="1" applyAlignment="1" applyProtection="1">
      <alignment vertical="top"/>
      <protection hidden="1"/>
    </xf>
    <xf numFmtId="0" fontId="10" fillId="5" borderId="0" xfId="0" applyFont="1" applyFill="1" applyAlignment="1" applyProtection="1">
      <alignment vertical="top"/>
      <protection hidden="1"/>
    </xf>
    <xf numFmtId="0" fontId="10" fillId="5" borderId="0" xfId="0" applyFont="1" applyFill="1" applyAlignment="1" applyProtection="1">
      <alignment horizontal="left" vertical="top" wrapText="1"/>
      <protection hidden="1"/>
    </xf>
    <xf numFmtId="0" fontId="10" fillId="5" borderId="0" xfId="0" applyFont="1" applyFill="1" applyAlignment="1" applyProtection="1">
      <alignment horizontal="right" vertical="top"/>
      <protection locked="0"/>
    </xf>
    <xf numFmtId="0" fontId="15" fillId="4" borderId="0" xfId="2" applyFont="1" applyFill="1" applyBorder="1" applyAlignment="1" applyProtection="1">
      <alignment vertical="top" wrapText="1"/>
    </xf>
    <xf numFmtId="0" fontId="9" fillId="5" borderId="0" xfId="0" applyFont="1" applyFill="1" applyAlignment="1" applyProtection="1">
      <alignment vertical="top"/>
      <protection locked="0"/>
    </xf>
    <xf numFmtId="0" fontId="10" fillId="4" borderId="0" xfId="8" applyFont="1" applyFill="1" applyBorder="1" applyAlignment="1" applyProtection="1">
      <alignment vertical="top" wrapText="1"/>
    </xf>
    <xf numFmtId="0" fontId="10"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6" xfId="0" applyFont="1" applyFill="1" applyBorder="1" applyAlignment="1">
      <alignment horizontal="left" vertical="center"/>
    </xf>
    <xf numFmtId="0" fontId="10" fillId="0" borderId="11" xfId="0" applyFont="1" applyBorder="1" applyAlignment="1">
      <alignment horizontal="left" wrapText="1"/>
    </xf>
    <xf numFmtId="0" fontId="10" fillId="0" borderId="12" xfId="0" applyFont="1" applyBorder="1" applyAlignment="1">
      <alignment horizontal="right" wrapText="1"/>
    </xf>
    <xf numFmtId="0" fontId="10" fillId="0" borderId="13" xfId="0" applyFont="1" applyBorder="1" applyAlignment="1">
      <alignment horizontal="right" wrapText="1"/>
    </xf>
    <xf numFmtId="0" fontId="10" fillId="0" borderId="14" xfId="0" applyFont="1" applyBorder="1" applyAlignment="1">
      <alignment horizontal="right" wrapText="1"/>
    </xf>
    <xf numFmtId="0" fontId="10" fillId="0" borderId="11" xfId="0" applyFont="1" applyBorder="1" applyAlignment="1">
      <alignment horizontal="right" wrapText="1"/>
    </xf>
    <xf numFmtId="0" fontId="10" fillId="0" borderId="13" xfId="0" applyFont="1" applyBorder="1" applyAlignment="1">
      <alignment horizontal="right"/>
    </xf>
    <xf numFmtId="0" fontId="3" fillId="0" borderId="0" xfId="0" applyFont="1" applyAlignment="1">
      <alignment horizontal="right"/>
    </xf>
    <xf numFmtId="0" fontId="9" fillId="4" borderId="0" xfId="8" applyFont="1" applyFill="1" applyBorder="1" applyAlignment="1">
      <alignment vertical="top"/>
    </xf>
    <xf numFmtId="0" fontId="3" fillId="0" borderId="0" xfId="0" applyFont="1" applyAlignment="1">
      <alignment horizontal="center"/>
    </xf>
    <xf numFmtId="0" fontId="10" fillId="0" borderId="0" xfId="3" applyFont="1" applyAlignment="1">
      <alignment vertical="top"/>
    </xf>
    <xf numFmtId="0" fontId="9" fillId="0" borderId="0" xfId="3" applyFont="1" applyAlignment="1">
      <alignment vertical="top"/>
    </xf>
    <xf numFmtId="0" fontId="9" fillId="0" borderId="0" xfId="3" applyFont="1" applyAlignment="1">
      <alignment vertical="top" wrapText="1"/>
    </xf>
    <xf numFmtId="0" fontId="16" fillId="0" borderId="0" xfId="3" applyFont="1" applyAlignment="1">
      <alignment horizontal="left" vertical="top" wrapText="1"/>
    </xf>
    <xf numFmtId="0" fontId="19" fillId="0" borderId="0" xfId="9" applyFont="1" applyAlignment="1">
      <alignment vertical="top"/>
    </xf>
    <xf numFmtId="0" fontId="9" fillId="0" borderId="0" xfId="3" applyFont="1" applyAlignment="1">
      <alignment horizontal="left" vertical="top" wrapText="1"/>
    </xf>
    <xf numFmtId="0" fontId="19" fillId="0" borderId="0" xfId="9" applyFont="1" applyAlignment="1">
      <alignment horizontal="left" vertical="top"/>
    </xf>
    <xf numFmtId="0" fontId="17" fillId="0" borderId="0" xfId="3" applyFont="1" applyAlignment="1">
      <alignment horizontal="left" vertical="top"/>
    </xf>
    <xf numFmtId="0" fontId="9" fillId="0" borderId="0" xfId="3" applyFont="1" applyAlignment="1">
      <alignment horizontal="left" vertical="top"/>
    </xf>
    <xf numFmtId="0" fontId="12" fillId="0" borderId="0" xfId="2" applyFont="1" applyAlignment="1" applyProtection="1">
      <alignment vertical="top"/>
    </xf>
    <xf numFmtId="0" fontId="12" fillId="0" borderId="0" xfId="2" applyFont="1" applyFill="1" applyAlignment="1" applyProtection="1">
      <alignment vertical="top" wrapText="1"/>
    </xf>
    <xf numFmtId="0" fontId="9" fillId="4" borderId="0" xfId="2" applyFont="1" applyFill="1" applyBorder="1" applyAlignment="1" applyProtection="1">
      <alignment vertical="top"/>
    </xf>
    <xf numFmtId="0" fontId="10" fillId="0" borderId="0" xfId="0" applyFont="1" applyAlignment="1">
      <alignment vertical="top"/>
    </xf>
    <xf numFmtId="0" fontId="11" fillId="2" borderId="1" xfId="0" applyFont="1" applyFill="1" applyBorder="1" applyAlignment="1" applyProtection="1">
      <alignment horizontal="left" vertical="top"/>
      <protection locked="0"/>
    </xf>
  </cellXfs>
  <cellStyles count="10">
    <cellStyle name="Comma" xfId="1" builtinId="3"/>
    <cellStyle name="Heading 1" xfId="8" builtinId="16"/>
    <cellStyle name="Hyperlink" xfId="2" builtinId="8"/>
    <cellStyle name="Hyperlink 3" xfId="9" xr:uid="{8D0FCBDD-02C5-4EA9-8C8C-ACC594068BD9}"/>
    <cellStyle name="Normal" xfId="0" builtinId="0"/>
    <cellStyle name="Normal 2" xfId="3" xr:uid="{00000000-0005-0000-0000-000004000000}"/>
    <cellStyle name="Normal 3" xfId="6" xr:uid="{00000000-0005-0000-0000-000005000000}"/>
    <cellStyle name="Normal 3 2" xfId="7" xr:uid="{00000000-0005-0000-0000-000006000000}"/>
    <cellStyle name="Table Column Headings" xfId="4" xr:uid="{00000000-0005-0000-0000-000008000000}"/>
    <cellStyle name="Table Title" xfId="5" xr:uid="{00000000-0005-0000-0000-000009000000}"/>
  </cellStyles>
  <dxfs count="5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12"/>
        <color auto="1"/>
        <name val="Arial"/>
        <scheme val="none"/>
      </font>
      <fill>
        <patternFill patternType="solid">
          <fgColor indexed="31"/>
          <bgColor indexed="9"/>
        </patternFill>
      </fill>
      <alignment horizontal="left" vertical="center" textRotation="0" wrapText="0" indent="0" justifyLastLine="0" shrinkToFit="0" readingOrder="0"/>
      <border diagonalUp="0" diagonalDown="0">
        <left/>
        <right style="thin">
          <color indexed="64"/>
        </right>
        <top/>
        <bottom/>
        <vertical/>
        <horizontal/>
      </border>
      <protection locked="1"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center" textRotation="0" wrapText="0" indent="0" justifyLastLine="0" shrinkToFit="0" readingOrder="0"/>
      <protection locked="1" hidden="1"/>
    </dxf>
    <dxf>
      <font>
        <b/>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12"/>
        <color auto="1"/>
        <name val="Arial"/>
        <scheme val="none"/>
      </font>
      <fill>
        <patternFill patternType="solid">
          <fgColor indexed="31"/>
          <bgColor indexed="9"/>
        </patternFill>
      </fill>
      <alignment horizontal="left" vertical="center" textRotation="0" wrapText="0" indent="0" justifyLastLine="0" shrinkToFit="0" readingOrder="0"/>
      <border diagonalUp="0" diagonalDown="0">
        <left/>
        <right style="thin">
          <color indexed="64"/>
        </right>
        <top/>
        <bottom/>
        <vertical/>
        <horizontal/>
      </border>
      <protection locked="1" hidden="0"/>
    </dxf>
    <dxf>
      <border outline="0">
        <left style="thin">
          <color indexed="64"/>
        </left>
        <right style="thin">
          <color indexed="64"/>
        </right>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12"/>
        <color auto="1"/>
        <name val="Arial"/>
        <scheme val="none"/>
      </font>
      <fill>
        <patternFill patternType="solid">
          <fgColor indexed="31"/>
          <bgColor indexed="9"/>
        </patternFill>
      </fill>
      <alignment horizontal="left" vertical="center" textRotation="0" wrapText="0" indent="0" justifyLastLine="0" shrinkToFit="0" readingOrder="0"/>
      <border diagonalUp="0" diagonalDown="0">
        <left/>
        <right style="thin">
          <color indexed="64"/>
        </right>
        <top/>
        <bottom/>
        <vertical/>
        <horizontal/>
      </border>
      <protection locked="1"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center" textRotation="0" wrapText="0" indent="0" justifyLastLine="0" shrinkToFit="0" readingOrder="0"/>
      <protection locked="1" hidden="1"/>
    </dxf>
    <dxf>
      <font>
        <b/>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12"/>
        <color auto="1"/>
        <name val="Arial"/>
        <scheme val="none"/>
      </font>
      <fill>
        <patternFill patternType="solid">
          <fgColor indexed="31"/>
          <bgColor indexed="9"/>
        </patternFill>
      </fill>
      <alignment horizontal="left" vertical="center" textRotation="0" wrapText="0" indent="0" justifyLastLine="0" shrinkToFit="0" readingOrder="0"/>
      <border diagonalUp="0" diagonalDown="0">
        <left/>
        <right style="thin">
          <color indexed="64"/>
        </right>
        <top/>
        <bottom/>
        <vertical/>
        <horizontal/>
      </border>
      <protection locked="1"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center"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Arial"/>
        <scheme val="none"/>
      </font>
      <numFmt numFmtId="3" formatCode="#,##0"/>
      <fill>
        <patternFill patternType="solid">
          <fgColor indexed="64"/>
          <bgColor indexed="9"/>
        </patternFill>
      </fill>
      <alignment horizontal="right" vertical="center"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Arial"/>
        <scheme val="none"/>
      </font>
      <fill>
        <patternFill patternType="solid">
          <fgColor indexed="31"/>
          <bgColor indexed="9"/>
        </patternFill>
      </fill>
      <alignment horizontal="left" vertical="center" textRotation="0" wrapText="0" indent="0" justifyLastLine="0" shrinkToFit="0" readingOrder="0"/>
      <border diagonalUp="0" diagonalDown="0">
        <left/>
        <right style="thin">
          <color indexed="64"/>
        </right>
        <top/>
        <bottom/>
        <vertical/>
        <horizontal/>
      </border>
      <protection locked="1"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center"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003E"/>
      <rgbColor rgb="00FFFFFF"/>
      <rgbColor rgb="00FF0000"/>
      <rgbColor rgb="0000FF00"/>
      <rgbColor rgb="000000FF"/>
      <rgbColor rgb="00FFFF00"/>
      <rgbColor rgb="00CC00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6FBF5"/>
      <rgbColor rgb="00E0F2FE"/>
      <rgbColor rgb="0099CCFF"/>
      <rgbColor rgb="00FFF7FE"/>
      <rgbColor rgb="00CC99FF"/>
      <rgbColor rgb="00F0E4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2.xml" Id="R09e49677427b4bdb" /></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7</xdr:col>
      <xdr:colOff>0</xdr:colOff>
      <xdr:row>6</xdr:row>
      <xdr:rowOff>104775</xdr:rowOff>
    </xdr:to>
    <xdr:sp macro="" textlink="">
      <xdr:nvSpPr>
        <xdr:cNvPr id="35841" name="Text Box 1">
          <a:extLst>
            <a:ext uri="{FF2B5EF4-FFF2-40B4-BE49-F238E27FC236}">
              <a16:creationId xmlns:a16="http://schemas.microsoft.com/office/drawing/2014/main" id="{00000000-0008-0000-0300-0000018C0000}"/>
            </a:ext>
          </a:extLst>
        </xdr:cNvPr>
        <xdr:cNvSpPr txBox="1">
          <a:spLocks noChangeArrowheads="1"/>
        </xdr:cNvSpPr>
      </xdr:nvSpPr>
      <xdr:spPr bwMode="auto">
        <a:xfrm>
          <a:off x="6781800" y="981075"/>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xdr:row>
      <xdr:rowOff>0</xdr:rowOff>
    </xdr:from>
    <xdr:to>
      <xdr:col>8</xdr:col>
      <xdr:colOff>0</xdr:colOff>
      <xdr:row>7</xdr:row>
      <xdr:rowOff>104775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7686675" y="5905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twoCellAnchor>
    <xdr:from>
      <xdr:col>6</xdr:col>
      <xdr:colOff>0</xdr:colOff>
      <xdr:row>7</xdr:row>
      <xdr:rowOff>0</xdr:rowOff>
    </xdr:from>
    <xdr:to>
      <xdr:col>6</xdr:col>
      <xdr:colOff>0</xdr:colOff>
      <xdr:row>7</xdr:row>
      <xdr:rowOff>104775</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6600825" y="5715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7</xdr:row>
      <xdr:rowOff>0</xdr:rowOff>
    </xdr:from>
    <xdr:to>
      <xdr:col>9</xdr:col>
      <xdr:colOff>0</xdr:colOff>
      <xdr:row>7</xdr:row>
      <xdr:rowOff>104775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8572500" y="790575"/>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twoCellAnchor>
    <xdr:from>
      <xdr:col>6</xdr:col>
      <xdr:colOff>0</xdr:colOff>
      <xdr:row>7</xdr:row>
      <xdr:rowOff>0</xdr:rowOff>
    </xdr:from>
    <xdr:to>
      <xdr:col>6</xdr:col>
      <xdr:colOff>0</xdr:colOff>
      <xdr:row>7</xdr:row>
      <xdr:rowOff>104775</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6657975" y="790575"/>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0</xdr:colOff>
      <xdr:row>8</xdr:row>
      <xdr:rowOff>104775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9267825" y="8191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twoCellAnchor>
    <xdr:from>
      <xdr:col>3</xdr:col>
      <xdr:colOff>0</xdr:colOff>
      <xdr:row>8</xdr:row>
      <xdr:rowOff>0</xdr:rowOff>
    </xdr:from>
    <xdr:to>
      <xdr:col>3</xdr:col>
      <xdr:colOff>0</xdr:colOff>
      <xdr:row>8</xdr:row>
      <xdr:rowOff>104775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7277100" y="8191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6</xdr:row>
      <xdr:rowOff>0</xdr:rowOff>
    </xdr:from>
    <xdr:to>
      <xdr:col>9</xdr:col>
      <xdr:colOff>0</xdr:colOff>
      <xdr:row>6</xdr:row>
      <xdr:rowOff>104775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9267825" y="8191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twoCellAnchor>
    <xdr:from>
      <xdr:col>7</xdr:col>
      <xdr:colOff>0</xdr:colOff>
      <xdr:row>6</xdr:row>
      <xdr:rowOff>0</xdr:rowOff>
    </xdr:from>
    <xdr:to>
      <xdr:col>7</xdr:col>
      <xdr:colOff>0</xdr:colOff>
      <xdr:row>6</xdr:row>
      <xdr:rowOff>104775</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7277100" y="8191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G41" totalsRowShown="0" headerRowDxfId="58" dataDxfId="56" headerRowBorderDxfId="57" tableBorderDxfId="55" dataCellStyle="Comma">
  <autoFilter ref="A8:G41"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Local authority area" dataDxfId="54"/>
    <tableColumn id="2" xr3:uid="{00000000-0010-0000-0000-000002000000}" name="Sentences Imposed: All" dataDxfId="53" dataCellStyle="Comma">
      <calculatedColumnFormula>IF(DATA!$L5=1,"na",VLOOKUP(DATA!$K5,DATA!$A$6:$I$197,4,FALSE))</calculatedColumnFormula>
    </tableColumn>
    <tableColumn id="3" xr3:uid="{00000000-0010-0000-0000-000003000000}" name="Sentences Imposed: Males" dataDxfId="52" dataCellStyle="Comma">
      <calculatedColumnFormula>IF(DATA!$L5=1,"na",VLOOKUP(DATA!$K5,DATA!$A$6:$I$197,5,FALSE))</calculatedColumnFormula>
    </tableColumn>
    <tableColumn id="4" xr3:uid="{00000000-0010-0000-0000-000004000000}" name="Sentences Imposed: Females" dataDxfId="51" dataCellStyle="Comma">
      <calculatedColumnFormula>IF(DATA!$L5=1,"na",VLOOKUP(DATA!$K5,DATA!$A$6:$I$197,6,FALSE))</calculatedColumnFormula>
    </tableColumn>
    <tableColumn id="5" xr3:uid="{00000000-0010-0000-0000-000005000000}" name="Individuals With Sentences Imposed: All" dataDxfId="50" dataCellStyle="Comma">
      <calculatedColumnFormula>IF(DATA!$L5=1,"na",VLOOKUP(DATA!$K5,DATA!$A$6:$I$197,7,FALSE))</calculatedColumnFormula>
    </tableColumn>
    <tableColumn id="6" xr3:uid="{00000000-0010-0000-0000-000006000000}" name="Individuals With Sentences Imposed: Males" dataDxfId="49" dataCellStyle="Comma">
      <calculatedColumnFormula>IF(DATA!$L5=1,"na",VLOOKUP(DATA!$K5,DATA!$A$6:$I$197,8,FALSE))</calculatedColumnFormula>
    </tableColumn>
    <tableColumn id="7" xr3:uid="{00000000-0010-0000-0000-000007000000}" name="Individuals With Sentences Imposed: Females" dataDxfId="48" dataCellStyle="Comma">
      <calculatedColumnFormula>IF(DATA!$L5=1,"na",VLOOKUP(DATA!$K5,DATA!$A$6:$I$197,9,FALSE))</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9:H42" totalsRowShown="0" headerRowDxfId="47" dataDxfId="45" headerRowBorderDxfId="46" tableBorderDxfId="44" dataCellStyle="Comma">
  <autoFilter ref="A9:H42"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Local authority area" dataDxfId="43"/>
    <tableColumn id="2" xr3:uid="{00000000-0010-0000-0100-000002000000}" name="All" dataDxfId="42" dataCellStyle="Comma">
      <calculatedColumnFormula>IF(DATA!$M203=1,"na",VLOOKUP(DATA!$L203,DATA!$A$204:$J$363,4,FALSE))</calculatedColumnFormula>
    </tableColumn>
    <tableColumn id="3" xr3:uid="{00000000-0010-0000-0100-000003000000}" name="16-17" dataDxfId="41" dataCellStyle="Comma">
      <calculatedColumnFormula>IF(DATA!$M203=1,"na",VLOOKUP(DATA!$L203,DATA!$A$204:$J$363,5,FALSE))</calculatedColumnFormula>
    </tableColumn>
    <tableColumn id="4" xr3:uid="{00000000-0010-0000-0100-000004000000}" name="18-20" dataDxfId="40" dataCellStyle="Comma">
      <calculatedColumnFormula>IF(DATA!$M203=1,"na",VLOOKUP(DATA!$L203,DATA!$A$204:$J$363,6,FALSE))</calculatedColumnFormula>
    </tableColumn>
    <tableColumn id="5" xr3:uid="{00000000-0010-0000-0100-000005000000}" name="21-25" dataDxfId="39" dataCellStyle="Comma">
      <calculatedColumnFormula>IF(DATA!$M203=1,"na",VLOOKUP(DATA!$L203,DATA!$A$204:$J$363,7,FALSE))</calculatedColumnFormula>
    </tableColumn>
    <tableColumn id="6" xr3:uid="{00000000-0010-0000-0100-000006000000}" name="26-30" dataDxfId="38" dataCellStyle="Comma">
      <calculatedColumnFormula>IF(DATA!$M203=1,"na",VLOOKUP(DATA!$L203,DATA!$A$204:$J$363,8,FALSE))</calculatedColumnFormula>
    </tableColumn>
    <tableColumn id="7" xr3:uid="{00000000-0010-0000-0100-000007000000}" name="31-40" dataDxfId="37" dataCellStyle="Comma">
      <calculatedColumnFormula>IF(DATA!$M203=1,"na",VLOOKUP(DATA!$L203,DATA!$A$204:$J$363,9,FALSE))</calculatedColumnFormula>
    </tableColumn>
    <tableColumn id="8" xr3:uid="{00000000-0010-0000-0100-000008000000}" name="Over 40" dataDxfId="36" dataCellStyle="Comma">
      <calculatedColumnFormula>IF(DATA!$M203=1,"na",VLOOKUP(DATA!$L203,DATA!$A$204:$J$363,10,FALSE))</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9:I42" totalsRowShown="0" headerRowDxfId="35" dataDxfId="34" tableBorderDxfId="33" dataCellStyle="Comma">
  <autoFilter ref="A9:I4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Local authority area" dataDxfId="32"/>
    <tableColumn id="2" xr3:uid="{00000000-0010-0000-0200-000002000000}" name="All" dataDxfId="31" dataCellStyle="Comma">
      <calculatedColumnFormula>IF(DATA!$N369=1,"na",VLOOKUP(DATA!$M369,DATA!$A$370:$J$497,4,FALSE))</calculatedColumnFormula>
    </tableColumn>
    <tableColumn id="3" xr3:uid="{00000000-0010-0000-0200-000003000000}" name="Full Time Education" dataDxfId="30" dataCellStyle="Comma">
      <calculatedColumnFormula>IF(DATA!$N369=1,"na",VLOOKUP(DATA!$M369,DATA!$A$370:$J$497,5,FALSE))</calculatedColumnFormula>
    </tableColumn>
    <tableColumn id="4" xr3:uid="{00000000-0010-0000-0200-000004000000}" name="Employed / Self Employed" dataDxfId="29" dataCellStyle="Comma">
      <calculatedColumnFormula>IF(DATA!$N369=1,"na",VLOOKUP(DATA!$M369,DATA!$A$370:$J$497,6,FALSE))</calculatedColumnFormula>
    </tableColumn>
    <tableColumn id="5" xr3:uid="{00000000-0010-0000-0200-000005000000}" name="Unemployed" dataDxfId="28" dataCellStyle="Comma">
      <calculatedColumnFormula>IF(DATA!$N369=1,"na",VLOOKUP(DATA!$M369,DATA!$A$370:$J$497,7,FALSE))</calculatedColumnFormula>
    </tableColumn>
    <tableColumn id="6" xr3:uid="{00000000-0010-0000-0200-000006000000}" name="Government Sponsored Training Scheme" dataDxfId="27" dataCellStyle="Comma">
      <calculatedColumnFormula>IF(DATA!$N369=1,"na",VLOOKUP(DATA!$M369,DATA!$A$370:$J$497,8,FALSE))</calculatedColumnFormula>
    </tableColumn>
    <tableColumn id="7" xr3:uid="{00000000-0010-0000-0200-000007000000}" name="Economically inactive[note2]" dataDxfId="26" dataCellStyle="Comma">
      <calculatedColumnFormula>IF(DATA!$N369=1,"na",VLOOKUP(DATA!$M369,DATA!$A$370:$J$497,9,FALSE))</calculatedColumnFormula>
    </tableColumn>
    <tableColumn id="9" xr3:uid="{7001EAD9-BE76-4DBD-8CA9-577A0D590FC1}" name="Other[note3]" dataDxfId="25" dataCellStyle="Comma"/>
    <tableColumn id="8" xr3:uid="{00000000-0010-0000-0200-000008000000}" name="Not known" dataDxfId="24" dataCellStyle="Comma">
      <calculatedColumnFormula>IF(DATA!$N369=1,"na",VLOOKUP(DATA!$M369,DATA!$A$370:$J$497,10,FALSE))</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0:E43" totalsRowShown="0" headerRowDxfId="23" tableBorderDxfId="22">
  <autoFilter ref="A10:E43"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Local authority area" dataDxfId="21"/>
    <tableColumn id="2" xr3:uid="{00000000-0010-0000-0300-000002000000}" name="All" dataDxfId="20" dataCellStyle="Comma">
      <calculatedColumnFormula>IF(DATA!$J503=1,"na",VLOOKUP(DATA!$I503,DATA!$A$504:$G$631,4,FALSE))</calculatedColumnFormula>
    </tableColumn>
    <tableColumn id="3" xr3:uid="{00000000-0010-0000-0300-000003000000}" name="Less than 3 months" dataDxfId="19" dataCellStyle="Comma">
      <calculatedColumnFormula>IF(DATA!$J503=1,"na",VLOOKUP(DATA!$I503,DATA!$A$504:$G$631,5,FALSE))</calculatedColumnFormula>
    </tableColumn>
    <tableColumn id="4" xr3:uid="{00000000-0010-0000-0300-000004000000}" name="3 months or more and less than 6 months" dataDxfId="18" dataCellStyle="Comma">
      <calculatedColumnFormula>IF(DATA!$J503=1,"na",VLOOKUP(DATA!$I503,DATA!$A$504:$G$631,6,FALSE))</calculatedColumnFormula>
    </tableColumn>
    <tableColumn id="5" xr3:uid="{00000000-0010-0000-0300-000005000000}" name="6 months or more" dataDxfId="17" dataCellStyle="Comma">
      <calculatedColumnFormula>IF(DATA!$J503=1,"na",VLOOKUP(DATA!$I503,DATA!$A$504:$G$631,7,FALSE))</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I41" totalsRowShown="0" headerRowDxfId="16" dataDxfId="15" tableBorderDxfId="14" dataCellStyle="Comma">
  <autoFilter ref="A8:I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400-000001000000}" name="Local authority area" dataDxfId="13"/>
    <tableColumn id="2" xr3:uid="{00000000-0010-0000-0400-000002000000}" name="All" dataDxfId="12" dataCellStyle="Comma">
      <calculatedColumnFormula>IF(DATA!$N638=1,"na",VLOOKUP(DATA!$M638,DATA!$A$639:$K$766,4,FALSE))</calculatedColumnFormula>
    </tableColumn>
    <tableColumn id="3" xr3:uid="{00000000-0010-0000-0400-000003000000}" name="Admonition" dataDxfId="11" dataCellStyle="Comma">
      <calculatedColumnFormula>IF(DATA!$N638=1,"na",VLOOKUP(DATA!$M638,DATA!$A$639:$K$766,5,FALSE))</calculatedColumnFormula>
    </tableColumn>
    <tableColumn id="4" xr3:uid="{00000000-0010-0000-0400-000004000000}" name="Further SDS period" dataDxfId="10" dataCellStyle="Comma">
      <calculatedColumnFormula>IF(DATA!$N638=1,"na",VLOOKUP(DATA!$M638,DATA!$A$639:$K$766,6,FALSE))</calculatedColumnFormula>
    </tableColumn>
    <tableColumn id="5" xr3:uid="{00000000-0010-0000-0400-000005000000}" name="Community payback order" dataDxfId="9" dataCellStyle="Comma">
      <calculatedColumnFormula>IF(DATA!$N638=1,"na",VLOOKUP(DATA!$M638,DATA!$A$639:$K$766,7,FALSE))</calculatedColumnFormula>
    </tableColumn>
    <tableColumn id="6" xr3:uid="{00000000-0010-0000-0400-000006000000}" name="Drug treatment and testing order" dataDxfId="8" dataCellStyle="Comma">
      <calculatedColumnFormula>IF(DATA!$N638=1,"na",VLOOKUP(DATA!$M638,DATA!$A$639:$K$766,8,FALSE))</calculatedColumnFormula>
    </tableColumn>
    <tableColumn id="7" xr3:uid="{00000000-0010-0000-0400-000007000000}" name="Other community sentence" dataDxfId="7" dataCellStyle="Comma">
      <calculatedColumnFormula>IF(DATA!$N638=1,"na",VLOOKUP(DATA!$M638,DATA!$A$639:$K$766,9,FALSE))</calculatedColumnFormula>
    </tableColumn>
    <tableColumn id="8" xr3:uid="{00000000-0010-0000-0400-000008000000}" name="Custodial sentence" dataDxfId="6" dataCellStyle="Comma">
      <calculatedColumnFormula>IF(DATA!$N638=1,"na",VLOOKUP(DATA!$M638,DATA!$A$639:$K$766,10,FALSE))</calculatedColumnFormula>
    </tableColumn>
    <tableColumn id="9" xr3:uid="{00000000-0010-0000-0400-000009000000}" name="Other outcome" dataDxfId="5" dataCellStyle="Comma">
      <calculatedColumnFormula>IF(DATA!$N638=1,"na",VLOOKUP(DATA!$M638,DATA!$A$639:$K$766,11,FALSE))</calculatedColumnFormula>
    </tableColumn>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Justice_Analysts@gov.scot" TargetMode="External"/><Relationship Id="rId2" Type="http://schemas.openxmlformats.org/officeDocument/2006/relationships/hyperlink" Target="https://www.gov.scot/collections/criminal-justice-social-work/" TargetMode="External"/><Relationship Id="rId1" Type="http://schemas.openxmlformats.org/officeDocument/2006/relationships/hyperlink" Target="https://www.gov.scot/publications/official-statistics-forthcoming-publications/" TargetMode="External"/><Relationship Id="rId5" Type="http://schemas.openxmlformats.org/officeDocument/2006/relationships/printerSettings" Target="../printerSettings/printerSettings3.bin"/><Relationship Id="rId4" Type="http://schemas.openxmlformats.org/officeDocument/2006/relationships/hyperlink" Target="https://www.gov.scot/isbn/9781835218624"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indexed="62"/>
  </sheetPr>
  <dimension ref="A1:S766"/>
  <sheetViews>
    <sheetView topLeftCell="B1" zoomScale="115" workbookViewId="0">
      <selection activeCell="B1" sqref="B1"/>
    </sheetView>
  </sheetViews>
  <sheetFormatPr defaultColWidth="10.83203125" defaultRowHeight="11.25" customHeight="1"/>
  <cols>
    <col min="1" max="1" width="16.6640625" style="3" hidden="1" customWidth="1"/>
    <col min="2" max="2" width="19" style="3" customWidth="1"/>
    <col min="3" max="3" width="10.83203125" style="3" customWidth="1"/>
    <col min="4" max="4" width="12.83203125" style="3" customWidth="1"/>
    <col min="5" max="5" width="13.83203125" style="3" customWidth="1"/>
    <col min="6" max="6" width="13.6640625" style="3" customWidth="1"/>
    <col min="7" max="7" width="11.83203125" style="3" customWidth="1"/>
    <col min="8" max="8" width="15.6640625" style="3" customWidth="1"/>
    <col min="9" max="9" width="11.83203125" style="3" customWidth="1"/>
    <col min="10" max="16384" width="10.83203125" style="3"/>
  </cols>
  <sheetData>
    <row r="1" spans="1:14" s="4" customFormat="1" ht="12.75">
      <c r="A1" s="2"/>
      <c r="B1" s="2" t="s">
        <v>40</v>
      </c>
      <c r="C1" s="2"/>
      <c r="D1" s="2"/>
      <c r="E1" s="2"/>
      <c r="F1" s="2"/>
      <c r="G1" s="2"/>
      <c r="H1" s="2"/>
      <c r="I1" s="2"/>
      <c r="J1" s="2"/>
      <c r="K1" s="2"/>
      <c r="L1" s="2"/>
      <c r="M1" s="2"/>
      <c r="N1" s="2"/>
    </row>
    <row r="2" spans="1:14" s="4" customFormat="1" ht="12.75">
      <c r="A2" s="2"/>
      <c r="B2" s="2"/>
      <c r="C2" s="2"/>
      <c r="J2" s="2"/>
      <c r="K2" s="2"/>
      <c r="L2" s="2"/>
      <c r="M2" s="2"/>
      <c r="N2" s="2"/>
    </row>
    <row r="3" spans="1:14" s="4" customFormat="1">
      <c r="B3" s="5"/>
      <c r="D3" s="22">
        <v>4</v>
      </c>
      <c r="E3" s="22">
        <v>5</v>
      </c>
      <c r="F3" s="22">
        <v>6</v>
      </c>
      <c r="G3" s="22">
        <v>7</v>
      </c>
      <c r="H3" s="22">
        <v>8</v>
      </c>
      <c r="I3" s="22">
        <v>9</v>
      </c>
    </row>
    <row r="4" spans="1:14" s="4" customFormat="1">
      <c r="D4" s="48" t="s">
        <v>39</v>
      </c>
      <c r="E4" s="48"/>
      <c r="F4" s="48"/>
      <c r="G4" s="48"/>
      <c r="H4" s="48"/>
      <c r="I4" s="48"/>
    </row>
    <row r="5" spans="1:14" s="4" customFormat="1" ht="33.75">
      <c r="B5" s="36" t="s">
        <v>32</v>
      </c>
      <c r="C5" s="36" t="s">
        <v>111</v>
      </c>
      <c r="D5" s="6" t="s">
        <v>105</v>
      </c>
      <c r="E5" s="6" t="s">
        <v>106</v>
      </c>
      <c r="F5" s="6" t="s">
        <v>107</v>
      </c>
      <c r="G5" s="6" t="s">
        <v>108</v>
      </c>
      <c r="H5" s="6" t="s">
        <v>109</v>
      </c>
      <c r="I5" s="6" t="s">
        <v>110</v>
      </c>
      <c r="K5" s="36" t="s">
        <v>90</v>
      </c>
      <c r="L5" s="36" t="s">
        <v>91</v>
      </c>
    </row>
    <row r="6" spans="1:14" ht="11.25" customHeight="1">
      <c r="A6" s="3" t="str">
        <f t="shared" ref="A6:A70" si="0">C6&amp;B6</f>
        <v>2018-19Aberdeen City</v>
      </c>
      <c r="B6" s="1" t="s">
        <v>0</v>
      </c>
      <c r="C6" s="3" t="s">
        <v>37</v>
      </c>
      <c r="D6" s="3">
        <v>49</v>
      </c>
      <c r="E6" s="3">
        <v>29</v>
      </c>
      <c r="F6" s="3">
        <v>20</v>
      </c>
      <c r="G6" s="3">
        <v>47</v>
      </c>
      <c r="H6" s="3">
        <v>28</v>
      </c>
      <c r="I6" s="3">
        <v>19</v>
      </c>
      <c r="K6" s="1" t="str">
        <f>SDS_1!A$5&amp;SDS_1!A10</f>
        <v>2022-23Aberdeen City</v>
      </c>
    </row>
    <row r="7" spans="1:14" ht="11.25" customHeight="1">
      <c r="A7" s="3" t="str">
        <f t="shared" si="0"/>
        <v>2018-19Aberdeenshire</v>
      </c>
      <c r="B7" s="1" t="s">
        <v>1</v>
      </c>
      <c r="C7" s="3" t="s">
        <v>37</v>
      </c>
      <c r="D7" s="3">
        <v>0</v>
      </c>
      <c r="E7" s="3">
        <v>0</v>
      </c>
      <c r="F7" s="3">
        <v>0</v>
      </c>
      <c r="G7" s="3">
        <v>0</v>
      </c>
      <c r="H7" s="3">
        <v>0</v>
      </c>
      <c r="I7" s="3">
        <v>0</v>
      </c>
      <c r="K7" s="1" t="str">
        <f>SDS_1!A$5&amp;SDS_1!A11</f>
        <v>2022-23Aberdeenshire</v>
      </c>
    </row>
    <row r="8" spans="1:14" ht="11.25" customHeight="1">
      <c r="A8" s="3" t="str">
        <f t="shared" si="0"/>
        <v>2018-19Angus</v>
      </c>
      <c r="B8" s="1" t="s">
        <v>2</v>
      </c>
      <c r="C8" s="3" t="s">
        <v>37</v>
      </c>
      <c r="D8" s="3">
        <v>120</v>
      </c>
      <c r="E8" s="3">
        <v>89</v>
      </c>
      <c r="F8" s="3">
        <v>31</v>
      </c>
      <c r="G8" s="3">
        <v>69</v>
      </c>
      <c r="H8" s="3">
        <v>48</v>
      </c>
      <c r="I8" s="3">
        <v>21</v>
      </c>
      <c r="K8" s="1" t="str">
        <f>SDS_1!A$5&amp;SDS_1!A12</f>
        <v>2022-23Angus</v>
      </c>
    </row>
    <row r="9" spans="1:14" ht="11.25" customHeight="1">
      <c r="A9" s="3" t="str">
        <f t="shared" si="0"/>
        <v>2018-19Argyll &amp; Bute</v>
      </c>
      <c r="B9" s="1" t="s">
        <v>3</v>
      </c>
      <c r="C9" s="3" t="s">
        <v>37</v>
      </c>
      <c r="D9" s="3">
        <v>1</v>
      </c>
      <c r="E9" s="3">
        <v>0</v>
      </c>
      <c r="F9" s="3">
        <v>1</v>
      </c>
      <c r="G9" s="3">
        <v>1</v>
      </c>
      <c r="H9" s="3">
        <v>0</v>
      </c>
      <c r="I9" s="3">
        <v>1</v>
      </c>
      <c r="K9" s="1" t="str">
        <f>SDS_1!A$5&amp;SDS_1!A13</f>
        <v>2022-23Argyll &amp; Bute</v>
      </c>
    </row>
    <row r="10" spans="1:14" ht="11.25" customHeight="1">
      <c r="A10" s="3" t="str">
        <f t="shared" si="0"/>
        <v>2018-19Clackmannanshire</v>
      </c>
      <c r="B10" s="1" t="s">
        <v>4</v>
      </c>
      <c r="C10" s="3" t="s">
        <v>37</v>
      </c>
      <c r="D10" s="3">
        <v>0</v>
      </c>
      <c r="E10" s="3">
        <v>0</v>
      </c>
      <c r="F10" s="3">
        <v>0</v>
      </c>
      <c r="G10" s="3">
        <v>0</v>
      </c>
      <c r="H10" s="3">
        <v>0</v>
      </c>
      <c r="I10" s="3">
        <v>0</v>
      </c>
      <c r="K10" s="1" t="str">
        <f>SDS_1!A$5&amp;SDS_1!A14</f>
        <v>2022-23Clackmannanshire</v>
      </c>
    </row>
    <row r="11" spans="1:14" ht="11.25" customHeight="1">
      <c r="A11" s="3" t="str">
        <f t="shared" si="0"/>
        <v>2018-19Dumfries &amp; Galloway</v>
      </c>
      <c r="B11" s="1" t="s">
        <v>5</v>
      </c>
      <c r="C11" s="3" t="s">
        <v>37</v>
      </c>
      <c r="D11" s="3">
        <v>0</v>
      </c>
      <c r="E11" s="3">
        <v>0</v>
      </c>
      <c r="F11" s="3">
        <v>0</v>
      </c>
      <c r="G11" s="3">
        <v>0</v>
      </c>
      <c r="H11" s="3">
        <v>0</v>
      </c>
      <c r="I11" s="3">
        <v>0</v>
      </c>
      <c r="K11" s="1" t="str">
        <f>SDS_1!A$5&amp;SDS_1!A15</f>
        <v>2022-23Dumfries &amp; Galloway</v>
      </c>
    </row>
    <row r="12" spans="1:14" ht="11.25" customHeight="1">
      <c r="A12" s="3" t="str">
        <f t="shared" si="0"/>
        <v>2018-19Dundee City</v>
      </c>
      <c r="B12" s="1" t="s">
        <v>6</v>
      </c>
      <c r="C12" s="3" t="s">
        <v>37</v>
      </c>
      <c r="D12" s="3">
        <v>0</v>
      </c>
      <c r="E12" s="3">
        <v>0</v>
      </c>
      <c r="F12" s="3">
        <v>0</v>
      </c>
      <c r="G12" s="3">
        <v>0</v>
      </c>
      <c r="H12" s="3">
        <v>0</v>
      </c>
      <c r="I12" s="3">
        <v>0</v>
      </c>
      <c r="K12" s="1" t="str">
        <f>SDS_1!A$5&amp;SDS_1!A16</f>
        <v>2022-23Dundee City</v>
      </c>
    </row>
    <row r="13" spans="1:14" ht="11.25" customHeight="1">
      <c r="A13" s="3" t="str">
        <f t="shared" si="0"/>
        <v>2018-19East Ayrshire</v>
      </c>
      <c r="B13" s="1" t="s">
        <v>7</v>
      </c>
      <c r="C13" s="3" t="s">
        <v>37</v>
      </c>
      <c r="D13" s="3">
        <v>23</v>
      </c>
      <c r="E13" s="3">
        <v>17</v>
      </c>
      <c r="F13" s="3">
        <v>6</v>
      </c>
      <c r="G13" s="3">
        <v>23</v>
      </c>
      <c r="H13" s="3">
        <v>17</v>
      </c>
      <c r="I13" s="3">
        <v>6</v>
      </c>
      <c r="K13" s="1" t="str">
        <f>SDS_1!A$5&amp;SDS_1!A17</f>
        <v>2022-23East Ayrshire</v>
      </c>
    </row>
    <row r="14" spans="1:14" ht="11.25" customHeight="1">
      <c r="A14" s="3" t="str">
        <f t="shared" si="0"/>
        <v>2018-19East Dunbartonshire</v>
      </c>
      <c r="B14" s="1" t="s">
        <v>8</v>
      </c>
      <c r="C14" s="3" t="s">
        <v>37</v>
      </c>
      <c r="D14" s="3">
        <v>0</v>
      </c>
      <c r="E14" s="3">
        <v>0</v>
      </c>
      <c r="F14" s="3">
        <v>0</v>
      </c>
      <c r="G14" s="3">
        <v>0</v>
      </c>
      <c r="H14" s="3">
        <v>0</v>
      </c>
      <c r="I14" s="3">
        <v>0</v>
      </c>
      <c r="K14" s="1" t="str">
        <f>SDS_1!A$5&amp;SDS_1!A18</f>
        <v>2022-23East Dunbartonshire</v>
      </c>
    </row>
    <row r="15" spans="1:14" ht="11.25" customHeight="1">
      <c r="A15" s="3" t="str">
        <f t="shared" si="0"/>
        <v>2018-19East Lothian</v>
      </c>
      <c r="B15" s="1" t="s">
        <v>9</v>
      </c>
      <c r="C15" s="3" t="s">
        <v>37</v>
      </c>
      <c r="D15" s="3">
        <v>0</v>
      </c>
      <c r="E15" s="3">
        <v>0</v>
      </c>
      <c r="F15" s="3">
        <v>0</v>
      </c>
      <c r="G15" s="3">
        <v>0</v>
      </c>
      <c r="H15" s="3">
        <v>0</v>
      </c>
      <c r="I15" s="3">
        <v>0</v>
      </c>
      <c r="K15" s="1" t="str">
        <f>SDS_1!A$5&amp;SDS_1!A19</f>
        <v>2022-23East Lothian</v>
      </c>
    </row>
    <row r="16" spans="1:14" ht="11.25" customHeight="1">
      <c r="A16" s="3" t="str">
        <f t="shared" si="0"/>
        <v>2018-19East Renfrewshire</v>
      </c>
      <c r="B16" s="1" t="s">
        <v>10</v>
      </c>
      <c r="C16" s="3" t="s">
        <v>37</v>
      </c>
      <c r="D16" s="3">
        <v>1</v>
      </c>
      <c r="E16" s="3">
        <v>0</v>
      </c>
      <c r="F16" s="3">
        <v>1</v>
      </c>
      <c r="G16" s="3">
        <v>1</v>
      </c>
      <c r="H16" s="3">
        <v>0</v>
      </c>
      <c r="I16" s="3">
        <v>1</v>
      </c>
      <c r="K16" s="1" t="str">
        <f>SDS_1!A$5&amp;SDS_1!A20</f>
        <v>2022-23East Renfrewshire</v>
      </c>
    </row>
    <row r="17" spans="1:11" ht="11.25" customHeight="1">
      <c r="A17" s="3" t="str">
        <f t="shared" si="0"/>
        <v>2018-19Edinburgh, City of</v>
      </c>
      <c r="B17" s="1" t="s">
        <v>11</v>
      </c>
      <c r="C17" s="3" t="s">
        <v>37</v>
      </c>
      <c r="D17" s="3">
        <v>0</v>
      </c>
      <c r="E17" s="3">
        <v>0</v>
      </c>
      <c r="F17" s="3">
        <v>0</v>
      </c>
      <c r="G17" s="3">
        <v>0</v>
      </c>
      <c r="H17" s="3">
        <v>0</v>
      </c>
      <c r="I17" s="3">
        <v>0</v>
      </c>
      <c r="K17" s="1" t="str">
        <f>SDS_1!A$5&amp;SDS_1!A21</f>
        <v>2022-23Edinburgh, City of</v>
      </c>
    </row>
    <row r="18" spans="1:11" ht="11.25" customHeight="1">
      <c r="A18" s="3" t="str">
        <f t="shared" si="0"/>
        <v>2018-19Na h-Eileanan Siar</v>
      </c>
      <c r="B18" s="1" t="s">
        <v>35</v>
      </c>
      <c r="C18" s="3" t="s">
        <v>37</v>
      </c>
      <c r="D18" s="3">
        <v>12</v>
      </c>
      <c r="E18" s="3">
        <v>9</v>
      </c>
      <c r="F18" s="3">
        <v>3</v>
      </c>
      <c r="G18" s="3">
        <v>11</v>
      </c>
      <c r="H18" s="3">
        <v>8</v>
      </c>
      <c r="I18" s="3">
        <v>3</v>
      </c>
      <c r="K18" s="1" t="str">
        <f>SDS_1!A$5&amp;SDS_1!A22</f>
        <v>2022-23Falkirk</v>
      </c>
    </row>
    <row r="19" spans="1:11" ht="11.25" customHeight="1">
      <c r="A19" s="3" t="str">
        <f t="shared" si="0"/>
        <v>2018-19Falkirk</v>
      </c>
      <c r="B19" s="1" t="s">
        <v>12</v>
      </c>
      <c r="C19" s="3" t="s">
        <v>37</v>
      </c>
      <c r="D19" s="3">
        <v>36</v>
      </c>
      <c r="E19" s="3">
        <v>20</v>
      </c>
      <c r="F19" s="3">
        <v>16</v>
      </c>
      <c r="G19" s="3">
        <v>35</v>
      </c>
      <c r="H19" s="3">
        <v>19</v>
      </c>
      <c r="I19" s="3">
        <v>16</v>
      </c>
      <c r="K19" s="1" t="str">
        <f>SDS_1!A$5&amp;SDS_1!A23</f>
        <v>2022-23Fife</v>
      </c>
    </row>
    <row r="20" spans="1:11" ht="11.25" customHeight="1">
      <c r="A20" s="3" t="str">
        <f t="shared" si="0"/>
        <v>2018-19Fife</v>
      </c>
      <c r="B20" s="1" t="s">
        <v>13</v>
      </c>
      <c r="C20" s="3" t="s">
        <v>37</v>
      </c>
      <c r="D20" s="3">
        <v>64</v>
      </c>
      <c r="E20" s="3">
        <v>33</v>
      </c>
      <c r="F20" s="3">
        <v>31</v>
      </c>
      <c r="G20" s="3">
        <v>62</v>
      </c>
      <c r="H20" s="3">
        <v>33</v>
      </c>
      <c r="I20" s="3">
        <v>29</v>
      </c>
      <c r="K20" s="1" t="str">
        <f>SDS_1!A$5&amp;SDS_1!A24</f>
        <v>2022-23Glasgow City</v>
      </c>
    </row>
    <row r="21" spans="1:11" ht="11.25" customHeight="1">
      <c r="A21" s="3" t="str">
        <f t="shared" si="0"/>
        <v>2018-19Glasgow City</v>
      </c>
      <c r="B21" s="1" t="s">
        <v>14</v>
      </c>
      <c r="C21" s="3" t="s">
        <v>37</v>
      </c>
      <c r="D21" s="3">
        <v>306</v>
      </c>
      <c r="E21" s="3">
        <v>215</v>
      </c>
      <c r="F21" s="3">
        <v>91</v>
      </c>
      <c r="G21" s="3">
        <v>294</v>
      </c>
      <c r="H21" s="3">
        <v>207</v>
      </c>
      <c r="I21" s="3">
        <v>87</v>
      </c>
      <c r="K21" s="1" t="str">
        <f>SDS_1!A$5&amp;SDS_1!A25</f>
        <v>2022-23Highland</v>
      </c>
    </row>
    <row r="22" spans="1:11" ht="11.25" customHeight="1">
      <c r="A22" s="3" t="str">
        <f t="shared" si="0"/>
        <v>2018-19Highland</v>
      </c>
      <c r="B22" s="1" t="s">
        <v>15</v>
      </c>
      <c r="C22" s="3" t="s">
        <v>37</v>
      </c>
      <c r="D22" s="3">
        <v>28</v>
      </c>
      <c r="E22" s="3">
        <v>25</v>
      </c>
      <c r="F22" s="3">
        <v>3</v>
      </c>
      <c r="G22" s="3">
        <v>28</v>
      </c>
      <c r="H22" s="3">
        <v>25</v>
      </c>
      <c r="I22" s="3">
        <v>3</v>
      </c>
      <c r="K22" s="1" t="str">
        <f>SDS_1!A$5&amp;SDS_1!A26</f>
        <v>2022-23Inverclyde</v>
      </c>
    </row>
    <row r="23" spans="1:11" ht="11.25" customHeight="1">
      <c r="A23" s="3" t="str">
        <f t="shared" si="0"/>
        <v>2018-19Inverclyde</v>
      </c>
      <c r="B23" s="1" t="s">
        <v>16</v>
      </c>
      <c r="C23" s="3" t="s">
        <v>37</v>
      </c>
      <c r="D23" s="3">
        <v>0</v>
      </c>
      <c r="E23" s="3">
        <v>0</v>
      </c>
      <c r="F23" s="3">
        <v>0</v>
      </c>
      <c r="G23" s="3">
        <v>0</v>
      </c>
      <c r="H23" s="3">
        <v>0</v>
      </c>
      <c r="I23" s="3">
        <v>0</v>
      </c>
      <c r="K23" s="1" t="str">
        <f>SDS_1!A$5&amp;SDS_1!A27</f>
        <v>2022-23Midlothian</v>
      </c>
    </row>
    <row r="24" spans="1:11" ht="11.25" customHeight="1">
      <c r="A24" s="3" t="str">
        <f t="shared" si="0"/>
        <v>2018-19Midlothian</v>
      </c>
      <c r="B24" s="1" t="s">
        <v>17</v>
      </c>
      <c r="C24" s="3" t="s">
        <v>37</v>
      </c>
      <c r="D24" s="3">
        <v>0</v>
      </c>
      <c r="E24" s="3">
        <v>0</v>
      </c>
      <c r="F24" s="3">
        <v>0</v>
      </c>
      <c r="G24" s="3">
        <v>0</v>
      </c>
      <c r="H24" s="3">
        <v>0</v>
      </c>
      <c r="I24" s="3">
        <v>0</v>
      </c>
      <c r="K24" s="1" t="str">
        <f>SDS_1!A$5&amp;SDS_1!A28</f>
        <v>2022-23Moray</v>
      </c>
    </row>
    <row r="25" spans="1:11" ht="11.25" customHeight="1">
      <c r="A25" s="3" t="str">
        <f t="shared" si="0"/>
        <v>2018-19Moray</v>
      </c>
      <c r="B25" s="1" t="s">
        <v>18</v>
      </c>
      <c r="C25" s="3" t="s">
        <v>37</v>
      </c>
      <c r="D25" s="3">
        <v>30</v>
      </c>
      <c r="E25" s="3">
        <v>22</v>
      </c>
      <c r="F25" s="3">
        <v>8</v>
      </c>
      <c r="G25" s="3">
        <v>28</v>
      </c>
      <c r="H25" s="3">
        <v>21</v>
      </c>
      <c r="I25" s="3">
        <v>7</v>
      </c>
      <c r="K25" s="1" t="str">
        <f>SDS_1!A$5&amp;SDS_1!A29</f>
        <v>2022-23Na h-Eileanan Siar</v>
      </c>
    </row>
    <row r="26" spans="1:11" ht="11.25" customHeight="1">
      <c r="A26" s="3" t="str">
        <f t="shared" si="0"/>
        <v>2018-19North Ayrshire</v>
      </c>
      <c r="B26" s="1" t="s">
        <v>19</v>
      </c>
      <c r="C26" s="3" t="s">
        <v>37</v>
      </c>
      <c r="D26" s="3">
        <v>14</v>
      </c>
      <c r="E26" s="3">
        <v>8</v>
      </c>
      <c r="F26" s="3">
        <v>6</v>
      </c>
      <c r="G26" s="3">
        <v>14</v>
      </c>
      <c r="H26" s="3">
        <v>8</v>
      </c>
      <c r="I26" s="3">
        <v>6</v>
      </c>
      <c r="K26" s="1" t="str">
        <f>SDS_1!A$5&amp;SDS_1!A30</f>
        <v>2022-23North Ayrshire</v>
      </c>
    </row>
    <row r="27" spans="1:11" ht="11.25" customHeight="1">
      <c r="A27" s="3" t="str">
        <f t="shared" si="0"/>
        <v>2018-19North Lanarkshire</v>
      </c>
      <c r="B27" s="1" t="s">
        <v>20</v>
      </c>
      <c r="C27" s="3" t="s">
        <v>37</v>
      </c>
      <c r="D27" s="3">
        <v>7</v>
      </c>
      <c r="E27" s="3">
        <v>4</v>
      </c>
      <c r="F27" s="3">
        <v>3</v>
      </c>
      <c r="G27" s="3">
        <v>7</v>
      </c>
      <c r="H27" s="3">
        <v>4</v>
      </c>
      <c r="I27" s="3">
        <v>3</v>
      </c>
      <c r="K27" s="1" t="str">
        <f>SDS_1!A$5&amp;SDS_1!A31</f>
        <v>2022-23North Lanarkshire</v>
      </c>
    </row>
    <row r="28" spans="1:11" ht="11.25" customHeight="1">
      <c r="A28" s="3" t="str">
        <f t="shared" si="0"/>
        <v>2018-19Orkney Islands</v>
      </c>
      <c r="B28" s="1" t="s">
        <v>30</v>
      </c>
      <c r="C28" s="3" t="s">
        <v>37</v>
      </c>
      <c r="D28" s="3">
        <v>0</v>
      </c>
      <c r="E28" s="3">
        <v>0</v>
      </c>
      <c r="F28" s="3">
        <v>0</v>
      </c>
      <c r="G28" s="3">
        <v>0</v>
      </c>
      <c r="H28" s="3">
        <v>0</v>
      </c>
      <c r="I28" s="3">
        <v>0</v>
      </c>
      <c r="K28" s="1" t="str">
        <f>SDS_1!A$5&amp;SDS_1!A32</f>
        <v>2022-23Orkney Islands</v>
      </c>
    </row>
    <row r="29" spans="1:11" ht="11.25" customHeight="1">
      <c r="A29" s="3" t="str">
        <f t="shared" si="0"/>
        <v>2018-19Perth &amp; Kinross</v>
      </c>
      <c r="B29" s="1" t="s">
        <v>21</v>
      </c>
      <c r="C29" s="3" t="s">
        <v>37</v>
      </c>
      <c r="D29" s="3">
        <v>43</v>
      </c>
      <c r="E29" s="3">
        <v>38</v>
      </c>
      <c r="F29" s="3">
        <v>5</v>
      </c>
      <c r="G29" s="3">
        <v>30</v>
      </c>
      <c r="H29" s="3">
        <v>26</v>
      </c>
      <c r="I29" s="3">
        <v>4</v>
      </c>
      <c r="K29" s="1" t="str">
        <f>SDS_1!A$5&amp;SDS_1!A33</f>
        <v>2022-23Perth &amp; Kinross</v>
      </c>
    </row>
    <row r="30" spans="1:11" ht="11.25" customHeight="1">
      <c r="A30" s="3" t="str">
        <f t="shared" si="0"/>
        <v>2018-19Renfrewshire</v>
      </c>
      <c r="B30" s="1" t="s">
        <v>22</v>
      </c>
      <c r="C30" s="3" t="s">
        <v>37</v>
      </c>
      <c r="D30" s="3">
        <v>0</v>
      </c>
      <c r="E30" s="3">
        <v>0</v>
      </c>
      <c r="F30" s="3">
        <v>0</v>
      </c>
      <c r="G30" s="3">
        <v>0</v>
      </c>
      <c r="H30" s="3">
        <v>0</v>
      </c>
      <c r="I30" s="3">
        <v>0</v>
      </c>
      <c r="K30" s="1" t="str">
        <f>SDS_1!A$5&amp;SDS_1!A34</f>
        <v>2022-23Renfrewshire</v>
      </c>
    </row>
    <row r="31" spans="1:11" ht="11.25" customHeight="1">
      <c r="A31" s="3" t="str">
        <f t="shared" si="0"/>
        <v>2018-19Scottish Borders</v>
      </c>
      <c r="B31" s="1" t="s">
        <v>29</v>
      </c>
      <c r="C31" s="3" t="s">
        <v>37</v>
      </c>
      <c r="D31" s="3">
        <v>27</v>
      </c>
      <c r="E31" s="3">
        <v>20</v>
      </c>
      <c r="F31" s="3">
        <v>7</v>
      </c>
      <c r="G31" s="3">
        <v>24</v>
      </c>
      <c r="H31" s="3">
        <v>17</v>
      </c>
      <c r="I31" s="3">
        <v>7</v>
      </c>
      <c r="K31" s="1" t="str">
        <f>SDS_1!A$5&amp;SDS_1!A35</f>
        <v>2022-23Scottish Borders</v>
      </c>
    </row>
    <row r="32" spans="1:11" ht="11.25" customHeight="1">
      <c r="A32" s="3" t="str">
        <f t="shared" si="0"/>
        <v>2018-19Shetland Islands</v>
      </c>
      <c r="B32" s="1" t="s">
        <v>31</v>
      </c>
      <c r="C32" s="3" t="s">
        <v>37</v>
      </c>
      <c r="D32" s="3">
        <v>0</v>
      </c>
      <c r="E32" s="3">
        <v>0</v>
      </c>
      <c r="F32" s="3">
        <v>0</v>
      </c>
      <c r="G32" s="3">
        <v>0</v>
      </c>
      <c r="H32" s="3">
        <v>0</v>
      </c>
      <c r="I32" s="3">
        <v>0</v>
      </c>
      <c r="K32" s="1" t="str">
        <f>SDS_1!A$5&amp;SDS_1!A36</f>
        <v>2022-23Shetland Islands</v>
      </c>
    </row>
    <row r="33" spans="1:11" ht="11.25" customHeight="1">
      <c r="A33" s="3" t="str">
        <f t="shared" si="0"/>
        <v>2018-19South Ayrshire</v>
      </c>
      <c r="B33" s="1" t="s">
        <v>23</v>
      </c>
      <c r="C33" s="3" t="s">
        <v>37</v>
      </c>
      <c r="D33" s="3">
        <v>14</v>
      </c>
      <c r="E33" s="3">
        <v>11</v>
      </c>
      <c r="F33" s="3">
        <v>3</v>
      </c>
      <c r="G33" s="3">
        <v>14</v>
      </c>
      <c r="H33" s="3">
        <v>11</v>
      </c>
      <c r="I33" s="3">
        <v>3</v>
      </c>
      <c r="K33" s="1" t="str">
        <f>SDS_1!A$5&amp;SDS_1!A37</f>
        <v>2022-23South Ayrshire</v>
      </c>
    </row>
    <row r="34" spans="1:11" ht="11.25" customHeight="1">
      <c r="A34" s="3" t="str">
        <f t="shared" si="0"/>
        <v>2018-19South Lanarkshire</v>
      </c>
      <c r="B34" s="1" t="s">
        <v>24</v>
      </c>
      <c r="C34" s="3" t="s">
        <v>37</v>
      </c>
      <c r="D34" s="3">
        <v>42</v>
      </c>
      <c r="E34" s="3">
        <v>35</v>
      </c>
      <c r="F34" s="3">
        <v>7</v>
      </c>
      <c r="G34" s="3">
        <v>30</v>
      </c>
      <c r="H34" s="3">
        <v>25</v>
      </c>
      <c r="I34" s="3">
        <v>5</v>
      </c>
      <c r="K34" s="1" t="str">
        <f>SDS_1!A$5&amp;SDS_1!A38</f>
        <v>2022-23South Lanarkshire</v>
      </c>
    </row>
    <row r="35" spans="1:11" ht="11.25" customHeight="1">
      <c r="A35" s="3" t="str">
        <f t="shared" si="0"/>
        <v>2018-19Stirling</v>
      </c>
      <c r="B35" s="1" t="s">
        <v>25</v>
      </c>
      <c r="C35" s="3" t="s">
        <v>37</v>
      </c>
      <c r="D35" s="3">
        <v>0</v>
      </c>
      <c r="E35" s="3">
        <v>0</v>
      </c>
      <c r="F35" s="3">
        <v>0</v>
      </c>
      <c r="G35" s="3">
        <v>0</v>
      </c>
      <c r="H35" s="3">
        <v>0</v>
      </c>
      <c r="I35" s="3">
        <v>0</v>
      </c>
      <c r="K35" s="1" t="str">
        <f>SDS_1!A$5&amp;SDS_1!A39</f>
        <v>2022-23Stirling</v>
      </c>
    </row>
    <row r="36" spans="1:11" ht="11.25" customHeight="1">
      <c r="A36" s="3" t="str">
        <f t="shared" si="0"/>
        <v>2018-19West Dunbartonshire</v>
      </c>
      <c r="B36" s="1" t="s">
        <v>26</v>
      </c>
      <c r="C36" s="3" t="s">
        <v>37</v>
      </c>
      <c r="D36" s="3">
        <v>0</v>
      </c>
      <c r="E36" s="3">
        <v>0</v>
      </c>
      <c r="F36" s="3">
        <v>0</v>
      </c>
      <c r="G36" s="3">
        <v>0</v>
      </c>
      <c r="H36" s="3">
        <v>0</v>
      </c>
      <c r="I36" s="3">
        <v>0</v>
      </c>
      <c r="K36" s="1" t="str">
        <f>SDS_1!A$5&amp;SDS_1!A40</f>
        <v>2022-23West Dunbartonshire</v>
      </c>
    </row>
    <row r="37" spans="1:11" ht="11.25" customHeight="1">
      <c r="A37" s="3" t="str">
        <f t="shared" si="0"/>
        <v>2018-19West Lothian</v>
      </c>
      <c r="B37" s="1" t="s">
        <v>27</v>
      </c>
      <c r="C37" s="3" t="s">
        <v>37</v>
      </c>
      <c r="D37" s="3">
        <v>0</v>
      </c>
      <c r="E37" s="3">
        <v>0</v>
      </c>
      <c r="F37" s="3">
        <v>0</v>
      </c>
      <c r="G37" s="3">
        <v>0</v>
      </c>
      <c r="H37" s="3">
        <v>0</v>
      </c>
      <c r="I37" s="3">
        <v>0</v>
      </c>
      <c r="K37" s="1" t="str">
        <f>SDS_1!A$5&amp;SDS_1!A41</f>
        <v>2022-23West Lothian</v>
      </c>
    </row>
    <row r="38" spans="1:11" ht="11.25" customHeight="1">
      <c r="A38" s="3" t="str">
        <f t="shared" si="0"/>
        <v>2019-20Aberdeen City</v>
      </c>
      <c r="B38" s="1" t="s">
        <v>0</v>
      </c>
      <c r="C38" s="3" t="s">
        <v>38</v>
      </c>
      <c r="D38" s="3">
        <v>25</v>
      </c>
      <c r="E38" s="3">
        <v>12</v>
      </c>
      <c r="F38" s="3">
        <v>13</v>
      </c>
      <c r="G38" s="3">
        <v>25</v>
      </c>
      <c r="H38" s="3">
        <v>12</v>
      </c>
      <c r="I38" s="3">
        <v>13</v>
      </c>
    </row>
    <row r="39" spans="1:11" ht="11.25" customHeight="1">
      <c r="A39" s="3" t="str">
        <f t="shared" si="0"/>
        <v>2019-20Aberdeenshire</v>
      </c>
      <c r="B39" s="1" t="s">
        <v>1</v>
      </c>
      <c r="C39" s="3" t="s">
        <v>38</v>
      </c>
      <c r="D39" s="3">
        <v>0</v>
      </c>
      <c r="E39" s="3">
        <v>0</v>
      </c>
      <c r="F39" s="3">
        <v>0</v>
      </c>
      <c r="G39" s="3">
        <v>0</v>
      </c>
      <c r="H39" s="3">
        <v>0</v>
      </c>
      <c r="I39" s="3">
        <v>0</v>
      </c>
    </row>
    <row r="40" spans="1:11" ht="11.25" customHeight="1">
      <c r="A40" s="3" t="str">
        <f t="shared" si="0"/>
        <v>2019-20Angus</v>
      </c>
      <c r="B40" s="1" t="s">
        <v>2</v>
      </c>
      <c r="C40" s="3" t="s">
        <v>38</v>
      </c>
      <c r="D40" s="3">
        <v>166</v>
      </c>
      <c r="E40" s="3">
        <v>129</v>
      </c>
      <c r="F40" s="3">
        <v>37</v>
      </c>
      <c r="G40" s="3">
        <v>75</v>
      </c>
      <c r="H40" s="3">
        <v>52</v>
      </c>
      <c r="I40" s="3">
        <v>23</v>
      </c>
    </row>
    <row r="41" spans="1:11" ht="11.25" customHeight="1">
      <c r="A41" s="3" t="str">
        <f t="shared" si="0"/>
        <v>2019-20Argyll &amp; Bute</v>
      </c>
      <c r="B41" s="1" t="s">
        <v>3</v>
      </c>
      <c r="C41" s="3" t="s">
        <v>38</v>
      </c>
      <c r="D41" s="3">
        <v>0</v>
      </c>
      <c r="E41" s="3">
        <v>0</v>
      </c>
      <c r="F41" s="3">
        <v>0</v>
      </c>
      <c r="G41" s="3">
        <v>0</v>
      </c>
      <c r="H41" s="3">
        <v>0</v>
      </c>
      <c r="I41" s="3">
        <v>0</v>
      </c>
    </row>
    <row r="42" spans="1:11" ht="11.25" customHeight="1">
      <c r="A42" s="3" t="str">
        <f t="shared" si="0"/>
        <v>2019-20Clackmannanshire</v>
      </c>
      <c r="B42" s="1" t="s">
        <v>4</v>
      </c>
      <c r="C42" s="3" t="s">
        <v>38</v>
      </c>
      <c r="D42" s="3">
        <v>0</v>
      </c>
      <c r="E42" s="3">
        <v>0</v>
      </c>
      <c r="F42" s="3">
        <v>0</v>
      </c>
      <c r="G42" s="3">
        <v>0</v>
      </c>
      <c r="H42" s="3">
        <v>0</v>
      </c>
      <c r="I42" s="3">
        <v>0</v>
      </c>
    </row>
    <row r="43" spans="1:11" ht="11.25" customHeight="1">
      <c r="A43" s="3" t="str">
        <f t="shared" si="0"/>
        <v>2019-20Dumfries &amp; Galloway</v>
      </c>
      <c r="B43" s="1" t="s">
        <v>5</v>
      </c>
      <c r="C43" s="3" t="s">
        <v>38</v>
      </c>
      <c r="D43" s="3">
        <v>0</v>
      </c>
      <c r="E43" s="3">
        <v>0</v>
      </c>
      <c r="F43" s="3">
        <v>0</v>
      </c>
      <c r="G43" s="3">
        <v>0</v>
      </c>
      <c r="H43" s="3">
        <v>0</v>
      </c>
      <c r="I43" s="3">
        <v>0</v>
      </c>
    </row>
    <row r="44" spans="1:11" ht="11.25" customHeight="1">
      <c r="A44" s="3" t="str">
        <f t="shared" si="0"/>
        <v>2019-20Dundee City</v>
      </c>
      <c r="B44" s="1" t="s">
        <v>6</v>
      </c>
      <c r="C44" s="3" t="s">
        <v>38</v>
      </c>
      <c r="D44" s="3">
        <v>0</v>
      </c>
      <c r="E44" s="3">
        <v>0</v>
      </c>
      <c r="F44" s="3">
        <v>0</v>
      </c>
      <c r="G44" s="3">
        <v>0</v>
      </c>
      <c r="H44" s="3">
        <v>0</v>
      </c>
      <c r="I44" s="3">
        <v>0</v>
      </c>
    </row>
    <row r="45" spans="1:11" ht="11.25" customHeight="1">
      <c r="A45" s="3" t="str">
        <f t="shared" si="0"/>
        <v>2019-20East Ayrshire</v>
      </c>
      <c r="B45" s="1" t="s">
        <v>7</v>
      </c>
      <c r="C45" s="3" t="s">
        <v>38</v>
      </c>
      <c r="D45" s="3">
        <v>26</v>
      </c>
      <c r="E45" s="3">
        <v>18</v>
      </c>
      <c r="F45" s="3">
        <v>8</v>
      </c>
      <c r="G45" s="3">
        <v>26</v>
      </c>
      <c r="H45" s="3">
        <v>18</v>
      </c>
      <c r="I45" s="3">
        <v>8</v>
      </c>
    </row>
    <row r="46" spans="1:11" ht="11.25" customHeight="1">
      <c r="A46" s="3" t="str">
        <f t="shared" si="0"/>
        <v>2019-20East Dunbartonshire</v>
      </c>
      <c r="B46" s="1" t="s">
        <v>8</v>
      </c>
      <c r="C46" s="3" t="s">
        <v>38</v>
      </c>
      <c r="D46" s="3">
        <v>2</v>
      </c>
      <c r="E46" s="3">
        <v>0</v>
      </c>
      <c r="F46" s="3">
        <v>2</v>
      </c>
      <c r="G46" s="3">
        <v>2</v>
      </c>
      <c r="H46" s="3">
        <v>0</v>
      </c>
      <c r="I46" s="3">
        <v>2</v>
      </c>
    </row>
    <row r="47" spans="1:11" ht="11.25" customHeight="1">
      <c r="A47" s="3" t="str">
        <f t="shared" si="0"/>
        <v>2019-20East Lothian</v>
      </c>
      <c r="B47" s="1" t="s">
        <v>9</v>
      </c>
      <c r="C47" s="3" t="s">
        <v>38</v>
      </c>
      <c r="D47" s="3">
        <v>0</v>
      </c>
      <c r="E47" s="3">
        <v>0</v>
      </c>
      <c r="F47" s="3">
        <v>0</v>
      </c>
      <c r="G47" s="3">
        <v>0</v>
      </c>
      <c r="H47" s="3">
        <v>0</v>
      </c>
      <c r="I47" s="3">
        <v>0</v>
      </c>
    </row>
    <row r="48" spans="1:11" ht="11.25" customHeight="1">
      <c r="A48" s="3" t="str">
        <f t="shared" si="0"/>
        <v>2019-20East Renfrewshire</v>
      </c>
      <c r="B48" s="1" t="s">
        <v>10</v>
      </c>
      <c r="C48" s="3" t="s">
        <v>38</v>
      </c>
      <c r="D48" s="3">
        <v>1</v>
      </c>
      <c r="E48" s="3">
        <v>0</v>
      </c>
      <c r="F48" s="3">
        <v>1</v>
      </c>
      <c r="G48" s="3">
        <v>1</v>
      </c>
      <c r="H48" s="3">
        <v>0</v>
      </c>
      <c r="I48" s="3">
        <v>1</v>
      </c>
    </row>
    <row r="49" spans="1:9" ht="11.25" customHeight="1">
      <c r="A49" s="3" t="str">
        <f t="shared" si="0"/>
        <v>2019-20Edinburgh, City of</v>
      </c>
      <c r="B49" s="1" t="s">
        <v>11</v>
      </c>
      <c r="C49" s="3" t="s">
        <v>38</v>
      </c>
      <c r="D49" s="3">
        <v>0</v>
      </c>
      <c r="E49" s="3">
        <v>0</v>
      </c>
      <c r="F49" s="3">
        <v>0</v>
      </c>
      <c r="G49" s="3">
        <v>0</v>
      </c>
      <c r="H49" s="3">
        <v>0</v>
      </c>
      <c r="I49" s="3">
        <v>0</v>
      </c>
    </row>
    <row r="50" spans="1:9" ht="11.25" customHeight="1">
      <c r="A50" s="3" t="str">
        <f t="shared" si="0"/>
        <v>2019-20Na h-Eileanan Siar</v>
      </c>
      <c r="B50" s="1" t="s">
        <v>35</v>
      </c>
      <c r="C50" s="3" t="s">
        <v>38</v>
      </c>
      <c r="D50" s="3">
        <v>35</v>
      </c>
      <c r="E50" s="3">
        <v>29</v>
      </c>
      <c r="F50" s="3">
        <v>6</v>
      </c>
      <c r="G50" s="3">
        <v>20</v>
      </c>
      <c r="H50" s="3">
        <v>16</v>
      </c>
      <c r="I50" s="3">
        <v>4</v>
      </c>
    </row>
    <row r="51" spans="1:9" ht="11.25" customHeight="1">
      <c r="A51" s="3" t="str">
        <f t="shared" si="0"/>
        <v>2019-20Falkirk</v>
      </c>
      <c r="B51" s="1" t="s">
        <v>12</v>
      </c>
      <c r="C51" s="3" t="s">
        <v>38</v>
      </c>
      <c r="D51" s="3">
        <v>17</v>
      </c>
      <c r="E51" s="3">
        <v>12</v>
      </c>
      <c r="F51" s="3">
        <v>5</v>
      </c>
      <c r="G51" s="3">
        <v>17</v>
      </c>
      <c r="H51" s="3">
        <v>12</v>
      </c>
      <c r="I51" s="3">
        <v>5</v>
      </c>
    </row>
    <row r="52" spans="1:9" ht="11.25" customHeight="1">
      <c r="A52" s="3" t="str">
        <f t="shared" si="0"/>
        <v>2019-20Fife</v>
      </c>
      <c r="B52" s="1" t="s">
        <v>13</v>
      </c>
      <c r="C52" s="3" t="s">
        <v>38</v>
      </c>
      <c r="D52" s="3">
        <v>68</v>
      </c>
      <c r="E52" s="3">
        <v>53</v>
      </c>
      <c r="F52" s="3">
        <v>15</v>
      </c>
      <c r="G52" s="3">
        <v>68</v>
      </c>
      <c r="H52" s="3">
        <v>53</v>
      </c>
      <c r="I52" s="3">
        <v>15</v>
      </c>
    </row>
    <row r="53" spans="1:9" ht="11.25" customHeight="1">
      <c r="A53" s="3" t="str">
        <f t="shared" si="0"/>
        <v>2019-20Glasgow City</v>
      </c>
      <c r="B53" s="1" t="s">
        <v>14</v>
      </c>
      <c r="C53" s="3" t="s">
        <v>38</v>
      </c>
      <c r="D53" s="3">
        <v>328</v>
      </c>
      <c r="E53" s="3">
        <v>242</v>
      </c>
      <c r="F53" s="3">
        <v>86</v>
      </c>
      <c r="G53" s="3">
        <v>318</v>
      </c>
      <c r="H53" s="3">
        <v>237</v>
      </c>
      <c r="I53" s="3">
        <v>81</v>
      </c>
    </row>
    <row r="54" spans="1:9" ht="11.25" customHeight="1">
      <c r="A54" s="3" t="str">
        <f t="shared" si="0"/>
        <v>2019-20Highland</v>
      </c>
      <c r="B54" s="1" t="s">
        <v>15</v>
      </c>
      <c r="C54" s="3" t="s">
        <v>38</v>
      </c>
      <c r="D54" s="3">
        <v>27</v>
      </c>
      <c r="E54" s="3">
        <v>18</v>
      </c>
      <c r="F54" s="3">
        <v>9</v>
      </c>
      <c r="G54" s="3">
        <v>24</v>
      </c>
      <c r="H54" s="3">
        <v>15</v>
      </c>
      <c r="I54" s="3">
        <v>9</v>
      </c>
    </row>
    <row r="55" spans="1:9" ht="11.25" customHeight="1">
      <c r="A55" s="3" t="str">
        <f t="shared" si="0"/>
        <v>2019-20Inverclyde</v>
      </c>
      <c r="B55" s="1" t="s">
        <v>16</v>
      </c>
      <c r="C55" s="3" t="s">
        <v>38</v>
      </c>
      <c r="D55" s="3">
        <v>0</v>
      </c>
      <c r="E55" s="3">
        <v>0</v>
      </c>
      <c r="F55" s="3">
        <v>0</v>
      </c>
      <c r="G55" s="3">
        <v>0</v>
      </c>
      <c r="H55" s="3">
        <v>0</v>
      </c>
      <c r="I55" s="3">
        <v>0</v>
      </c>
    </row>
    <row r="56" spans="1:9" ht="11.25" customHeight="1">
      <c r="A56" s="3" t="str">
        <f t="shared" si="0"/>
        <v>2019-20Midlothian</v>
      </c>
      <c r="B56" s="1" t="s">
        <v>17</v>
      </c>
      <c r="C56" s="3" t="s">
        <v>38</v>
      </c>
      <c r="D56" s="3">
        <v>0</v>
      </c>
      <c r="E56" s="3">
        <v>0</v>
      </c>
      <c r="F56" s="3">
        <v>0</v>
      </c>
      <c r="G56" s="3">
        <v>0</v>
      </c>
      <c r="H56" s="3">
        <v>0</v>
      </c>
      <c r="I56" s="3">
        <v>0</v>
      </c>
    </row>
    <row r="57" spans="1:9" ht="11.25" customHeight="1">
      <c r="A57" s="3" t="str">
        <f t="shared" si="0"/>
        <v>2019-20Moray</v>
      </c>
      <c r="B57" s="1" t="s">
        <v>18</v>
      </c>
      <c r="C57" s="3" t="s">
        <v>38</v>
      </c>
      <c r="D57" s="3">
        <v>8</v>
      </c>
      <c r="E57" s="3">
        <v>6</v>
      </c>
      <c r="F57" s="3">
        <v>2</v>
      </c>
      <c r="G57" s="3">
        <v>8</v>
      </c>
      <c r="H57" s="3">
        <v>6</v>
      </c>
      <c r="I57" s="3">
        <v>2</v>
      </c>
    </row>
    <row r="58" spans="1:9" ht="11.25" customHeight="1">
      <c r="A58" s="3" t="str">
        <f t="shared" si="0"/>
        <v>2019-20North Ayrshire</v>
      </c>
      <c r="B58" s="1" t="s">
        <v>19</v>
      </c>
      <c r="C58" s="3" t="s">
        <v>38</v>
      </c>
      <c r="D58" s="3">
        <v>22</v>
      </c>
      <c r="E58" s="3">
        <v>11</v>
      </c>
      <c r="F58" s="3">
        <v>11</v>
      </c>
      <c r="G58" s="3">
        <v>22</v>
      </c>
      <c r="H58" s="3">
        <v>11</v>
      </c>
      <c r="I58" s="3">
        <v>11</v>
      </c>
    </row>
    <row r="59" spans="1:9" ht="11.25" customHeight="1">
      <c r="A59" s="3" t="str">
        <f t="shared" si="0"/>
        <v>2019-20North Lanarkshire</v>
      </c>
      <c r="B59" s="1" t="s">
        <v>20</v>
      </c>
      <c r="C59" s="3" t="s">
        <v>38</v>
      </c>
      <c r="D59" s="3">
        <v>20</v>
      </c>
      <c r="E59" s="3">
        <v>17</v>
      </c>
      <c r="F59" s="3">
        <v>3</v>
      </c>
      <c r="G59" s="3">
        <v>18</v>
      </c>
      <c r="H59" s="3">
        <v>15</v>
      </c>
      <c r="I59" s="3">
        <v>3</v>
      </c>
    </row>
    <row r="60" spans="1:9" ht="11.25" customHeight="1">
      <c r="A60" s="3" t="str">
        <f t="shared" si="0"/>
        <v>2019-20Orkney Islands</v>
      </c>
      <c r="B60" s="1" t="s">
        <v>30</v>
      </c>
      <c r="C60" s="3" t="s">
        <v>38</v>
      </c>
      <c r="D60" s="3">
        <v>0</v>
      </c>
      <c r="E60" s="3">
        <v>0</v>
      </c>
      <c r="F60" s="3">
        <v>0</v>
      </c>
      <c r="G60" s="3">
        <v>0</v>
      </c>
      <c r="H60" s="3">
        <v>0</v>
      </c>
      <c r="I60" s="3">
        <v>0</v>
      </c>
    </row>
    <row r="61" spans="1:9" ht="11.25" customHeight="1">
      <c r="A61" s="3" t="str">
        <f t="shared" si="0"/>
        <v>2019-20Perth &amp; Kinross</v>
      </c>
      <c r="B61" s="1" t="s">
        <v>21</v>
      </c>
      <c r="C61" s="3" t="s">
        <v>38</v>
      </c>
      <c r="D61" s="3">
        <v>44</v>
      </c>
      <c r="E61" s="3">
        <v>37</v>
      </c>
      <c r="F61" s="3">
        <v>7</v>
      </c>
      <c r="G61" s="3">
        <v>34</v>
      </c>
      <c r="H61" s="3">
        <v>28</v>
      </c>
      <c r="I61" s="3">
        <v>6</v>
      </c>
    </row>
    <row r="62" spans="1:9" ht="11.25" customHeight="1">
      <c r="A62" s="3" t="str">
        <f t="shared" si="0"/>
        <v>2019-20Renfrewshire</v>
      </c>
      <c r="B62" s="1" t="s">
        <v>22</v>
      </c>
      <c r="C62" s="3" t="s">
        <v>38</v>
      </c>
      <c r="D62" s="3">
        <v>0</v>
      </c>
      <c r="E62" s="3">
        <v>0</v>
      </c>
      <c r="F62" s="3">
        <v>0</v>
      </c>
      <c r="G62" s="3">
        <v>0</v>
      </c>
      <c r="H62" s="3">
        <v>0</v>
      </c>
      <c r="I62" s="3">
        <v>0</v>
      </c>
    </row>
    <row r="63" spans="1:9" ht="11.25" customHeight="1">
      <c r="A63" s="3" t="str">
        <f t="shared" si="0"/>
        <v>2019-20Scottish Borders</v>
      </c>
      <c r="B63" s="1" t="s">
        <v>29</v>
      </c>
      <c r="C63" s="3" t="s">
        <v>38</v>
      </c>
      <c r="D63" s="3">
        <v>35</v>
      </c>
      <c r="E63" s="3">
        <v>22</v>
      </c>
      <c r="F63" s="3">
        <v>13</v>
      </c>
      <c r="G63" s="3">
        <v>32</v>
      </c>
      <c r="H63" s="3">
        <v>19</v>
      </c>
      <c r="I63" s="3">
        <v>13</v>
      </c>
    </row>
    <row r="64" spans="1:9" ht="11.25" customHeight="1">
      <c r="A64" s="3" t="str">
        <f t="shared" si="0"/>
        <v>2019-20Shetland Islands</v>
      </c>
      <c r="B64" s="1" t="s">
        <v>31</v>
      </c>
      <c r="C64" s="3" t="s">
        <v>38</v>
      </c>
      <c r="D64" s="3">
        <v>1</v>
      </c>
      <c r="E64" s="3">
        <v>1</v>
      </c>
      <c r="F64" s="3">
        <v>0</v>
      </c>
      <c r="G64" s="3">
        <v>1</v>
      </c>
      <c r="H64" s="3">
        <v>1</v>
      </c>
      <c r="I64" s="3">
        <v>0</v>
      </c>
    </row>
    <row r="65" spans="1:17" ht="11.25" customHeight="1">
      <c r="A65" s="3" t="str">
        <f t="shared" si="0"/>
        <v>2019-20South Ayrshire</v>
      </c>
      <c r="B65" s="1" t="s">
        <v>23</v>
      </c>
      <c r="C65" s="3" t="s">
        <v>38</v>
      </c>
      <c r="D65" s="3">
        <v>13</v>
      </c>
      <c r="E65" s="3">
        <v>9</v>
      </c>
      <c r="F65" s="3">
        <v>4</v>
      </c>
      <c r="G65" s="3">
        <v>13</v>
      </c>
      <c r="H65" s="3">
        <v>9</v>
      </c>
      <c r="I65" s="3">
        <v>4</v>
      </c>
    </row>
    <row r="66" spans="1:17" ht="11.25" customHeight="1">
      <c r="A66" s="3" t="str">
        <f t="shared" si="0"/>
        <v>2019-20South Lanarkshire</v>
      </c>
      <c r="B66" s="1" t="s">
        <v>24</v>
      </c>
      <c r="C66" s="3" t="s">
        <v>38</v>
      </c>
      <c r="D66" s="3">
        <v>47</v>
      </c>
      <c r="E66" s="3">
        <v>44</v>
      </c>
      <c r="F66" s="3">
        <v>3</v>
      </c>
      <c r="G66" s="3">
        <v>45</v>
      </c>
      <c r="H66" s="3">
        <v>42</v>
      </c>
      <c r="I66" s="3">
        <v>3</v>
      </c>
    </row>
    <row r="67" spans="1:17" ht="11.25" customHeight="1">
      <c r="A67" s="3" t="str">
        <f t="shared" si="0"/>
        <v>2019-20Stirling</v>
      </c>
      <c r="B67" s="1" t="s">
        <v>25</v>
      </c>
      <c r="C67" s="3" t="s">
        <v>38</v>
      </c>
      <c r="D67" s="3">
        <v>0</v>
      </c>
      <c r="E67" s="3">
        <v>0</v>
      </c>
      <c r="F67" s="3">
        <v>0</v>
      </c>
      <c r="G67" s="3">
        <v>0</v>
      </c>
      <c r="H67" s="3">
        <v>0</v>
      </c>
      <c r="I67" s="3">
        <v>0</v>
      </c>
    </row>
    <row r="68" spans="1:17" ht="11.25" customHeight="1">
      <c r="A68" s="3" t="str">
        <f t="shared" si="0"/>
        <v>2019-20West Dunbartonshire</v>
      </c>
      <c r="B68" s="1" t="s">
        <v>26</v>
      </c>
      <c r="C68" s="3" t="s">
        <v>38</v>
      </c>
      <c r="D68" s="3">
        <v>0</v>
      </c>
      <c r="E68" s="3">
        <v>0</v>
      </c>
      <c r="F68" s="3">
        <v>0</v>
      </c>
      <c r="G68" s="3">
        <v>0</v>
      </c>
      <c r="H68" s="3">
        <v>0</v>
      </c>
      <c r="I68" s="3">
        <v>0</v>
      </c>
    </row>
    <row r="69" spans="1:17" ht="11.25" customHeight="1">
      <c r="A69" s="3" t="str">
        <f t="shared" si="0"/>
        <v>2019-20West Lothian</v>
      </c>
      <c r="B69" s="1" t="s">
        <v>27</v>
      </c>
      <c r="C69" s="3" t="s">
        <v>38</v>
      </c>
      <c r="D69" s="3">
        <v>0</v>
      </c>
      <c r="E69" s="3">
        <v>0</v>
      </c>
      <c r="F69" s="3">
        <v>0</v>
      </c>
      <c r="G69" s="3">
        <v>0</v>
      </c>
      <c r="H69" s="3">
        <v>0</v>
      </c>
      <c r="I69" s="3">
        <v>0</v>
      </c>
    </row>
    <row r="70" spans="1:17" ht="11.25" customHeight="1">
      <c r="A70" s="3" t="str">
        <f t="shared" si="0"/>
        <v>2020-21Aberdeen City</v>
      </c>
      <c r="B70" s="1" t="s">
        <v>0</v>
      </c>
      <c r="C70" s="3" t="s">
        <v>44</v>
      </c>
      <c r="D70" s="3">
        <v>11</v>
      </c>
      <c r="E70" s="3">
        <v>8</v>
      </c>
      <c r="F70" s="3">
        <v>3</v>
      </c>
      <c r="G70" s="3">
        <v>11</v>
      </c>
      <c r="H70" s="3">
        <v>8</v>
      </c>
      <c r="I70" s="3">
        <v>3</v>
      </c>
      <c r="J70" s="40"/>
      <c r="K70" s="40"/>
      <c r="L70" s="40"/>
      <c r="M70" s="40"/>
      <c r="N70" s="40"/>
      <c r="O70" s="40"/>
      <c r="P70" s="40"/>
      <c r="Q70" s="40"/>
    </row>
    <row r="71" spans="1:17" ht="11.25" customHeight="1">
      <c r="A71" s="3" t="str">
        <f t="shared" ref="A71:A178" si="1">C71&amp;B71</f>
        <v>2020-21Aberdeenshire</v>
      </c>
      <c r="B71" s="1" t="s">
        <v>1</v>
      </c>
      <c r="C71" s="3" t="s">
        <v>44</v>
      </c>
      <c r="D71" s="3">
        <v>0</v>
      </c>
      <c r="E71" s="3">
        <v>0</v>
      </c>
      <c r="F71" s="3">
        <v>0</v>
      </c>
      <c r="G71" s="3">
        <v>0</v>
      </c>
      <c r="H71" s="3">
        <v>0</v>
      </c>
      <c r="I71" s="3">
        <v>0</v>
      </c>
      <c r="J71" s="40"/>
      <c r="K71" s="40"/>
      <c r="L71" s="40"/>
      <c r="M71" s="40"/>
      <c r="N71" s="40"/>
      <c r="O71" s="40"/>
      <c r="P71" s="40"/>
      <c r="Q71" s="40"/>
    </row>
    <row r="72" spans="1:17" ht="11.25" customHeight="1">
      <c r="A72" s="3" t="str">
        <f t="shared" si="1"/>
        <v>2020-21Angus</v>
      </c>
      <c r="B72" s="1" t="s">
        <v>2</v>
      </c>
      <c r="C72" s="3" t="s">
        <v>44</v>
      </c>
      <c r="D72" s="3">
        <v>41</v>
      </c>
      <c r="E72" s="3">
        <v>32</v>
      </c>
      <c r="F72" s="3">
        <v>9</v>
      </c>
      <c r="G72" s="3">
        <v>25</v>
      </c>
      <c r="H72" s="3">
        <v>19</v>
      </c>
      <c r="I72" s="3">
        <v>6</v>
      </c>
      <c r="J72" s="40"/>
      <c r="K72" s="40"/>
      <c r="L72" s="40"/>
      <c r="M72" s="40"/>
      <c r="N72" s="40"/>
      <c r="O72" s="40"/>
      <c r="P72" s="40"/>
      <c r="Q72" s="40"/>
    </row>
    <row r="73" spans="1:17" ht="11.25" customHeight="1">
      <c r="A73" s="3" t="str">
        <f t="shared" si="1"/>
        <v>2020-21Argyll &amp; Bute</v>
      </c>
      <c r="B73" s="1" t="s">
        <v>3</v>
      </c>
      <c r="C73" s="3" t="s">
        <v>44</v>
      </c>
      <c r="D73" s="3">
        <v>0</v>
      </c>
      <c r="E73" s="3">
        <v>0</v>
      </c>
      <c r="F73" s="3">
        <v>0</v>
      </c>
      <c r="G73" s="3">
        <v>0</v>
      </c>
      <c r="H73" s="3">
        <v>0</v>
      </c>
      <c r="I73" s="3">
        <v>0</v>
      </c>
      <c r="J73" s="40"/>
      <c r="K73" s="40"/>
      <c r="L73" s="40"/>
      <c r="M73" s="40"/>
      <c r="N73" s="40"/>
      <c r="O73" s="40"/>
      <c r="P73" s="40"/>
      <c r="Q73" s="40"/>
    </row>
    <row r="74" spans="1:17" ht="11.25" customHeight="1">
      <c r="A74" s="3" t="str">
        <f t="shared" si="1"/>
        <v>2020-21Clackmannanshire</v>
      </c>
      <c r="B74" s="1" t="s">
        <v>4</v>
      </c>
      <c r="C74" s="3" t="s">
        <v>44</v>
      </c>
      <c r="D74" s="3">
        <v>0</v>
      </c>
      <c r="E74" s="3">
        <v>0</v>
      </c>
      <c r="F74" s="3">
        <v>0</v>
      </c>
      <c r="G74" s="3">
        <v>0</v>
      </c>
      <c r="H74" s="3">
        <v>0</v>
      </c>
      <c r="I74" s="3">
        <v>0</v>
      </c>
      <c r="J74" s="40"/>
      <c r="K74" s="40"/>
      <c r="L74" s="40"/>
      <c r="M74" s="40"/>
      <c r="N74" s="40"/>
      <c r="O74" s="40"/>
      <c r="P74" s="40"/>
      <c r="Q74" s="40"/>
    </row>
    <row r="75" spans="1:17" ht="11.25" customHeight="1">
      <c r="A75" s="3" t="str">
        <f t="shared" si="1"/>
        <v>2020-21Dumfries &amp; Galloway</v>
      </c>
      <c r="B75" s="1" t="s">
        <v>5</v>
      </c>
      <c r="C75" s="3" t="s">
        <v>44</v>
      </c>
      <c r="D75" s="3">
        <v>0</v>
      </c>
      <c r="E75" s="3">
        <v>0</v>
      </c>
      <c r="F75" s="3">
        <v>0</v>
      </c>
      <c r="G75" s="3">
        <v>0</v>
      </c>
      <c r="H75" s="3">
        <v>0</v>
      </c>
      <c r="I75" s="3">
        <v>0</v>
      </c>
      <c r="J75" s="40"/>
      <c r="K75" s="40"/>
      <c r="L75" s="40"/>
      <c r="M75" s="40"/>
      <c r="N75" s="40"/>
      <c r="O75" s="40"/>
      <c r="P75" s="40"/>
      <c r="Q75" s="40"/>
    </row>
    <row r="76" spans="1:17" ht="11.25" customHeight="1">
      <c r="A76" s="3" t="str">
        <f t="shared" si="1"/>
        <v>2020-21Dundee City</v>
      </c>
      <c r="B76" s="1" t="s">
        <v>6</v>
      </c>
      <c r="C76" s="3" t="s">
        <v>44</v>
      </c>
      <c r="D76" s="3">
        <v>0</v>
      </c>
      <c r="E76" s="3">
        <v>0</v>
      </c>
      <c r="F76" s="3">
        <v>0</v>
      </c>
      <c r="G76" s="3">
        <v>0</v>
      </c>
      <c r="H76" s="3">
        <v>0</v>
      </c>
      <c r="I76" s="3">
        <v>0</v>
      </c>
      <c r="J76" s="40"/>
      <c r="K76" s="40"/>
      <c r="L76" s="40"/>
      <c r="M76" s="40"/>
      <c r="N76" s="40"/>
      <c r="O76" s="40"/>
      <c r="P76" s="40"/>
      <c r="Q76" s="40"/>
    </row>
    <row r="77" spans="1:17" ht="11.25" customHeight="1">
      <c r="A77" s="3" t="str">
        <f t="shared" si="1"/>
        <v>2020-21East Ayrshire</v>
      </c>
      <c r="B77" s="1" t="s">
        <v>7</v>
      </c>
      <c r="C77" s="3" t="s">
        <v>44</v>
      </c>
      <c r="D77" s="3">
        <v>5</v>
      </c>
      <c r="E77" s="3">
        <v>5</v>
      </c>
      <c r="F77" s="3">
        <v>0</v>
      </c>
      <c r="G77" s="3">
        <v>5</v>
      </c>
      <c r="H77" s="3">
        <v>5</v>
      </c>
      <c r="I77" s="3">
        <v>0</v>
      </c>
      <c r="J77" s="40"/>
      <c r="K77" s="40"/>
      <c r="L77" s="40"/>
      <c r="M77" s="40"/>
      <c r="N77" s="40"/>
      <c r="O77" s="40"/>
      <c r="P77" s="40"/>
      <c r="Q77" s="40"/>
    </row>
    <row r="78" spans="1:17" ht="11.25" customHeight="1">
      <c r="A78" s="3" t="str">
        <f t="shared" si="1"/>
        <v>2020-21East Dunbartonshire</v>
      </c>
      <c r="B78" s="1" t="s">
        <v>8</v>
      </c>
      <c r="C78" s="3" t="s">
        <v>44</v>
      </c>
      <c r="D78" s="3">
        <v>0</v>
      </c>
      <c r="E78" s="3">
        <v>0</v>
      </c>
      <c r="F78" s="3">
        <v>0</v>
      </c>
      <c r="G78" s="3">
        <v>0</v>
      </c>
      <c r="H78" s="3">
        <v>0</v>
      </c>
      <c r="I78" s="3">
        <v>0</v>
      </c>
      <c r="J78" s="40"/>
      <c r="K78" s="40"/>
      <c r="L78" s="40"/>
      <c r="M78" s="40"/>
      <c r="N78" s="40"/>
      <c r="O78" s="40"/>
      <c r="P78" s="40"/>
      <c r="Q78" s="40"/>
    </row>
    <row r="79" spans="1:17" ht="11.25" customHeight="1">
      <c r="A79" s="3" t="str">
        <f t="shared" si="1"/>
        <v>2020-21East Lothian</v>
      </c>
      <c r="B79" s="1" t="s">
        <v>9</v>
      </c>
      <c r="C79" s="3" t="s">
        <v>44</v>
      </c>
      <c r="D79" s="3">
        <v>0</v>
      </c>
      <c r="E79" s="3">
        <v>0</v>
      </c>
      <c r="F79" s="3">
        <v>0</v>
      </c>
      <c r="G79" s="3">
        <v>0</v>
      </c>
      <c r="H79" s="3">
        <v>0</v>
      </c>
      <c r="I79" s="3">
        <v>0</v>
      </c>
      <c r="J79" s="40"/>
      <c r="K79" s="40"/>
      <c r="L79" s="40"/>
      <c r="M79" s="40"/>
      <c r="N79" s="40"/>
      <c r="O79" s="40"/>
      <c r="P79" s="40"/>
      <c r="Q79" s="40"/>
    </row>
    <row r="80" spans="1:17" ht="11.25" customHeight="1">
      <c r="A80" s="3" t="str">
        <f t="shared" si="1"/>
        <v>2020-21East Renfrewshire</v>
      </c>
      <c r="B80" s="1" t="s">
        <v>10</v>
      </c>
      <c r="C80" s="3" t="s">
        <v>44</v>
      </c>
      <c r="D80" s="3">
        <v>0</v>
      </c>
      <c r="E80" s="3">
        <v>0</v>
      </c>
      <c r="F80" s="3">
        <v>0</v>
      </c>
      <c r="G80" s="3">
        <v>0</v>
      </c>
      <c r="H80" s="3">
        <v>0</v>
      </c>
      <c r="I80" s="3">
        <v>0</v>
      </c>
      <c r="J80" s="40"/>
      <c r="K80" s="40"/>
      <c r="L80" s="40"/>
      <c r="M80" s="40"/>
      <c r="N80" s="40"/>
      <c r="O80" s="40"/>
      <c r="P80" s="40"/>
      <c r="Q80" s="40"/>
    </row>
    <row r="81" spans="1:17" ht="11.25" customHeight="1">
      <c r="A81" s="3" t="str">
        <f t="shared" si="1"/>
        <v>2020-21Edinburgh, City of</v>
      </c>
      <c r="B81" s="1" t="s">
        <v>11</v>
      </c>
      <c r="C81" s="3" t="s">
        <v>44</v>
      </c>
      <c r="D81" s="3">
        <v>0</v>
      </c>
      <c r="E81" s="3">
        <v>0</v>
      </c>
      <c r="F81" s="3">
        <v>0</v>
      </c>
      <c r="G81" s="3">
        <v>0</v>
      </c>
      <c r="H81" s="3">
        <v>0</v>
      </c>
      <c r="I81" s="3">
        <v>0</v>
      </c>
      <c r="J81" s="40"/>
      <c r="K81" s="40"/>
      <c r="L81" s="40"/>
      <c r="M81" s="40"/>
      <c r="N81" s="40"/>
      <c r="O81" s="40"/>
      <c r="P81" s="40"/>
      <c r="Q81" s="40"/>
    </row>
    <row r="82" spans="1:17" ht="11.25" customHeight="1">
      <c r="A82" s="3" t="str">
        <f t="shared" si="1"/>
        <v>2020-21Na h-Eileanan Siar</v>
      </c>
      <c r="B82" s="1" t="s">
        <v>35</v>
      </c>
      <c r="C82" s="3" t="s">
        <v>44</v>
      </c>
      <c r="D82" s="3">
        <v>33</v>
      </c>
      <c r="E82" s="3">
        <v>20</v>
      </c>
      <c r="F82" s="3">
        <v>13</v>
      </c>
      <c r="G82" s="3">
        <v>15</v>
      </c>
      <c r="H82" s="3">
        <v>11</v>
      </c>
      <c r="I82" s="3">
        <v>4</v>
      </c>
      <c r="J82" s="40"/>
      <c r="K82" s="40"/>
      <c r="L82" s="40"/>
      <c r="M82" s="40"/>
      <c r="N82" s="40"/>
      <c r="O82" s="40"/>
      <c r="P82" s="40"/>
      <c r="Q82" s="40"/>
    </row>
    <row r="83" spans="1:17" ht="11.25" customHeight="1">
      <c r="A83" s="3" t="str">
        <f t="shared" si="1"/>
        <v>2020-21Falkirk</v>
      </c>
      <c r="B83" s="1" t="s">
        <v>12</v>
      </c>
      <c r="C83" s="3" t="s">
        <v>44</v>
      </c>
      <c r="D83" s="3">
        <v>26</v>
      </c>
      <c r="E83" s="3">
        <v>16</v>
      </c>
      <c r="F83" s="3">
        <v>10</v>
      </c>
      <c r="G83" s="3">
        <v>26</v>
      </c>
      <c r="H83" s="3">
        <v>16</v>
      </c>
      <c r="I83" s="3">
        <v>10</v>
      </c>
      <c r="J83" s="40"/>
      <c r="K83" s="40"/>
      <c r="L83" s="40"/>
      <c r="M83" s="40"/>
      <c r="N83" s="40"/>
      <c r="O83" s="40"/>
      <c r="P83" s="40"/>
      <c r="Q83" s="40"/>
    </row>
    <row r="84" spans="1:17" ht="11.25" customHeight="1">
      <c r="A84" s="3" t="str">
        <f t="shared" si="1"/>
        <v>2020-21Fife</v>
      </c>
      <c r="B84" s="1" t="s">
        <v>13</v>
      </c>
      <c r="C84" s="3" t="s">
        <v>44</v>
      </c>
      <c r="D84" s="3">
        <v>51</v>
      </c>
      <c r="E84" s="3">
        <v>32</v>
      </c>
      <c r="F84" s="3">
        <v>19</v>
      </c>
      <c r="G84" s="3">
        <v>49</v>
      </c>
      <c r="H84" s="3">
        <v>32</v>
      </c>
      <c r="I84" s="3">
        <v>17</v>
      </c>
      <c r="J84" s="40"/>
      <c r="K84" s="40"/>
      <c r="L84" s="40"/>
      <c r="M84" s="40"/>
      <c r="N84" s="40"/>
      <c r="O84" s="40"/>
      <c r="P84" s="40"/>
      <c r="Q84" s="40"/>
    </row>
    <row r="85" spans="1:17" ht="11.25" customHeight="1">
      <c r="A85" s="3" t="str">
        <f t="shared" si="1"/>
        <v>2020-21Glasgow City</v>
      </c>
      <c r="B85" s="1" t="s">
        <v>14</v>
      </c>
      <c r="C85" s="3" t="s">
        <v>44</v>
      </c>
      <c r="D85" s="3">
        <v>164</v>
      </c>
      <c r="E85" s="3">
        <v>121</v>
      </c>
      <c r="F85" s="3">
        <v>43</v>
      </c>
      <c r="G85" s="3">
        <v>160</v>
      </c>
      <c r="H85" s="3">
        <v>119</v>
      </c>
      <c r="I85" s="3">
        <v>41</v>
      </c>
      <c r="J85" s="40"/>
      <c r="K85" s="40"/>
      <c r="L85" s="40"/>
      <c r="M85" s="40"/>
      <c r="N85" s="40"/>
      <c r="O85" s="40"/>
      <c r="P85" s="40"/>
      <c r="Q85" s="40"/>
    </row>
    <row r="86" spans="1:17" ht="11.25" customHeight="1">
      <c r="A86" s="3" t="str">
        <f t="shared" si="1"/>
        <v>2020-21Highland</v>
      </c>
      <c r="B86" s="1" t="s">
        <v>15</v>
      </c>
      <c r="C86" s="3" t="s">
        <v>44</v>
      </c>
      <c r="D86" s="3">
        <v>9</v>
      </c>
      <c r="E86" s="3">
        <v>6</v>
      </c>
      <c r="F86" s="3">
        <v>3</v>
      </c>
      <c r="G86" s="3">
        <v>9</v>
      </c>
      <c r="H86" s="3">
        <v>6</v>
      </c>
      <c r="I86" s="3">
        <v>3</v>
      </c>
      <c r="J86" s="40"/>
      <c r="K86" s="40"/>
      <c r="L86" s="40"/>
      <c r="M86" s="40"/>
      <c r="N86" s="40"/>
      <c r="O86" s="40"/>
      <c r="P86" s="40"/>
      <c r="Q86" s="40"/>
    </row>
    <row r="87" spans="1:17" ht="11.25" customHeight="1">
      <c r="A87" s="3" t="str">
        <f t="shared" si="1"/>
        <v>2020-21Inverclyde</v>
      </c>
      <c r="B87" s="1" t="s">
        <v>16</v>
      </c>
      <c r="C87" s="3" t="s">
        <v>44</v>
      </c>
      <c r="D87" s="3">
        <v>1</v>
      </c>
      <c r="E87" s="3">
        <v>1</v>
      </c>
      <c r="F87" s="3">
        <v>0</v>
      </c>
      <c r="G87" s="3">
        <v>1</v>
      </c>
      <c r="H87" s="3">
        <v>1</v>
      </c>
      <c r="I87" s="3">
        <v>0</v>
      </c>
      <c r="J87" s="40"/>
      <c r="K87" s="40"/>
      <c r="L87" s="40"/>
      <c r="M87" s="40"/>
      <c r="N87" s="40"/>
      <c r="O87" s="40"/>
      <c r="P87" s="40"/>
      <c r="Q87" s="40"/>
    </row>
    <row r="88" spans="1:17" ht="11.25" customHeight="1">
      <c r="A88" s="3" t="str">
        <f t="shared" si="1"/>
        <v>2020-21Midlothian</v>
      </c>
      <c r="B88" s="1" t="s">
        <v>17</v>
      </c>
      <c r="C88" s="3" t="s">
        <v>44</v>
      </c>
      <c r="D88" s="3">
        <v>0</v>
      </c>
      <c r="E88" s="3">
        <v>0</v>
      </c>
      <c r="F88" s="3">
        <v>0</v>
      </c>
      <c r="G88" s="3">
        <v>0</v>
      </c>
      <c r="H88" s="3">
        <v>0</v>
      </c>
      <c r="I88" s="3">
        <v>0</v>
      </c>
      <c r="J88" s="40"/>
      <c r="K88" s="40"/>
      <c r="L88" s="40"/>
      <c r="M88" s="40"/>
      <c r="N88" s="40"/>
      <c r="O88" s="40"/>
      <c r="P88" s="40"/>
      <c r="Q88" s="40"/>
    </row>
    <row r="89" spans="1:17" ht="11.25" customHeight="1">
      <c r="A89" s="3" t="str">
        <f t="shared" si="1"/>
        <v>2020-21Moray</v>
      </c>
      <c r="B89" s="1" t="s">
        <v>18</v>
      </c>
      <c r="C89" s="3" t="s">
        <v>44</v>
      </c>
      <c r="D89" s="3">
        <v>19</v>
      </c>
      <c r="E89" s="3">
        <v>12</v>
      </c>
      <c r="F89" s="3">
        <v>7</v>
      </c>
      <c r="G89" s="3">
        <v>18</v>
      </c>
      <c r="H89" s="3">
        <v>12</v>
      </c>
      <c r="I89" s="3">
        <v>6</v>
      </c>
      <c r="J89" s="40"/>
      <c r="K89" s="40"/>
      <c r="L89" s="40"/>
      <c r="M89" s="40"/>
      <c r="N89" s="40"/>
      <c r="O89" s="40"/>
      <c r="P89" s="40"/>
      <c r="Q89" s="40"/>
    </row>
    <row r="90" spans="1:17" ht="11.25" customHeight="1">
      <c r="A90" s="3" t="str">
        <f t="shared" si="1"/>
        <v>2020-21North Ayrshire</v>
      </c>
      <c r="B90" s="1" t="s">
        <v>19</v>
      </c>
      <c r="C90" s="3" t="s">
        <v>44</v>
      </c>
      <c r="D90" s="3">
        <v>6</v>
      </c>
      <c r="E90" s="3">
        <v>2</v>
      </c>
      <c r="F90" s="3">
        <v>4</v>
      </c>
      <c r="G90" s="3">
        <v>6</v>
      </c>
      <c r="H90" s="3">
        <v>2</v>
      </c>
      <c r="I90" s="3">
        <v>4</v>
      </c>
      <c r="J90" s="40"/>
      <c r="K90" s="40"/>
      <c r="L90" s="40"/>
      <c r="M90" s="40"/>
      <c r="N90" s="40"/>
      <c r="O90" s="40"/>
      <c r="P90" s="40"/>
      <c r="Q90" s="40"/>
    </row>
    <row r="91" spans="1:17" ht="11.25" customHeight="1">
      <c r="A91" s="3" t="str">
        <f t="shared" si="1"/>
        <v>2020-21North Lanarkshire</v>
      </c>
      <c r="B91" s="1" t="s">
        <v>20</v>
      </c>
      <c r="C91" s="3" t="s">
        <v>44</v>
      </c>
      <c r="D91" s="3">
        <v>11</v>
      </c>
      <c r="E91" s="3">
        <v>11</v>
      </c>
      <c r="F91" s="3">
        <v>0</v>
      </c>
      <c r="G91" s="3">
        <v>11</v>
      </c>
      <c r="H91" s="3">
        <v>11</v>
      </c>
      <c r="I91" s="3">
        <v>0</v>
      </c>
      <c r="J91" s="40"/>
      <c r="K91" s="40"/>
      <c r="L91" s="40"/>
      <c r="M91" s="40"/>
      <c r="N91" s="40"/>
      <c r="O91" s="40"/>
      <c r="P91" s="40"/>
      <c r="Q91" s="40"/>
    </row>
    <row r="92" spans="1:17" ht="11.25" customHeight="1">
      <c r="A92" s="3" t="str">
        <f t="shared" si="1"/>
        <v>2020-21Orkney Islands</v>
      </c>
      <c r="B92" s="1" t="s">
        <v>30</v>
      </c>
      <c r="C92" s="3" t="s">
        <v>44</v>
      </c>
      <c r="D92" s="3">
        <v>0</v>
      </c>
      <c r="E92" s="3">
        <v>0</v>
      </c>
      <c r="F92" s="3">
        <v>0</v>
      </c>
      <c r="G92" s="3">
        <v>0</v>
      </c>
      <c r="H92" s="3">
        <v>0</v>
      </c>
      <c r="I92" s="3">
        <v>0</v>
      </c>
      <c r="J92" s="40"/>
      <c r="K92" s="40"/>
      <c r="L92" s="40"/>
      <c r="M92" s="40"/>
      <c r="N92" s="40"/>
      <c r="O92" s="40"/>
      <c r="P92" s="40"/>
      <c r="Q92" s="40"/>
    </row>
    <row r="93" spans="1:17" ht="11.25" customHeight="1">
      <c r="A93" s="3" t="str">
        <f t="shared" si="1"/>
        <v>2020-21Perth &amp; Kinross</v>
      </c>
      <c r="B93" s="1" t="s">
        <v>21</v>
      </c>
      <c r="C93" s="3" t="s">
        <v>44</v>
      </c>
      <c r="D93" s="3">
        <v>15</v>
      </c>
      <c r="E93" s="3">
        <v>14</v>
      </c>
      <c r="F93" s="3">
        <v>1</v>
      </c>
      <c r="G93" s="3">
        <v>14</v>
      </c>
      <c r="H93" s="3">
        <v>13</v>
      </c>
      <c r="I93" s="3">
        <v>1</v>
      </c>
      <c r="J93" s="40"/>
      <c r="K93" s="40"/>
      <c r="L93" s="40"/>
      <c r="M93" s="40"/>
      <c r="N93" s="40"/>
      <c r="O93" s="40"/>
      <c r="P93" s="40"/>
      <c r="Q93" s="40"/>
    </row>
    <row r="94" spans="1:17" ht="11.25" customHeight="1">
      <c r="A94" s="3" t="str">
        <f t="shared" si="1"/>
        <v>2020-21Renfrewshire</v>
      </c>
      <c r="B94" s="1" t="s">
        <v>22</v>
      </c>
      <c r="C94" s="3" t="s">
        <v>44</v>
      </c>
      <c r="D94" s="3">
        <v>0</v>
      </c>
      <c r="E94" s="3">
        <v>0</v>
      </c>
      <c r="F94" s="3">
        <v>0</v>
      </c>
      <c r="G94" s="3">
        <v>0</v>
      </c>
      <c r="H94" s="3">
        <v>0</v>
      </c>
      <c r="I94" s="3">
        <v>0</v>
      </c>
      <c r="J94" s="40"/>
      <c r="K94" s="40"/>
      <c r="L94" s="40"/>
      <c r="M94" s="40"/>
      <c r="N94" s="40"/>
      <c r="O94" s="40"/>
      <c r="P94" s="40"/>
      <c r="Q94" s="40"/>
    </row>
    <row r="95" spans="1:17" ht="11.25" customHeight="1">
      <c r="A95" s="3" t="str">
        <f t="shared" si="1"/>
        <v>2020-21Scottish Borders</v>
      </c>
      <c r="B95" s="1" t="s">
        <v>29</v>
      </c>
      <c r="C95" s="3" t="s">
        <v>44</v>
      </c>
      <c r="D95" s="3">
        <v>17</v>
      </c>
      <c r="E95" s="3">
        <v>12</v>
      </c>
      <c r="F95" s="3">
        <v>5</v>
      </c>
      <c r="G95" s="3">
        <v>16</v>
      </c>
      <c r="H95" s="3">
        <v>12</v>
      </c>
      <c r="I95" s="3">
        <v>4</v>
      </c>
      <c r="J95" s="40"/>
      <c r="K95" s="40"/>
      <c r="L95" s="40"/>
      <c r="M95" s="40"/>
      <c r="N95" s="40"/>
      <c r="O95" s="40"/>
      <c r="P95" s="40"/>
      <c r="Q95" s="40"/>
    </row>
    <row r="96" spans="1:17" ht="11.25" customHeight="1">
      <c r="A96" s="3" t="str">
        <f t="shared" si="1"/>
        <v>2020-21Shetland Islands</v>
      </c>
      <c r="B96" s="1" t="s">
        <v>31</v>
      </c>
      <c r="C96" s="3" t="s">
        <v>44</v>
      </c>
      <c r="D96" s="3">
        <v>0</v>
      </c>
      <c r="E96" s="3">
        <v>0</v>
      </c>
      <c r="F96" s="3">
        <v>0</v>
      </c>
      <c r="G96" s="3">
        <v>0</v>
      </c>
      <c r="H96" s="3">
        <v>0</v>
      </c>
      <c r="I96" s="3">
        <v>0</v>
      </c>
      <c r="J96" s="40"/>
      <c r="K96" s="40"/>
      <c r="L96" s="40"/>
      <c r="M96" s="40"/>
      <c r="N96" s="40"/>
      <c r="O96" s="40"/>
      <c r="P96" s="40"/>
      <c r="Q96" s="40"/>
    </row>
    <row r="97" spans="1:17" ht="11.25" customHeight="1">
      <c r="A97" s="3" t="str">
        <f t="shared" si="1"/>
        <v>2020-21South Ayrshire</v>
      </c>
      <c r="B97" s="1" t="s">
        <v>23</v>
      </c>
      <c r="C97" s="3" t="s">
        <v>44</v>
      </c>
      <c r="D97" s="3">
        <v>4</v>
      </c>
      <c r="E97" s="3">
        <v>1</v>
      </c>
      <c r="F97" s="3">
        <v>3</v>
      </c>
      <c r="G97" s="3">
        <v>4</v>
      </c>
      <c r="H97" s="3">
        <v>1</v>
      </c>
      <c r="I97" s="3">
        <v>3</v>
      </c>
      <c r="J97" s="40"/>
      <c r="K97" s="40"/>
      <c r="L97" s="40"/>
      <c r="M97" s="40"/>
      <c r="N97" s="40"/>
      <c r="O97" s="40"/>
      <c r="P97" s="40"/>
      <c r="Q97" s="40"/>
    </row>
    <row r="98" spans="1:17" ht="11.25" customHeight="1">
      <c r="A98" s="3" t="str">
        <f t="shared" si="1"/>
        <v>2020-21South Lanarkshire</v>
      </c>
      <c r="B98" s="1" t="s">
        <v>24</v>
      </c>
      <c r="C98" s="3" t="s">
        <v>44</v>
      </c>
      <c r="D98" s="3">
        <v>20</v>
      </c>
      <c r="E98" s="3">
        <v>17</v>
      </c>
      <c r="F98" s="3">
        <v>3</v>
      </c>
      <c r="G98" s="3">
        <v>20</v>
      </c>
      <c r="H98" s="3">
        <v>17</v>
      </c>
      <c r="I98" s="3">
        <v>3</v>
      </c>
      <c r="J98" s="40"/>
      <c r="K98" s="40"/>
      <c r="L98" s="40"/>
      <c r="M98" s="40"/>
      <c r="N98" s="40"/>
      <c r="O98" s="40"/>
      <c r="P98" s="40"/>
      <c r="Q98" s="40"/>
    </row>
    <row r="99" spans="1:17" ht="11.25" customHeight="1">
      <c r="A99" s="3" t="str">
        <f t="shared" si="1"/>
        <v>2020-21Stirling</v>
      </c>
      <c r="B99" s="1" t="s">
        <v>25</v>
      </c>
      <c r="C99" s="3" t="s">
        <v>44</v>
      </c>
      <c r="D99" s="3">
        <v>0</v>
      </c>
      <c r="E99" s="3">
        <v>0</v>
      </c>
      <c r="F99" s="3">
        <v>0</v>
      </c>
      <c r="G99" s="3">
        <v>0</v>
      </c>
      <c r="H99" s="3">
        <v>0</v>
      </c>
      <c r="I99" s="3">
        <v>0</v>
      </c>
      <c r="J99" s="40"/>
      <c r="K99" s="40"/>
      <c r="L99" s="40"/>
      <c r="M99" s="40"/>
      <c r="N99" s="40"/>
      <c r="O99" s="40"/>
      <c r="P99" s="40"/>
      <c r="Q99" s="40"/>
    </row>
    <row r="100" spans="1:17" ht="11.25" customHeight="1">
      <c r="A100" s="3" t="str">
        <f t="shared" si="1"/>
        <v>2020-21West Dunbartonshire</v>
      </c>
      <c r="B100" s="1" t="s">
        <v>26</v>
      </c>
      <c r="C100" s="3" t="s">
        <v>44</v>
      </c>
      <c r="D100" s="3">
        <v>0</v>
      </c>
      <c r="E100" s="3">
        <v>0</v>
      </c>
      <c r="F100" s="3">
        <v>0</v>
      </c>
      <c r="G100" s="3">
        <v>0</v>
      </c>
      <c r="H100" s="3">
        <v>0</v>
      </c>
      <c r="I100" s="3">
        <v>0</v>
      </c>
      <c r="J100" s="40"/>
      <c r="K100" s="40"/>
      <c r="L100" s="40"/>
      <c r="M100" s="40"/>
      <c r="N100" s="40"/>
      <c r="O100" s="40"/>
      <c r="P100" s="40"/>
      <c r="Q100" s="40"/>
    </row>
    <row r="101" spans="1:17" ht="11.25" customHeight="1">
      <c r="A101" s="3" t="str">
        <f t="shared" si="1"/>
        <v>2020-21West Lothian</v>
      </c>
      <c r="B101" s="1" t="s">
        <v>27</v>
      </c>
      <c r="C101" s="3" t="s">
        <v>44</v>
      </c>
      <c r="D101" s="3">
        <v>17</v>
      </c>
      <c r="E101" s="3">
        <v>11</v>
      </c>
      <c r="F101" s="3">
        <v>6</v>
      </c>
      <c r="G101" s="3">
        <v>15</v>
      </c>
      <c r="H101" s="3">
        <v>10</v>
      </c>
      <c r="I101" s="3">
        <v>5</v>
      </c>
      <c r="J101" s="40"/>
      <c r="K101" s="40"/>
      <c r="L101" s="40"/>
      <c r="M101" s="40"/>
      <c r="N101" s="40"/>
      <c r="O101" s="40"/>
      <c r="P101" s="40"/>
      <c r="Q101" s="40"/>
    </row>
    <row r="102" spans="1:17" ht="11.25" customHeight="1">
      <c r="A102" s="3" t="str">
        <f t="shared" ref="A102:A165" si="2">C102&amp;B102</f>
        <v>2021-22Aberdeen City</v>
      </c>
      <c r="B102" s="1" t="s">
        <v>0</v>
      </c>
      <c r="C102" s="3" t="s">
        <v>52</v>
      </c>
      <c r="D102" s="3">
        <v>30</v>
      </c>
      <c r="E102" s="3">
        <v>19</v>
      </c>
      <c r="F102" s="3">
        <v>11</v>
      </c>
      <c r="G102" s="3">
        <v>29</v>
      </c>
      <c r="H102" s="3">
        <v>18</v>
      </c>
      <c r="I102" s="3">
        <v>11</v>
      </c>
      <c r="J102" s="40"/>
      <c r="K102" s="40"/>
      <c r="L102" s="40"/>
      <c r="M102" s="40"/>
      <c r="N102" s="40"/>
      <c r="O102" s="40"/>
      <c r="P102" s="40"/>
      <c r="Q102" s="40"/>
    </row>
    <row r="103" spans="1:17" ht="11.25" customHeight="1">
      <c r="A103" s="3" t="str">
        <f t="shared" si="2"/>
        <v>2021-22Aberdeenshire</v>
      </c>
      <c r="B103" s="1" t="s">
        <v>1</v>
      </c>
      <c r="C103" s="3" t="s">
        <v>52</v>
      </c>
      <c r="D103" s="3">
        <v>23</v>
      </c>
      <c r="E103" s="3">
        <v>19</v>
      </c>
      <c r="F103" s="3">
        <v>4</v>
      </c>
      <c r="G103" s="3">
        <v>20</v>
      </c>
      <c r="H103" s="3">
        <v>17</v>
      </c>
      <c r="I103" s="3">
        <v>3</v>
      </c>
      <c r="J103" s="40"/>
      <c r="K103" s="40"/>
      <c r="L103" s="40"/>
      <c r="M103" s="40"/>
      <c r="N103" s="40"/>
      <c r="O103" s="40"/>
      <c r="P103" s="40"/>
      <c r="Q103" s="40"/>
    </row>
    <row r="104" spans="1:17" ht="11.25" customHeight="1">
      <c r="A104" s="3" t="str">
        <f t="shared" si="2"/>
        <v>2021-22Angus</v>
      </c>
      <c r="B104" s="1" t="s">
        <v>2</v>
      </c>
      <c r="C104" s="3" t="s">
        <v>52</v>
      </c>
      <c r="D104" s="3">
        <v>37</v>
      </c>
      <c r="E104" s="3">
        <v>26</v>
      </c>
      <c r="F104" s="3">
        <v>11</v>
      </c>
      <c r="G104" s="3">
        <v>29</v>
      </c>
      <c r="H104" s="3">
        <v>19</v>
      </c>
      <c r="I104" s="3">
        <v>10</v>
      </c>
      <c r="J104" s="40"/>
      <c r="K104" s="40"/>
      <c r="L104" s="40"/>
      <c r="M104" s="40"/>
      <c r="N104" s="40"/>
      <c r="O104" s="40"/>
      <c r="P104" s="40"/>
      <c r="Q104" s="40"/>
    </row>
    <row r="105" spans="1:17" ht="11.25" customHeight="1">
      <c r="A105" s="3" t="str">
        <f t="shared" si="2"/>
        <v>2021-22Argyll &amp; Bute</v>
      </c>
      <c r="B105" s="1" t="s">
        <v>3</v>
      </c>
      <c r="C105" s="3" t="s">
        <v>52</v>
      </c>
      <c r="D105" s="3">
        <v>6</v>
      </c>
      <c r="E105" s="3">
        <v>2</v>
      </c>
      <c r="F105" s="3">
        <v>4</v>
      </c>
      <c r="G105" s="3">
        <v>6</v>
      </c>
      <c r="H105" s="3">
        <v>2</v>
      </c>
      <c r="I105" s="3">
        <v>4</v>
      </c>
      <c r="J105" s="40"/>
      <c r="K105" s="40"/>
      <c r="L105" s="40"/>
      <c r="M105" s="40"/>
      <c r="N105" s="40"/>
      <c r="O105" s="40"/>
      <c r="P105" s="40"/>
      <c r="Q105" s="40"/>
    </row>
    <row r="106" spans="1:17" ht="11.25" customHeight="1">
      <c r="A106" s="3" t="str">
        <f t="shared" si="2"/>
        <v>2021-22Clackmannanshire</v>
      </c>
      <c r="B106" s="1" t="s">
        <v>4</v>
      </c>
      <c r="C106" s="3" t="s">
        <v>52</v>
      </c>
      <c r="D106" s="3">
        <v>0</v>
      </c>
      <c r="E106" s="3">
        <v>0</v>
      </c>
      <c r="F106" s="3">
        <v>0</v>
      </c>
      <c r="G106" s="3">
        <v>0</v>
      </c>
      <c r="H106" s="3">
        <v>0</v>
      </c>
      <c r="I106" s="3">
        <v>0</v>
      </c>
      <c r="J106" s="40"/>
      <c r="K106" s="40"/>
      <c r="L106" s="40"/>
      <c r="M106" s="40"/>
      <c r="N106" s="40"/>
      <c r="O106" s="40"/>
      <c r="P106" s="40"/>
      <c r="Q106" s="40"/>
    </row>
    <row r="107" spans="1:17" ht="11.25" customHeight="1">
      <c r="A107" s="3" t="str">
        <f t="shared" si="2"/>
        <v>2021-22Dumfries &amp; Galloway</v>
      </c>
      <c r="B107" s="1" t="s">
        <v>5</v>
      </c>
      <c r="C107" s="3" t="s">
        <v>52</v>
      </c>
      <c r="D107" s="3">
        <v>9</v>
      </c>
      <c r="E107" s="3">
        <v>0</v>
      </c>
      <c r="F107" s="3">
        <v>9</v>
      </c>
      <c r="G107" s="3">
        <v>7</v>
      </c>
      <c r="H107" s="3">
        <v>0</v>
      </c>
      <c r="I107" s="3">
        <v>7</v>
      </c>
      <c r="J107" s="40"/>
      <c r="K107" s="40"/>
      <c r="L107" s="40"/>
      <c r="M107" s="40"/>
      <c r="N107" s="40"/>
      <c r="O107" s="40"/>
      <c r="P107" s="40"/>
      <c r="Q107" s="40"/>
    </row>
    <row r="108" spans="1:17" ht="11.25" customHeight="1">
      <c r="A108" s="3" t="str">
        <f t="shared" si="2"/>
        <v>2021-22Dundee City</v>
      </c>
      <c r="B108" s="1" t="s">
        <v>6</v>
      </c>
      <c r="C108" s="3" t="s">
        <v>52</v>
      </c>
      <c r="D108" s="3">
        <v>27</v>
      </c>
      <c r="E108" s="3">
        <v>15</v>
      </c>
      <c r="F108" s="3">
        <v>12</v>
      </c>
      <c r="G108" s="3">
        <v>26</v>
      </c>
      <c r="H108" s="3">
        <v>14</v>
      </c>
      <c r="I108" s="3">
        <v>12</v>
      </c>
      <c r="J108" s="40"/>
      <c r="K108" s="40"/>
      <c r="L108" s="40"/>
      <c r="M108" s="40"/>
      <c r="N108" s="40"/>
      <c r="O108" s="40"/>
      <c r="P108" s="40"/>
      <c r="Q108" s="40"/>
    </row>
    <row r="109" spans="1:17" ht="11.25" customHeight="1">
      <c r="A109" s="3" t="str">
        <f t="shared" si="2"/>
        <v>2021-22East Ayrshire</v>
      </c>
      <c r="B109" s="1" t="s">
        <v>7</v>
      </c>
      <c r="C109" s="3" t="s">
        <v>52</v>
      </c>
      <c r="D109" s="3">
        <v>32</v>
      </c>
      <c r="E109" s="3">
        <v>23</v>
      </c>
      <c r="F109" s="3">
        <v>9</v>
      </c>
      <c r="G109" s="3">
        <v>30</v>
      </c>
      <c r="H109" s="3">
        <v>21</v>
      </c>
      <c r="I109" s="3">
        <v>9</v>
      </c>
      <c r="J109" s="40"/>
      <c r="K109" s="40"/>
      <c r="L109" s="40"/>
      <c r="M109" s="40"/>
      <c r="N109" s="40"/>
      <c r="O109" s="40"/>
      <c r="P109" s="40"/>
      <c r="Q109" s="40"/>
    </row>
    <row r="110" spans="1:17" ht="11.25" customHeight="1">
      <c r="A110" s="3" t="str">
        <f t="shared" si="2"/>
        <v>2021-22East Dunbartonshire</v>
      </c>
      <c r="B110" s="1" t="s">
        <v>8</v>
      </c>
      <c r="C110" s="3" t="s">
        <v>52</v>
      </c>
      <c r="D110" s="3">
        <v>0</v>
      </c>
      <c r="E110" s="3">
        <v>0</v>
      </c>
      <c r="F110" s="3">
        <v>0</v>
      </c>
      <c r="G110" s="3">
        <v>0</v>
      </c>
      <c r="H110" s="3">
        <v>0</v>
      </c>
      <c r="I110" s="3">
        <v>0</v>
      </c>
      <c r="J110" s="40"/>
      <c r="K110" s="40"/>
      <c r="L110" s="40"/>
      <c r="M110" s="40"/>
      <c r="N110" s="40"/>
      <c r="O110" s="40"/>
      <c r="P110" s="40"/>
      <c r="Q110" s="40"/>
    </row>
    <row r="111" spans="1:17" ht="11.25" customHeight="1">
      <c r="A111" s="3" t="str">
        <f t="shared" si="2"/>
        <v>2021-22East Lothian</v>
      </c>
      <c r="B111" s="1" t="s">
        <v>9</v>
      </c>
      <c r="C111" s="3" t="s">
        <v>52</v>
      </c>
      <c r="D111" s="3">
        <v>0</v>
      </c>
      <c r="E111" s="3">
        <v>0</v>
      </c>
      <c r="F111" s="3">
        <v>0</v>
      </c>
      <c r="G111" s="3">
        <v>0</v>
      </c>
      <c r="H111" s="3">
        <v>0</v>
      </c>
      <c r="I111" s="3">
        <v>0</v>
      </c>
      <c r="J111" s="40"/>
      <c r="K111" s="40"/>
      <c r="L111" s="40"/>
      <c r="M111" s="40"/>
      <c r="N111" s="40"/>
      <c r="O111" s="40"/>
      <c r="P111" s="40"/>
      <c r="Q111" s="40"/>
    </row>
    <row r="112" spans="1:17" ht="11.25" customHeight="1">
      <c r="A112" s="3" t="str">
        <f t="shared" si="2"/>
        <v>2021-22East Renfrewshire</v>
      </c>
      <c r="B112" s="1" t="s">
        <v>10</v>
      </c>
      <c r="C112" s="3" t="s">
        <v>52</v>
      </c>
      <c r="D112" s="3">
        <v>2</v>
      </c>
      <c r="E112" s="3">
        <v>1</v>
      </c>
      <c r="F112" s="3">
        <v>1</v>
      </c>
      <c r="G112" s="3">
        <v>2</v>
      </c>
      <c r="H112" s="3">
        <v>1</v>
      </c>
      <c r="I112" s="3">
        <v>1</v>
      </c>
      <c r="J112" s="40"/>
      <c r="K112" s="40"/>
      <c r="L112" s="40"/>
      <c r="M112" s="40"/>
      <c r="N112" s="40"/>
      <c r="O112" s="40"/>
      <c r="P112" s="40"/>
      <c r="Q112" s="40"/>
    </row>
    <row r="113" spans="1:17" ht="11.25" customHeight="1">
      <c r="A113" s="3" t="str">
        <f t="shared" si="2"/>
        <v>2021-22Edinburgh, City of</v>
      </c>
      <c r="B113" s="1" t="s">
        <v>11</v>
      </c>
      <c r="C113" s="3" t="s">
        <v>52</v>
      </c>
      <c r="D113" s="3">
        <v>6</v>
      </c>
      <c r="E113" s="3">
        <v>4</v>
      </c>
      <c r="F113" s="3">
        <v>2</v>
      </c>
      <c r="G113" s="3">
        <v>6</v>
      </c>
      <c r="H113" s="3">
        <v>4</v>
      </c>
      <c r="I113" s="3">
        <v>2</v>
      </c>
      <c r="J113" s="40"/>
      <c r="K113" s="40"/>
      <c r="L113" s="40"/>
      <c r="M113" s="40"/>
      <c r="N113" s="40"/>
      <c r="O113" s="40"/>
      <c r="P113" s="40"/>
      <c r="Q113" s="40"/>
    </row>
    <row r="114" spans="1:17" ht="11.25" customHeight="1">
      <c r="A114" s="3" t="str">
        <f t="shared" si="2"/>
        <v>2021-22Na h-Eileanan Siar</v>
      </c>
      <c r="B114" s="1" t="s">
        <v>35</v>
      </c>
      <c r="C114" s="3" t="s">
        <v>52</v>
      </c>
      <c r="D114" s="3">
        <v>15</v>
      </c>
      <c r="E114" s="3">
        <v>14</v>
      </c>
      <c r="F114" s="3">
        <v>1</v>
      </c>
      <c r="G114" s="3">
        <v>15</v>
      </c>
      <c r="H114" s="3">
        <v>14</v>
      </c>
      <c r="I114" s="3">
        <v>1</v>
      </c>
      <c r="J114" s="40"/>
      <c r="K114" s="40"/>
      <c r="L114" s="40"/>
      <c r="M114" s="40"/>
      <c r="N114" s="40"/>
      <c r="O114" s="40"/>
      <c r="P114" s="40"/>
      <c r="Q114" s="40"/>
    </row>
    <row r="115" spans="1:17" ht="11.25" customHeight="1">
      <c r="A115" s="3" t="str">
        <f t="shared" si="2"/>
        <v>2021-22Falkirk</v>
      </c>
      <c r="B115" s="1" t="s">
        <v>12</v>
      </c>
      <c r="C115" s="3" t="s">
        <v>52</v>
      </c>
      <c r="D115" s="3">
        <v>29</v>
      </c>
      <c r="E115" s="3">
        <v>20</v>
      </c>
      <c r="F115" s="3">
        <v>9</v>
      </c>
      <c r="G115" s="3">
        <v>27</v>
      </c>
      <c r="H115" s="3">
        <v>19</v>
      </c>
      <c r="I115" s="3">
        <v>8</v>
      </c>
      <c r="J115" s="40"/>
      <c r="K115" s="40"/>
      <c r="L115" s="40"/>
      <c r="M115" s="40"/>
      <c r="N115" s="40"/>
      <c r="O115" s="40"/>
      <c r="P115" s="40"/>
      <c r="Q115" s="40"/>
    </row>
    <row r="116" spans="1:17" ht="11.25" customHeight="1">
      <c r="A116" s="3" t="str">
        <f t="shared" si="2"/>
        <v>2021-22Fife</v>
      </c>
      <c r="B116" s="1" t="s">
        <v>13</v>
      </c>
      <c r="C116" s="3" t="s">
        <v>52</v>
      </c>
      <c r="D116" s="3">
        <v>104</v>
      </c>
      <c r="E116" s="3">
        <v>73</v>
      </c>
      <c r="F116" s="3">
        <v>31</v>
      </c>
      <c r="G116" s="3">
        <v>100</v>
      </c>
      <c r="H116" s="3">
        <v>70</v>
      </c>
      <c r="I116" s="3">
        <v>30</v>
      </c>
      <c r="J116" s="40"/>
      <c r="K116" s="40"/>
      <c r="L116" s="40"/>
      <c r="M116" s="40"/>
      <c r="N116" s="40"/>
      <c r="O116" s="40"/>
      <c r="P116" s="40"/>
      <c r="Q116" s="40"/>
    </row>
    <row r="117" spans="1:17" ht="11.25" customHeight="1">
      <c r="A117" s="3" t="str">
        <f t="shared" si="2"/>
        <v>2021-22Glasgow City</v>
      </c>
      <c r="B117" s="1" t="s">
        <v>14</v>
      </c>
      <c r="C117" s="3" t="s">
        <v>52</v>
      </c>
      <c r="D117" s="3">
        <v>336</v>
      </c>
      <c r="E117" s="3">
        <v>251</v>
      </c>
      <c r="F117" s="3">
        <v>85</v>
      </c>
      <c r="G117" s="3">
        <v>328</v>
      </c>
      <c r="H117" s="3">
        <v>243</v>
      </c>
      <c r="I117" s="3">
        <v>85</v>
      </c>
      <c r="J117" s="40"/>
      <c r="K117" s="40"/>
      <c r="L117" s="40"/>
      <c r="M117" s="40"/>
      <c r="N117" s="40"/>
      <c r="O117" s="40"/>
      <c r="P117" s="40"/>
      <c r="Q117" s="40"/>
    </row>
    <row r="118" spans="1:17" ht="11.25" customHeight="1">
      <c r="A118" s="3" t="str">
        <f t="shared" si="2"/>
        <v>2021-22Highland</v>
      </c>
      <c r="B118" s="1" t="s">
        <v>15</v>
      </c>
      <c r="C118" s="3" t="s">
        <v>52</v>
      </c>
      <c r="D118" s="3">
        <v>56</v>
      </c>
      <c r="E118" s="3">
        <v>30</v>
      </c>
      <c r="F118" s="3">
        <v>26</v>
      </c>
      <c r="G118" s="3">
        <v>52</v>
      </c>
      <c r="H118" s="3">
        <v>30</v>
      </c>
      <c r="I118" s="3">
        <v>22</v>
      </c>
      <c r="J118" s="40"/>
      <c r="K118" s="40"/>
      <c r="L118" s="40"/>
      <c r="M118" s="40"/>
      <c r="N118" s="40"/>
      <c r="O118" s="40"/>
      <c r="P118" s="40"/>
      <c r="Q118" s="40"/>
    </row>
    <row r="119" spans="1:17" ht="11.25" customHeight="1">
      <c r="A119" s="3" t="str">
        <f t="shared" si="2"/>
        <v>2021-22Inverclyde</v>
      </c>
      <c r="B119" s="1" t="s">
        <v>16</v>
      </c>
      <c r="C119" s="3" t="s">
        <v>52</v>
      </c>
      <c r="D119" s="3">
        <v>5</v>
      </c>
      <c r="E119" s="3">
        <v>4</v>
      </c>
      <c r="F119" s="3">
        <v>1</v>
      </c>
      <c r="G119" s="3">
        <v>5</v>
      </c>
      <c r="H119" s="3">
        <v>4</v>
      </c>
      <c r="I119" s="3">
        <v>1</v>
      </c>
      <c r="J119" s="40"/>
      <c r="K119" s="40"/>
      <c r="L119" s="40"/>
      <c r="M119" s="40"/>
      <c r="N119" s="40"/>
      <c r="O119" s="40"/>
      <c r="P119" s="40"/>
      <c r="Q119" s="40"/>
    </row>
    <row r="120" spans="1:17" ht="11.25" customHeight="1">
      <c r="A120" s="3" t="str">
        <f t="shared" si="2"/>
        <v>2021-22Midlothian</v>
      </c>
      <c r="B120" s="1" t="s">
        <v>17</v>
      </c>
      <c r="C120" s="3" t="s">
        <v>52</v>
      </c>
      <c r="D120" s="3">
        <v>6</v>
      </c>
      <c r="E120" s="3">
        <v>4</v>
      </c>
      <c r="F120" s="3">
        <v>2</v>
      </c>
      <c r="G120" s="3">
        <v>6</v>
      </c>
      <c r="H120" s="3">
        <v>4</v>
      </c>
      <c r="I120" s="3">
        <v>2</v>
      </c>
      <c r="J120" s="40"/>
      <c r="K120" s="40"/>
      <c r="L120" s="40"/>
      <c r="M120" s="40"/>
      <c r="N120" s="40"/>
      <c r="O120" s="40"/>
      <c r="P120" s="40"/>
      <c r="Q120" s="40"/>
    </row>
    <row r="121" spans="1:17" ht="11.25" customHeight="1">
      <c r="A121" s="3" t="str">
        <f t="shared" si="2"/>
        <v>2021-22Moray</v>
      </c>
      <c r="B121" s="1" t="s">
        <v>18</v>
      </c>
      <c r="C121" s="3" t="s">
        <v>52</v>
      </c>
      <c r="D121" s="3">
        <v>52</v>
      </c>
      <c r="E121" s="3">
        <v>34</v>
      </c>
      <c r="F121" s="3">
        <v>18</v>
      </c>
      <c r="G121" s="3">
        <v>46</v>
      </c>
      <c r="H121" s="3">
        <v>31</v>
      </c>
      <c r="I121" s="3">
        <v>15</v>
      </c>
      <c r="J121" s="40"/>
      <c r="K121" s="40"/>
      <c r="L121" s="40"/>
      <c r="M121" s="40"/>
      <c r="N121" s="40"/>
      <c r="O121" s="40"/>
      <c r="P121" s="40"/>
      <c r="Q121" s="40"/>
    </row>
    <row r="122" spans="1:17" ht="11.25" customHeight="1">
      <c r="A122" s="3" t="str">
        <f t="shared" si="2"/>
        <v>2021-22North Ayrshire</v>
      </c>
      <c r="B122" s="1" t="s">
        <v>19</v>
      </c>
      <c r="C122" s="3" t="s">
        <v>52</v>
      </c>
      <c r="D122" s="3">
        <v>24</v>
      </c>
      <c r="E122" s="3">
        <v>17</v>
      </c>
      <c r="F122" s="3">
        <v>7</v>
      </c>
      <c r="G122" s="3">
        <v>23</v>
      </c>
      <c r="H122" s="3">
        <v>16</v>
      </c>
      <c r="I122" s="3">
        <v>7</v>
      </c>
      <c r="J122" s="40"/>
      <c r="K122" s="40"/>
      <c r="L122" s="40"/>
      <c r="M122" s="40"/>
      <c r="N122" s="40"/>
      <c r="O122" s="40"/>
      <c r="P122" s="40"/>
      <c r="Q122" s="40"/>
    </row>
    <row r="123" spans="1:17" ht="11.25" customHeight="1">
      <c r="A123" s="3" t="str">
        <f t="shared" si="2"/>
        <v>2021-22North Lanarkshire</v>
      </c>
      <c r="B123" s="1" t="s">
        <v>20</v>
      </c>
      <c r="C123" s="3" t="s">
        <v>52</v>
      </c>
      <c r="D123" s="3">
        <v>15</v>
      </c>
      <c r="E123" s="3">
        <v>8</v>
      </c>
      <c r="F123" s="3">
        <v>7</v>
      </c>
      <c r="G123" s="3">
        <v>15</v>
      </c>
      <c r="H123" s="3">
        <v>8</v>
      </c>
      <c r="I123" s="3">
        <v>7</v>
      </c>
      <c r="J123" s="40"/>
      <c r="K123" s="40"/>
      <c r="L123" s="40"/>
      <c r="M123" s="40"/>
      <c r="N123" s="40"/>
      <c r="O123" s="40"/>
      <c r="P123" s="40"/>
      <c r="Q123" s="40"/>
    </row>
    <row r="124" spans="1:17" ht="11.25" customHeight="1">
      <c r="A124" s="3" t="str">
        <f t="shared" si="2"/>
        <v>2021-22Orkney Islands</v>
      </c>
      <c r="B124" s="1" t="s">
        <v>30</v>
      </c>
      <c r="C124" s="3" t="s">
        <v>52</v>
      </c>
      <c r="D124" s="3">
        <v>0</v>
      </c>
      <c r="E124" s="3">
        <v>0</v>
      </c>
      <c r="F124" s="3">
        <v>0</v>
      </c>
      <c r="G124" s="3">
        <v>0</v>
      </c>
      <c r="H124" s="3">
        <v>0</v>
      </c>
      <c r="I124" s="3">
        <v>0</v>
      </c>
      <c r="J124" s="40"/>
      <c r="K124" s="40"/>
      <c r="L124" s="40"/>
      <c r="M124" s="40"/>
      <c r="N124" s="40"/>
      <c r="O124" s="40"/>
      <c r="P124" s="40"/>
      <c r="Q124" s="40"/>
    </row>
    <row r="125" spans="1:17" ht="11.25" customHeight="1">
      <c r="A125" s="3" t="str">
        <f t="shared" si="2"/>
        <v>2021-22Perth &amp; Kinross</v>
      </c>
      <c r="B125" s="1" t="s">
        <v>21</v>
      </c>
      <c r="C125" s="3" t="s">
        <v>52</v>
      </c>
      <c r="D125" s="3">
        <v>33</v>
      </c>
      <c r="E125" s="3">
        <v>31</v>
      </c>
      <c r="F125" s="3">
        <v>2</v>
      </c>
      <c r="G125" s="3">
        <v>24</v>
      </c>
      <c r="H125" s="3">
        <v>23</v>
      </c>
      <c r="I125" s="3">
        <v>1</v>
      </c>
      <c r="J125" s="40"/>
      <c r="K125" s="40"/>
      <c r="L125" s="40"/>
      <c r="M125" s="40"/>
      <c r="N125" s="40"/>
      <c r="O125" s="40"/>
      <c r="P125" s="40"/>
      <c r="Q125" s="40"/>
    </row>
    <row r="126" spans="1:17" ht="11.25" customHeight="1">
      <c r="A126" s="3" t="str">
        <f t="shared" si="2"/>
        <v>2021-22Renfrewshire</v>
      </c>
      <c r="B126" s="1" t="s">
        <v>22</v>
      </c>
      <c r="C126" s="3" t="s">
        <v>52</v>
      </c>
      <c r="D126" s="3">
        <v>0</v>
      </c>
      <c r="E126" s="3">
        <v>0</v>
      </c>
      <c r="F126" s="3">
        <v>0</v>
      </c>
      <c r="G126" s="3">
        <v>0</v>
      </c>
      <c r="H126" s="3">
        <v>0</v>
      </c>
      <c r="I126" s="3">
        <v>0</v>
      </c>
      <c r="J126" s="40"/>
      <c r="K126" s="40"/>
      <c r="L126" s="40"/>
      <c r="M126" s="40"/>
      <c r="N126" s="40"/>
      <c r="O126" s="40"/>
      <c r="P126" s="40"/>
      <c r="Q126" s="40"/>
    </row>
    <row r="127" spans="1:17" ht="11.25" customHeight="1">
      <c r="A127" s="3" t="str">
        <f t="shared" si="2"/>
        <v>2021-22Scottish Borders</v>
      </c>
      <c r="B127" s="1" t="s">
        <v>29</v>
      </c>
      <c r="C127" s="3" t="s">
        <v>52</v>
      </c>
      <c r="D127" s="3">
        <v>31</v>
      </c>
      <c r="E127" s="3">
        <v>23</v>
      </c>
      <c r="F127" s="3">
        <v>8</v>
      </c>
      <c r="G127" s="3">
        <v>30</v>
      </c>
      <c r="H127" s="3">
        <v>23</v>
      </c>
      <c r="I127" s="3">
        <v>7</v>
      </c>
      <c r="J127" s="40"/>
      <c r="K127" s="40"/>
      <c r="L127" s="40"/>
      <c r="M127" s="40"/>
      <c r="N127" s="40"/>
      <c r="O127" s="40"/>
      <c r="P127" s="40"/>
      <c r="Q127" s="40"/>
    </row>
    <row r="128" spans="1:17" ht="11.25" customHeight="1">
      <c r="A128" s="3" t="str">
        <f t="shared" si="2"/>
        <v>2021-22Shetland Islands</v>
      </c>
      <c r="B128" s="1" t="s">
        <v>31</v>
      </c>
      <c r="C128" s="3" t="s">
        <v>52</v>
      </c>
      <c r="D128" s="3">
        <v>0</v>
      </c>
      <c r="E128" s="3">
        <v>0</v>
      </c>
      <c r="F128" s="3">
        <v>0</v>
      </c>
      <c r="G128" s="3">
        <v>0</v>
      </c>
      <c r="H128" s="3">
        <v>0</v>
      </c>
      <c r="I128" s="3">
        <v>0</v>
      </c>
      <c r="J128" s="40"/>
      <c r="K128" s="40"/>
      <c r="L128" s="40"/>
      <c r="M128" s="40"/>
      <c r="N128" s="40"/>
      <c r="O128" s="40"/>
      <c r="P128" s="40"/>
      <c r="Q128" s="40"/>
    </row>
    <row r="129" spans="1:17" ht="11.25" customHeight="1">
      <c r="A129" s="3" t="str">
        <f t="shared" si="2"/>
        <v>2021-22South Ayrshire</v>
      </c>
      <c r="B129" s="1" t="s">
        <v>23</v>
      </c>
      <c r="C129" s="3" t="s">
        <v>52</v>
      </c>
      <c r="D129" s="3">
        <v>11</v>
      </c>
      <c r="E129" s="3">
        <v>6</v>
      </c>
      <c r="F129" s="3">
        <v>5</v>
      </c>
      <c r="G129" s="3">
        <v>11</v>
      </c>
      <c r="H129" s="3">
        <v>6</v>
      </c>
      <c r="I129" s="3">
        <v>5</v>
      </c>
      <c r="J129" s="40"/>
      <c r="K129" s="40"/>
      <c r="L129" s="40"/>
      <c r="M129" s="40"/>
      <c r="N129" s="40"/>
      <c r="O129" s="40"/>
      <c r="P129" s="40"/>
      <c r="Q129" s="40"/>
    </row>
    <row r="130" spans="1:17" ht="11.25" customHeight="1">
      <c r="A130" s="3" t="str">
        <f t="shared" si="2"/>
        <v>2021-22South Lanarkshire</v>
      </c>
      <c r="B130" s="1" t="s">
        <v>24</v>
      </c>
      <c r="C130" s="3" t="s">
        <v>52</v>
      </c>
      <c r="D130" s="3">
        <v>17</v>
      </c>
      <c r="E130" s="3">
        <v>11</v>
      </c>
      <c r="F130" s="3">
        <v>6</v>
      </c>
      <c r="G130" s="3">
        <v>17</v>
      </c>
      <c r="H130" s="3">
        <v>11</v>
      </c>
      <c r="I130" s="3">
        <v>6</v>
      </c>
      <c r="J130" s="40"/>
      <c r="K130" s="40"/>
      <c r="L130" s="40"/>
      <c r="M130" s="40"/>
      <c r="N130" s="40"/>
      <c r="O130" s="40"/>
      <c r="P130" s="40"/>
      <c r="Q130" s="40"/>
    </row>
    <row r="131" spans="1:17" ht="11.25" customHeight="1">
      <c r="A131" s="3" t="str">
        <f t="shared" si="2"/>
        <v>2021-22Stirling</v>
      </c>
      <c r="B131" s="1" t="s">
        <v>25</v>
      </c>
      <c r="C131" s="3" t="s">
        <v>52</v>
      </c>
      <c r="D131" s="3">
        <v>2</v>
      </c>
      <c r="E131" s="3">
        <v>1</v>
      </c>
      <c r="F131" s="3">
        <v>1</v>
      </c>
      <c r="G131" s="3">
        <v>2</v>
      </c>
      <c r="H131" s="3">
        <v>1</v>
      </c>
      <c r="I131" s="3">
        <v>1</v>
      </c>
      <c r="J131" s="40"/>
      <c r="K131" s="40"/>
      <c r="L131" s="40"/>
      <c r="M131" s="40"/>
      <c r="N131" s="40"/>
      <c r="O131" s="40"/>
      <c r="P131" s="40"/>
      <c r="Q131" s="40"/>
    </row>
    <row r="132" spans="1:17" ht="11.25" customHeight="1">
      <c r="A132" s="3" t="str">
        <f t="shared" si="2"/>
        <v>2021-22West Dunbartonshire</v>
      </c>
      <c r="B132" s="1" t="s">
        <v>26</v>
      </c>
      <c r="C132" s="3" t="s">
        <v>52</v>
      </c>
      <c r="D132" s="3">
        <v>0</v>
      </c>
      <c r="E132" s="3">
        <v>0</v>
      </c>
      <c r="F132" s="3">
        <v>0</v>
      </c>
      <c r="G132" s="3">
        <v>0</v>
      </c>
      <c r="H132" s="3">
        <v>0</v>
      </c>
      <c r="I132" s="3">
        <v>0</v>
      </c>
      <c r="J132" s="40"/>
      <c r="K132" s="40"/>
      <c r="L132" s="40"/>
      <c r="M132" s="40"/>
      <c r="N132" s="40"/>
      <c r="O132" s="40"/>
      <c r="P132" s="40"/>
      <c r="Q132" s="40"/>
    </row>
    <row r="133" spans="1:17" ht="11.25" customHeight="1">
      <c r="A133" s="3" t="str">
        <f t="shared" si="2"/>
        <v>2021-22West Lothian</v>
      </c>
      <c r="B133" s="1" t="s">
        <v>27</v>
      </c>
      <c r="C133" s="3" t="s">
        <v>52</v>
      </c>
      <c r="D133" s="3">
        <v>26</v>
      </c>
      <c r="E133" s="3">
        <v>18</v>
      </c>
      <c r="F133" s="3">
        <v>8</v>
      </c>
      <c r="G133" s="3">
        <v>26</v>
      </c>
      <c r="H133" s="3">
        <v>18</v>
      </c>
      <c r="I133" s="3">
        <v>8</v>
      </c>
      <c r="J133" s="40"/>
      <c r="K133" s="40"/>
      <c r="L133" s="40"/>
      <c r="M133" s="40"/>
      <c r="N133" s="40"/>
      <c r="O133" s="40"/>
      <c r="P133" s="40"/>
      <c r="Q133" s="40"/>
    </row>
    <row r="134" spans="1:17" ht="11.25" customHeight="1">
      <c r="A134" s="3" t="str">
        <f t="shared" si="2"/>
        <v>2022-23Aberdeen City</v>
      </c>
      <c r="B134" s="1" t="s">
        <v>0</v>
      </c>
      <c r="C134" s="3" t="s">
        <v>95</v>
      </c>
      <c r="D134" s="3">
        <v>40</v>
      </c>
      <c r="E134" s="3">
        <v>23</v>
      </c>
      <c r="F134" s="3">
        <v>17</v>
      </c>
      <c r="G134" s="3">
        <v>39</v>
      </c>
      <c r="H134" s="3">
        <v>23</v>
      </c>
      <c r="I134" s="3">
        <v>16</v>
      </c>
      <c r="J134" s="40"/>
      <c r="K134" s="40"/>
      <c r="L134" s="40"/>
      <c r="M134" s="40"/>
      <c r="N134" s="40"/>
      <c r="O134" s="40"/>
      <c r="P134" s="40"/>
      <c r="Q134" s="40"/>
    </row>
    <row r="135" spans="1:17" ht="11.25" customHeight="1">
      <c r="A135" s="3" t="str">
        <f t="shared" si="2"/>
        <v>2022-23Aberdeenshire</v>
      </c>
      <c r="B135" s="1" t="s">
        <v>1</v>
      </c>
      <c r="C135" s="3" t="s">
        <v>95</v>
      </c>
      <c r="D135" s="3">
        <v>21</v>
      </c>
      <c r="E135" s="3">
        <v>15</v>
      </c>
      <c r="F135" s="3">
        <v>6</v>
      </c>
      <c r="G135" s="3">
        <v>18</v>
      </c>
      <c r="H135" s="3">
        <v>14</v>
      </c>
      <c r="I135" s="3">
        <v>4</v>
      </c>
      <c r="J135" s="40"/>
      <c r="K135" s="40"/>
      <c r="L135" s="40"/>
      <c r="M135" s="40"/>
      <c r="N135" s="40"/>
      <c r="O135" s="40"/>
      <c r="P135" s="40"/>
      <c r="Q135" s="40"/>
    </row>
    <row r="136" spans="1:17" ht="11.25" customHeight="1">
      <c r="A136" s="3" t="str">
        <f t="shared" si="2"/>
        <v>2022-23Angus</v>
      </c>
      <c r="B136" s="1" t="s">
        <v>2</v>
      </c>
      <c r="C136" s="3" t="s">
        <v>95</v>
      </c>
      <c r="D136" s="3">
        <v>42</v>
      </c>
      <c r="E136" s="3">
        <v>34</v>
      </c>
      <c r="F136" s="3">
        <v>8</v>
      </c>
      <c r="G136" s="3">
        <v>32</v>
      </c>
      <c r="H136" s="3">
        <v>24</v>
      </c>
      <c r="I136" s="3">
        <v>8</v>
      </c>
      <c r="J136" s="40"/>
      <c r="K136" s="40"/>
      <c r="L136" s="40"/>
      <c r="M136" s="40"/>
      <c r="N136" s="40"/>
      <c r="O136" s="40"/>
      <c r="P136" s="40"/>
      <c r="Q136" s="40"/>
    </row>
    <row r="137" spans="1:17" ht="11.25" customHeight="1">
      <c r="A137" s="3" t="str">
        <f t="shared" si="2"/>
        <v>2022-23Argyll &amp; Bute</v>
      </c>
      <c r="B137" s="1" t="s">
        <v>3</v>
      </c>
      <c r="C137" s="3" t="s">
        <v>95</v>
      </c>
      <c r="D137" s="3">
        <v>22</v>
      </c>
      <c r="E137" s="3">
        <v>17</v>
      </c>
      <c r="F137" s="3">
        <v>5</v>
      </c>
      <c r="G137" s="3">
        <v>20</v>
      </c>
      <c r="H137" s="3">
        <v>15</v>
      </c>
      <c r="I137" s="3">
        <v>5</v>
      </c>
      <c r="J137" s="40"/>
      <c r="K137" s="40"/>
      <c r="L137" s="40"/>
      <c r="M137" s="40"/>
      <c r="N137" s="40"/>
      <c r="O137" s="40"/>
      <c r="P137" s="40"/>
      <c r="Q137" s="40"/>
    </row>
    <row r="138" spans="1:17" ht="11.25" customHeight="1">
      <c r="A138" s="3" t="str">
        <f t="shared" si="2"/>
        <v>2022-23Clackmannanshire</v>
      </c>
      <c r="B138" s="1" t="s">
        <v>4</v>
      </c>
      <c r="C138" s="3" t="s">
        <v>95</v>
      </c>
      <c r="D138" s="3">
        <v>1</v>
      </c>
      <c r="E138" s="3">
        <v>1</v>
      </c>
      <c r="F138" s="3">
        <v>0</v>
      </c>
      <c r="G138" s="3">
        <v>1</v>
      </c>
      <c r="H138" s="3">
        <v>1</v>
      </c>
      <c r="I138" s="3">
        <v>0</v>
      </c>
      <c r="J138" s="40"/>
      <c r="K138" s="40"/>
      <c r="L138" s="40"/>
      <c r="M138" s="40"/>
      <c r="N138" s="40"/>
      <c r="O138" s="40"/>
      <c r="P138" s="40"/>
      <c r="Q138" s="40"/>
    </row>
    <row r="139" spans="1:17" ht="11.25" customHeight="1">
      <c r="A139" s="3" t="str">
        <f t="shared" si="2"/>
        <v>2022-23Dumfries &amp; Galloway</v>
      </c>
      <c r="B139" s="1" t="s">
        <v>5</v>
      </c>
      <c r="C139" s="3" t="s">
        <v>95</v>
      </c>
      <c r="D139" s="3">
        <v>25</v>
      </c>
      <c r="E139" s="3">
        <v>0</v>
      </c>
      <c r="F139" s="3">
        <v>25</v>
      </c>
      <c r="G139" s="3">
        <v>23</v>
      </c>
      <c r="H139" s="3">
        <v>0</v>
      </c>
      <c r="I139" s="3">
        <v>23</v>
      </c>
      <c r="J139" s="40"/>
      <c r="K139" s="40"/>
      <c r="L139" s="40"/>
      <c r="M139" s="40"/>
      <c r="N139" s="40"/>
      <c r="O139" s="40"/>
      <c r="P139" s="40"/>
      <c r="Q139" s="40"/>
    </row>
    <row r="140" spans="1:17" ht="11.25" customHeight="1">
      <c r="A140" s="3" t="str">
        <f t="shared" si="2"/>
        <v>2022-23Dundee City</v>
      </c>
      <c r="B140" s="1" t="s">
        <v>6</v>
      </c>
      <c r="C140" s="3" t="s">
        <v>95</v>
      </c>
      <c r="D140" s="3">
        <v>54</v>
      </c>
      <c r="E140" s="3">
        <v>34</v>
      </c>
      <c r="F140" s="3">
        <v>20</v>
      </c>
      <c r="G140" s="3">
        <v>54</v>
      </c>
      <c r="H140" s="3">
        <v>34</v>
      </c>
      <c r="I140" s="3">
        <v>20</v>
      </c>
      <c r="J140" s="40"/>
      <c r="K140" s="40"/>
      <c r="L140" s="40"/>
      <c r="M140" s="40"/>
      <c r="N140" s="40"/>
      <c r="O140" s="40"/>
      <c r="P140" s="40"/>
      <c r="Q140" s="40"/>
    </row>
    <row r="141" spans="1:17" ht="11.25" customHeight="1">
      <c r="A141" s="3" t="str">
        <f t="shared" si="2"/>
        <v>2022-23East Ayrshire</v>
      </c>
      <c r="B141" s="1" t="s">
        <v>7</v>
      </c>
      <c r="C141" s="3" t="s">
        <v>95</v>
      </c>
      <c r="D141" s="3">
        <v>20</v>
      </c>
      <c r="E141" s="3">
        <v>14</v>
      </c>
      <c r="F141" s="3">
        <v>6</v>
      </c>
      <c r="G141" s="3">
        <v>20</v>
      </c>
      <c r="H141" s="3">
        <v>14</v>
      </c>
      <c r="I141" s="3">
        <v>6</v>
      </c>
      <c r="J141" s="40"/>
      <c r="K141" s="40"/>
      <c r="L141" s="40"/>
      <c r="M141" s="40"/>
      <c r="N141" s="40"/>
      <c r="O141" s="40"/>
      <c r="P141" s="40"/>
      <c r="Q141" s="40"/>
    </row>
    <row r="142" spans="1:17" ht="11.25" customHeight="1">
      <c r="A142" s="3" t="str">
        <f t="shared" si="2"/>
        <v>2022-23East Dunbartonshire</v>
      </c>
      <c r="B142" s="1" t="s">
        <v>8</v>
      </c>
      <c r="C142" s="3" t="s">
        <v>95</v>
      </c>
      <c r="D142" s="3">
        <v>12</v>
      </c>
      <c r="E142" s="3">
        <v>7</v>
      </c>
      <c r="F142" s="3">
        <v>5</v>
      </c>
      <c r="G142" s="3">
        <v>11</v>
      </c>
      <c r="H142" s="3">
        <v>7</v>
      </c>
      <c r="I142" s="3">
        <v>4</v>
      </c>
      <c r="J142" s="40"/>
      <c r="K142" s="40"/>
      <c r="L142" s="40"/>
      <c r="M142" s="40"/>
      <c r="N142" s="40"/>
      <c r="O142" s="40"/>
      <c r="P142" s="40"/>
      <c r="Q142" s="40"/>
    </row>
    <row r="143" spans="1:17" ht="11.25" customHeight="1">
      <c r="A143" s="3" t="str">
        <f t="shared" si="2"/>
        <v>2022-23East Lothian</v>
      </c>
      <c r="B143" s="1" t="s">
        <v>9</v>
      </c>
      <c r="C143" s="3" t="s">
        <v>95</v>
      </c>
      <c r="D143" s="3">
        <v>0</v>
      </c>
      <c r="E143" s="3">
        <v>0</v>
      </c>
      <c r="F143" s="3">
        <v>0</v>
      </c>
      <c r="G143" s="3">
        <v>0</v>
      </c>
      <c r="H143" s="3">
        <v>0</v>
      </c>
      <c r="I143" s="3">
        <v>0</v>
      </c>
      <c r="J143" s="40"/>
      <c r="K143" s="40"/>
      <c r="L143" s="40"/>
      <c r="M143" s="40"/>
      <c r="N143" s="40"/>
      <c r="O143" s="40"/>
      <c r="P143" s="40"/>
      <c r="Q143" s="40"/>
    </row>
    <row r="144" spans="1:17" ht="11.25" customHeight="1">
      <c r="A144" s="3" t="str">
        <f t="shared" si="2"/>
        <v>2022-23East Renfrewshire</v>
      </c>
      <c r="B144" s="1" t="s">
        <v>10</v>
      </c>
      <c r="C144" s="3" t="s">
        <v>95</v>
      </c>
      <c r="D144" s="3">
        <v>2</v>
      </c>
      <c r="E144" s="3">
        <v>2</v>
      </c>
      <c r="F144" s="3">
        <v>0</v>
      </c>
      <c r="G144" s="3">
        <v>2</v>
      </c>
      <c r="H144" s="3">
        <v>2</v>
      </c>
      <c r="I144" s="3">
        <v>0</v>
      </c>
      <c r="J144" s="40"/>
      <c r="K144" s="40"/>
      <c r="L144" s="40"/>
      <c r="M144" s="40"/>
      <c r="N144" s="40"/>
      <c r="O144" s="40"/>
      <c r="P144" s="40"/>
      <c r="Q144" s="40"/>
    </row>
    <row r="145" spans="1:17" ht="11.25" customHeight="1">
      <c r="A145" s="3" t="str">
        <f t="shared" si="2"/>
        <v>2022-23Edinburgh, City of</v>
      </c>
      <c r="B145" s="1" t="s">
        <v>11</v>
      </c>
      <c r="C145" s="3" t="s">
        <v>95</v>
      </c>
      <c r="D145" s="3">
        <v>18</v>
      </c>
      <c r="E145" s="3">
        <v>8</v>
      </c>
      <c r="F145" s="3">
        <v>10</v>
      </c>
      <c r="G145" s="3">
        <v>16</v>
      </c>
      <c r="H145" s="3">
        <v>6</v>
      </c>
      <c r="I145" s="3">
        <v>10</v>
      </c>
      <c r="J145" s="40"/>
      <c r="K145" s="40"/>
      <c r="L145" s="40"/>
      <c r="M145" s="40"/>
      <c r="N145" s="40"/>
      <c r="O145" s="40"/>
      <c r="P145" s="40"/>
      <c r="Q145" s="40"/>
    </row>
    <row r="146" spans="1:17" ht="11.25" customHeight="1">
      <c r="A146" s="3" t="str">
        <f t="shared" si="2"/>
        <v>2022-23Na h-Eileanan Siar</v>
      </c>
      <c r="B146" s="1" t="s">
        <v>35</v>
      </c>
      <c r="C146" s="3" t="s">
        <v>95</v>
      </c>
      <c r="D146" s="3">
        <v>27</v>
      </c>
      <c r="E146" s="3">
        <v>19</v>
      </c>
      <c r="F146" s="3">
        <v>8</v>
      </c>
      <c r="G146" s="3">
        <v>26</v>
      </c>
      <c r="H146" s="3">
        <v>19</v>
      </c>
      <c r="I146" s="3">
        <v>7</v>
      </c>
      <c r="J146" s="40"/>
      <c r="K146" s="40"/>
      <c r="L146" s="40"/>
      <c r="M146" s="40"/>
      <c r="N146" s="40"/>
      <c r="O146" s="40"/>
      <c r="P146" s="40"/>
      <c r="Q146" s="40"/>
    </row>
    <row r="147" spans="1:17" ht="11.25" customHeight="1">
      <c r="A147" s="3" t="str">
        <f t="shared" si="2"/>
        <v>2022-23Falkirk</v>
      </c>
      <c r="B147" s="1" t="s">
        <v>12</v>
      </c>
      <c r="C147" s="3" t="s">
        <v>95</v>
      </c>
      <c r="D147" s="3">
        <v>44</v>
      </c>
      <c r="E147" s="3">
        <v>25</v>
      </c>
      <c r="F147" s="3">
        <v>19</v>
      </c>
      <c r="G147" s="3">
        <v>38</v>
      </c>
      <c r="H147" s="3">
        <v>22</v>
      </c>
      <c r="I147" s="3">
        <v>16</v>
      </c>
      <c r="J147" s="40"/>
      <c r="K147" s="40"/>
      <c r="L147" s="40"/>
      <c r="M147" s="40"/>
      <c r="N147" s="40"/>
      <c r="O147" s="40"/>
      <c r="P147" s="40"/>
      <c r="Q147" s="40"/>
    </row>
    <row r="148" spans="1:17" ht="11.25" customHeight="1">
      <c r="A148" s="3" t="str">
        <f t="shared" si="2"/>
        <v>2022-23Fife</v>
      </c>
      <c r="B148" s="1" t="s">
        <v>13</v>
      </c>
      <c r="C148" s="3" t="s">
        <v>95</v>
      </c>
      <c r="D148" s="3">
        <v>115</v>
      </c>
      <c r="E148" s="3">
        <v>88</v>
      </c>
      <c r="F148" s="3">
        <v>27</v>
      </c>
      <c r="G148" s="3">
        <v>112</v>
      </c>
      <c r="H148" s="3">
        <v>86</v>
      </c>
      <c r="I148" s="3">
        <v>26</v>
      </c>
      <c r="J148" s="40"/>
      <c r="K148" s="40"/>
      <c r="L148" s="40"/>
      <c r="M148" s="40"/>
      <c r="N148" s="40"/>
      <c r="O148" s="40"/>
      <c r="P148" s="40"/>
      <c r="Q148" s="40"/>
    </row>
    <row r="149" spans="1:17" ht="11.25" customHeight="1">
      <c r="A149" s="3" t="str">
        <f t="shared" si="2"/>
        <v>2022-23Glasgow City</v>
      </c>
      <c r="B149" s="1" t="s">
        <v>14</v>
      </c>
      <c r="C149" s="3" t="s">
        <v>95</v>
      </c>
      <c r="D149" s="3">
        <v>520</v>
      </c>
      <c r="E149" s="3">
        <v>401</v>
      </c>
      <c r="F149" s="3">
        <v>119</v>
      </c>
      <c r="G149" s="3">
        <v>500</v>
      </c>
      <c r="H149" s="3">
        <v>384</v>
      </c>
      <c r="I149" s="3">
        <v>116</v>
      </c>
      <c r="J149" s="40"/>
      <c r="K149" s="40"/>
      <c r="L149" s="40"/>
      <c r="M149" s="40"/>
      <c r="N149" s="40"/>
      <c r="O149" s="40"/>
      <c r="P149" s="40"/>
      <c r="Q149" s="40"/>
    </row>
    <row r="150" spans="1:17" ht="11.25" customHeight="1">
      <c r="A150" s="3" t="str">
        <f t="shared" si="2"/>
        <v>2022-23Highland</v>
      </c>
      <c r="B150" s="1" t="s">
        <v>15</v>
      </c>
      <c r="C150" s="3" t="s">
        <v>95</v>
      </c>
      <c r="D150" s="3">
        <v>67</v>
      </c>
      <c r="E150" s="3">
        <v>35</v>
      </c>
      <c r="F150" s="3">
        <v>32</v>
      </c>
      <c r="G150" s="3">
        <v>63</v>
      </c>
      <c r="H150" s="3">
        <v>33</v>
      </c>
      <c r="I150" s="3">
        <v>30</v>
      </c>
      <c r="J150" s="40"/>
      <c r="K150" s="40"/>
      <c r="L150" s="40"/>
      <c r="M150" s="40"/>
      <c r="N150" s="40"/>
      <c r="O150" s="40"/>
      <c r="P150" s="40"/>
      <c r="Q150" s="40"/>
    </row>
    <row r="151" spans="1:17" ht="11.25" customHeight="1">
      <c r="A151" s="3" t="str">
        <f t="shared" si="2"/>
        <v>2022-23Inverclyde</v>
      </c>
      <c r="B151" s="1" t="s">
        <v>16</v>
      </c>
      <c r="C151" s="3" t="s">
        <v>95</v>
      </c>
      <c r="D151" s="3">
        <v>14</v>
      </c>
      <c r="E151" s="3">
        <v>11</v>
      </c>
      <c r="F151" s="3">
        <v>3</v>
      </c>
      <c r="G151" s="3">
        <v>14</v>
      </c>
      <c r="H151" s="3">
        <v>11</v>
      </c>
      <c r="I151" s="3">
        <v>3</v>
      </c>
      <c r="J151" s="40"/>
      <c r="K151" s="40"/>
      <c r="L151" s="40"/>
      <c r="M151" s="40"/>
      <c r="N151" s="40"/>
      <c r="O151" s="40"/>
      <c r="P151" s="40"/>
      <c r="Q151" s="40"/>
    </row>
    <row r="152" spans="1:17" ht="11.25" customHeight="1">
      <c r="A152" s="3" t="str">
        <f t="shared" si="2"/>
        <v>2022-23Midlothian</v>
      </c>
      <c r="B152" s="1" t="s">
        <v>17</v>
      </c>
      <c r="C152" s="3" t="s">
        <v>95</v>
      </c>
      <c r="D152" s="3">
        <v>3</v>
      </c>
      <c r="E152" s="3">
        <v>1</v>
      </c>
      <c r="F152" s="3">
        <v>2</v>
      </c>
      <c r="G152" s="3">
        <v>3</v>
      </c>
      <c r="H152" s="3">
        <v>1</v>
      </c>
      <c r="I152" s="3">
        <v>2</v>
      </c>
      <c r="J152" s="40"/>
      <c r="K152" s="40"/>
      <c r="L152" s="40"/>
      <c r="M152" s="40"/>
      <c r="N152" s="40"/>
      <c r="O152" s="40"/>
      <c r="P152" s="40"/>
      <c r="Q152" s="40"/>
    </row>
    <row r="153" spans="1:17" ht="11.25" customHeight="1">
      <c r="A153" s="3" t="str">
        <f t="shared" si="2"/>
        <v>2022-23Moray</v>
      </c>
      <c r="B153" s="1" t="s">
        <v>18</v>
      </c>
      <c r="C153" s="3" t="s">
        <v>95</v>
      </c>
      <c r="D153" s="3">
        <v>49</v>
      </c>
      <c r="E153" s="3">
        <v>31</v>
      </c>
      <c r="F153" s="3">
        <v>18</v>
      </c>
      <c r="G153" s="3">
        <v>45</v>
      </c>
      <c r="H153" s="3">
        <v>30</v>
      </c>
      <c r="I153" s="3">
        <v>15</v>
      </c>
      <c r="J153" s="40"/>
      <c r="K153" s="40"/>
      <c r="L153" s="40"/>
      <c r="M153" s="40"/>
      <c r="N153" s="40"/>
      <c r="O153" s="40"/>
      <c r="P153" s="40"/>
      <c r="Q153" s="40"/>
    </row>
    <row r="154" spans="1:17" ht="11.25" customHeight="1">
      <c r="A154" s="3" t="str">
        <f t="shared" si="2"/>
        <v>2022-23North Ayrshire</v>
      </c>
      <c r="B154" s="1" t="s">
        <v>19</v>
      </c>
      <c r="C154" s="3" t="s">
        <v>95</v>
      </c>
      <c r="D154" s="3">
        <v>39</v>
      </c>
      <c r="E154" s="3">
        <v>27</v>
      </c>
      <c r="F154" s="3">
        <v>12</v>
      </c>
      <c r="G154" s="3">
        <v>39</v>
      </c>
      <c r="H154" s="3">
        <v>27</v>
      </c>
      <c r="I154" s="3">
        <v>12</v>
      </c>
      <c r="J154" s="40"/>
      <c r="K154" s="40"/>
      <c r="L154" s="40"/>
      <c r="M154" s="40"/>
      <c r="N154" s="40"/>
      <c r="O154" s="40"/>
      <c r="P154" s="40"/>
      <c r="Q154" s="40"/>
    </row>
    <row r="155" spans="1:17" ht="11.25" customHeight="1">
      <c r="A155" s="3" t="str">
        <f t="shared" si="2"/>
        <v>2022-23North Lanarkshire</v>
      </c>
      <c r="B155" s="1" t="s">
        <v>20</v>
      </c>
      <c r="C155" s="3" t="s">
        <v>95</v>
      </c>
      <c r="D155" s="3">
        <v>24</v>
      </c>
      <c r="E155" s="3">
        <v>17</v>
      </c>
      <c r="F155" s="3">
        <v>7</v>
      </c>
      <c r="G155" s="3">
        <v>24</v>
      </c>
      <c r="H155" s="3">
        <v>17</v>
      </c>
      <c r="I155" s="3">
        <v>7</v>
      </c>
      <c r="J155" s="40"/>
      <c r="K155" s="40"/>
      <c r="L155" s="40"/>
      <c r="M155" s="40"/>
      <c r="N155" s="40"/>
      <c r="O155" s="40"/>
      <c r="P155" s="40"/>
      <c r="Q155" s="40"/>
    </row>
    <row r="156" spans="1:17" ht="11.25" customHeight="1">
      <c r="A156" s="3" t="str">
        <f t="shared" si="2"/>
        <v>2022-23Orkney Islands</v>
      </c>
      <c r="B156" s="1" t="s">
        <v>30</v>
      </c>
      <c r="C156" s="3" t="s">
        <v>95</v>
      </c>
      <c r="D156" s="3">
        <v>1</v>
      </c>
      <c r="E156" s="3">
        <v>0</v>
      </c>
      <c r="F156" s="3">
        <v>1</v>
      </c>
      <c r="G156" s="3">
        <v>1</v>
      </c>
      <c r="H156" s="3">
        <v>0</v>
      </c>
      <c r="I156" s="3">
        <v>1</v>
      </c>
      <c r="J156" s="40"/>
      <c r="K156" s="40"/>
      <c r="L156" s="40"/>
      <c r="M156" s="40"/>
      <c r="N156" s="40"/>
      <c r="O156" s="40"/>
      <c r="P156" s="40"/>
      <c r="Q156" s="40"/>
    </row>
    <row r="157" spans="1:17" ht="11.25" customHeight="1">
      <c r="A157" s="3" t="str">
        <f t="shared" si="2"/>
        <v>2022-23Perth &amp; Kinross</v>
      </c>
      <c r="B157" s="1" t="s">
        <v>21</v>
      </c>
      <c r="C157" s="3" t="s">
        <v>95</v>
      </c>
      <c r="D157" s="3">
        <v>45</v>
      </c>
      <c r="E157" s="3">
        <v>42</v>
      </c>
      <c r="F157" s="3">
        <v>3</v>
      </c>
      <c r="G157" s="3">
        <v>36</v>
      </c>
      <c r="H157" s="3">
        <v>33</v>
      </c>
      <c r="I157" s="3">
        <v>3</v>
      </c>
      <c r="J157" s="40"/>
      <c r="K157" s="40"/>
      <c r="L157" s="40"/>
      <c r="M157" s="40"/>
      <c r="N157" s="40"/>
      <c r="O157" s="40"/>
      <c r="P157" s="40"/>
      <c r="Q157" s="40"/>
    </row>
    <row r="158" spans="1:17" ht="11.25" customHeight="1">
      <c r="A158" s="3" t="str">
        <f t="shared" si="2"/>
        <v>2022-23Renfrewshire</v>
      </c>
      <c r="B158" s="1" t="s">
        <v>22</v>
      </c>
      <c r="C158" s="3" t="s">
        <v>95</v>
      </c>
      <c r="D158" s="3">
        <v>3</v>
      </c>
      <c r="E158" s="3">
        <v>0</v>
      </c>
      <c r="F158" s="3">
        <v>3</v>
      </c>
      <c r="G158" s="3">
        <v>3</v>
      </c>
      <c r="H158" s="3">
        <v>0</v>
      </c>
      <c r="I158" s="3">
        <v>3</v>
      </c>
      <c r="J158" s="40"/>
      <c r="K158" s="40"/>
      <c r="L158" s="40"/>
      <c r="M158" s="40"/>
      <c r="N158" s="40"/>
      <c r="O158" s="40"/>
      <c r="P158" s="40"/>
      <c r="Q158" s="40"/>
    </row>
    <row r="159" spans="1:17" ht="11.25" customHeight="1">
      <c r="A159" s="3" t="str">
        <f t="shared" si="2"/>
        <v>2022-23Scottish Borders</v>
      </c>
      <c r="B159" s="1" t="s">
        <v>29</v>
      </c>
      <c r="C159" s="3" t="s">
        <v>95</v>
      </c>
      <c r="D159" s="3">
        <v>16</v>
      </c>
      <c r="E159" s="3">
        <v>13</v>
      </c>
      <c r="F159" s="3">
        <v>3</v>
      </c>
      <c r="G159" s="3">
        <v>15</v>
      </c>
      <c r="H159" s="3">
        <v>12</v>
      </c>
      <c r="I159" s="3">
        <v>3</v>
      </c>
      <c r="J159" s="40"/>
      <c r="K159" s="40"/>
      <c r="L159" s="40"/>
      <c r="M159" s="40"/>
      <c r="N159" s="40"/>
      <c r="O159" s="40"/>
      <c r="P159" s="40"/>
      <c r="Q159" s="40"/>
    </row>
    <row r="160" spans="1:17" ht="11.25" customHeight="1">
      <c r="A160" s="3" t="str">
        <f t="shared" si="2"/>
        <v>2022-23Shetland Islands</v>
      </c>
      <c r="B160" s="1" t="s">
        <v>31</v>
      </c>
      <c r="C160" s="3" t="s">
        <v>95</v>
      </c>
      <c r="D160" s="3">
        <v>3</v>
      </c>
      <c r="E160" s="3">
        <v>3</v>
      </c>
      <c r="F160" s="3">
        <v>0</v>
      </c>
      <c r="G160" s="3">
        <v>3</v>
      </c>
      <c r="H160" s="3">
        <v>3</v>
      </c>
      <c r="I160" s="3">
        <v>0</v>
      </c>
      <c r="J160" s="40"/>
      <c r="K160" s="40"/>
      <c r="L160" s="40"/>
      <c r="M160" s="40"/>
      <c r="N160" s="40"/>
      <c r="O160" s="40"/>
      <c r="P160" s="40"/>
      <c r="Q160" s="40"/>
    </row>
    <row r="161" spans="1:17" ht="11.25" customHeight="1">
      <c r="A161" s="3" t="str">
        <f t="shared" si="2"/>
        <v>2022-23South Ayrshire</v>
      </c>
      <c r="B161" s="1" t="s">
        <v>23</v>
      </c>
      <c r="C161" s="3" t="s">
        <v>95</v>
      </c>
      <c r="D161" s="3">
        <v>10</v>
      </c>
      <c r="E161" s="3">
        <v>6</v>
      </c>
      <c r="F161" s="3">
        <v>4</v>
      </c>
      <c r="G161" s="3">
        <v>10</v>
      </c>
      <c r="H161" s="3">
        <v>6</v>
      </c>
      <c r="I161" s="3">
        <v>4</v>
      </c>
      <c r="J161" s="40"/>
      <c r="K161" s="40"/>
      <c r="L161" s="40"/>
      <c r="M161" s="40"/>
      <c r="N161" s="40"/>
      <c r="O161" s="40"/>
      <c r="P161" s="40"/>
      <c r="Q161" s="40"/>
    </row>
    <row r="162" spans="1:17" ht="11.25" customHeight="1">
      <c r="A162" s="3" t="str">
        <f t="shared" si="2"/>
        <v>2022-23South Lanarkshire</v>
      </c>
      <c r="B162" s="1" t="s">
        <v>24</v>
      </c>
      <c r="C162" s="3" t="s">
        <v>95</v>
      </c>
      <c r="D162" s="3">
        <v>35</v>
      </c>
      <c r="E162" s="3">
        <v>26</v>
      </c>
      <c r="F162" s="3">
        <v>9</v>
      </c>
      <c r="G162" s="3">
        <v>35</v>
      </c>
      <c r="H162" s="3">
        <v>26</v>
      </c>
      <c r="I162" s="3">
        <v>9</v>
      </c>
      <c r="J162" s="40"/>
      <c r="K162" s="40"/>
      <c r="L162" s="40"/>
      <c r="M162" s="40"/>
      <c r="N162" s="40"/>
      <c r="O162" s="40"/>
      <c r="P162" s="40"/>
      <c r="Q162" s="40"/>
    </row>
    <row r="163" spans="1:17" ht="11.25" customHeight="1">
      <c r="A163" s="3" t="str">
        <f t="shared" si="2"/>
        <v>2022-23Stirling</v>
      </c>
      <c r="B163" s="1" t="s">
        <v>25</v>
      </c>
      <c r="C163" s="3" t="s">
        <v>95</v>
      </c>
      <c r="D163" s="3">
        <v>4</v>
      </c>
      <c r="E163" s="3">
        <v>4</v>
      </c>
      <c r="F163" s="3">
        <v>0</v>
      </c>
      <c r="G163" s="3">
        <v>4</v>
      </c>
      <c r="H163" s="3">
        <v>4</v>
      </c>
      <c r="I163" s="3">
        <v>0</v>
      </c>
      <c r="J163" s="40"/>
      <c r="K163" s="40"/>
      <c r="L163" s="40"/>
      <c r="M163" s="40"/>
      <c r="N163" s="40"/>
      <c r="O163" s="40"/>
      <c r="P163" s="40"/>
      <c r="Q163" s="40"/>
    </row>
    <row r="164" spans="1:17" ht="11.25" customHeight="1">
      <c r="A164" s="3" t="str">
        <f t="shared" si="2"/>
        <v>2022-23West Dunbartonshire</v>
      </c>
      <c r="B164" s="1" t="s">
        <v>26</v>
      </c>
      <c r="C164" s="3" t="s">
        <v>95</v>
      </c>
      <c r="D164" s="3">
        <v>9</v>
      </c>
      <c r="E164" s="3">
        <v>6</v>
      </c>
      <c r="F164" s="3">
        <v>3</v>
      </c>
      <c r="G164" s="3">
        <v>9</v>
      </c>
      <c r="H164" s="3">
        <v>6</v>
      </c>
      <c r="I164" s="3">
        <v>3</v>
      </c>
      <c r="J164" s="40"/>
      <c r="K164" s="40"/>
      <c r="L164" s="40"/>
      <c r="M164" s="40"/>
      <c r="N164" s="40"/>
      <c r="O164" s="40"/>
      <c r="P164" s="40"/>
      <c r="Q164" s="40"/>
    </row>
    <row r="165" spans="1:17" ht="11.25" customHeight="1">
      <c r="A165" s="3" t="str">
        <f t="shared" si="2"/>
        <v>2022-23West Lothian</v>
      </c>
      <c r="B165" s="1" t="s">
        <v>27</v>
      </c>
      <c r="C165" s="3" t="s">
        <v>95</v>
      </c>
      <c r="D165" s="3">
        <v>45</v>
      </c>
      <c r="E165" s="3">
        <v>32</v>
      </c>
      <c r="F165" s="3">
        <v>13</v>
      </c>
      <c r="G165" s="3">
        <v>44</v>
      </c>
      <c r="H165" s="3">
        <v>31</v>
      </c>
      <c r="I165" s="3">
        <v>13</v>
      </c>
      <c r="J165" s="40"/>
      <c r="K165" s="40"/>
      <c r="L165" s="40"/>
      <c r="M165" s="40"/>
      <c r="N165" s="40"/>
      <c r="O165" s="40"/>
      <c r="P165" s="40"/>
      <c r="Q165" s="40"/>
    </row>
    <row r="166" spans="1:17" ht="11.25" customHeight="1">
      <c r="A166" s="3" t="str">
        <f t="shared" si="1"/>
        <v>2023-24Aberdeen City</v>
      </c>
      <c r="B166" s="1" t="s">
        <v>0</v>
      </c>
      <c r="C166" s="3" t="s">
        <v>103</v>
      </c>
      <c r="D166" s="7"/>
    </row>
    <row r="167" spans="1:17" ht="11.25" customHeight="1">
      <c r="A167" s="3" t="str">
        <f t="shared" si="1"/>
        <v>2023-24Aberdeenshire</v>
      </c>
      <c r="B167" s="1" t="s">
        <v>1</v>
      </c>
      <c r="C167" s="3" t="s">
        <v>103</v>
      </c>
      <c r="D167" s="7"/>
    </row>
    <row r="168" spans="1:17" ht="11.25" customHeight="1">
      <c r="A168" s="3" t="str">
        <f t="shared" si="1"/>
        <v>2023-24Angus</v>
      </c>
      <c r="B168" s="1" t="s">
        <v>2</v>
      </c>
      <c r="C168" s="3" t="s">
        <v>103</v>
      </c>
      <c r="D168" s="7"/>
    </row>
    <row r="169" spans="1:17" ht="11.25" customHeight="1">
      <c r="A169" s="3" t="str">
        <f t="shared" si="1"/>
        <v>2023-24Argyll &amp; Bute</v>
      </c>
      <c r="B169" s="1" t="s">
        <v>3</v>
      </c>
      <c r="C169" s="3" t="s">
        <v>103</v>
      </c>
      <c r="D169" s="7"/>
    </row>
    <row r="170" spans="1:17" ht="11.25" customHeight="1">
      <c r="A170" s="3" t="str">
        <f t="shared" si="1"/>
        <v>2023-24Clackmannanshire</v>
      </c>
      <c r="B170" s="1" t="s">
        <v>4</v>
      </c>
      <c r="C170" s="3" t="s">
        <v>103</v>
      </c>
      <c r="D170" s="7"/>
    </row>
    <row r="171" spans="1:17" ht="11.25" customHeight="1">
      <c r="A171" s="3" t="str">
        <f t="shared" si="1"/>
        <v>2023-24Dumfries &amp; Galloway</v>
      </c>
      <c r="B171" s="1" t="s">
        <v>5</v>
      </c>
      <c r="C171" s="3" t="s">
        <v>103</v>
      </c>
      <c r="D171" s="7"/>
    </row>
    <row r="172" spans="1:17" ht="11.25" customHeight="1">
      <c r="A172" s="3" t="str">
        <f t="shared" si="1"/>
        <v>2023-24Dundee City</v>
      </c>
      <c r="B172" s="1" t="s">
        <v>6</v>
      </c>
      <c r="C172" s="3" t="s">
        <v>103</v>
      </c>
      <c r="D172" s="7"/>
    </row>
    <row r="173" spans="1:17" ht="11.25" customHeight="1">
      <c r="A173" s="3" t="str">
        <f t="shared" si="1"/>
        <v>2023-24East Ayrshire</v>
      </c>
      <c r="B173" s="1" t="s">
        <v>7</v>
      </c>
      <c r="C173" s="3" t="s">
        <v>103</v>
      </c>
      <c r="D173" s="7"/>
    </row>
    <row r="174" spans="1:17" ht="11.25" customHeight="1">
      <c r="A174" s="3" t="str">
        <f t="shared" si="1"/>
        <v>2023-24East Dunbartonshire</v>
      </c>
      <c r="B174" s="1" t="s">
        <v>8</v>
      </c>
      <c r="C174" s="3" t="s">
        <v>103</v>
      </c>
      <c r="D174" s="7"/>
    </row>
    <row r="175" spans="1:17" ht="11.25" customHeight="1">
      <c r="A175" s="3" t="str">
        <f t="shared" si="1"/>
        <v>2023-24East Lothian</v>
      </c>
      <c r="B175" s="1" t="s">
        <v>9</v>
      </c>
      <c r="C175" s="3" t="s">
        <v>103</v>
      </c>
      <c r="D175" s="7"/>
    </row>
    <row r="176" spans="1:17" ht="11.25" customHeight="1">
      <c r="A176" s="3" t="str">
        <f t="shared" si="1"/>
        <v>2023-24East Renfrewshire</v>
      </c>
      <c r="B176" s="1" t="s">
        <v>10</v>
      </c>
      <c r="C176" s="3" t="s">
        <v>103</v>
      </c>
      <c r="D176" s="7"/>
    </row>
    <row r="177" spans="1:4" ht="11.25" customHeight="1">
      <c r="A177" s="3" t="str">
        <f t="shared" si="1"/>
        <v>2023-24Edinburgh, City of</v>
      </c>
      <c r="B177" s="1" t="s">
        <v>11</v>
      </c>
      <c r="C177" s="3" t="s">
        <v>103</v>
      </c>
      <c r="D177" s="7"/>
    </row>
    <row r="178" spans="1:4" ht="11.25" customHeight="1">
      <c r="A178" s="3" t="str">
        <f t="shared" si="1"/>
        <v>2023-24Na h-Eileanan Siar</v>
      </c>
      <c r="B178" s="1" t="s">
        <v>35</v>
      </c>
      <c r="C178" s="3" t="s">
        <v>103</v>
      </c>
      <c r="D178" s="7"/>
    </row>
    <row r="179" spans="1:4" ht="11.25" customHeight="1">
      <c r="A179" s="3" t="str">
        <f t="shared" ref="A179:A197" si="3">C179&amp;B179</f>
        <v>2023-24Falkirk</v>
      </c>
      <c r="B179" s="1" t="s">
        <v>12</v>
      </c>
      <c r="C179" s="3" t="s">
        <v>103</v>
      </c>
      <c r="D179" s="7"/>
    </row>
    <row r="180" spans="1:4" ht="11.25" customHeight="1">
      <c r="A180" s="3" t="str">
        <f t="shared" si="3"/>
        <v>2023-24Fife</v>
      </c>
      <c r="B180" s="1" t="s">
        <v>13</v>
      </c>
      <c r="C180" s="3" t="s">
        <v>103</v>
      </c>
      <c r="D180" s="7"/>
    </row>
    <row r="181" spans="1:4" ht="11.25" customHeight="1">
      <c r="A181" s="3" t="str">
        <f t="shared" si="3"/>
        <v>2023-24Glasgow City</v>
      </c>
      <c r="B181" s="1" t="s">
        <v>14</v>
      </c>
      <c r="C181" s="3" t="s">
        <v>103</v>
      </c>
      <c r="D181" s="7"/>
    </row>
    <row r="182" spans="1:4" ht="11.25" customHeight="1">
      <c r="A182" s="3" t="str">
        <f t="shared" si="3"/>
        <v>2023-24Highland</v>
      </c>
      <c r="B182" s="1" t="s">
        <v>15</v>
      </c>
      <c r="C182" s="3" t="s">
        <v>103</v>
      </c>
      <c r="D182" s="7"/>
    </row>
    <row r="183" spans="1:4" ht="11.25" customHeight="1">
      <c r="A183" s="3" t="str">
        <f t="shared" si="3"/>
        <v>2023-24Inverclyde</v>
      </c>
      <c r="B183" s="1" t="s">
        <v>16</v>
      </c>
      <c r="C183" s="3" t="s">
        <v>103</v>
      </c>
      <c r="D183" s="7"/>
    </row>
    <row r="184" spans="1:4" ht="11.25" customHeight="1">
      <c r="A184" s="3" t="str">
        <f t="shared" si="3"/>
        <v>2023-24Midlothian</v>
      </c>
      <c r="B184" s="1" t="s">
        <v>17</v>
      </c>
      <c r="C184" s="3" t="s">
        <v>103</v>
      </c>
      <c r="D184" s="7"/>
    </row>
    <row r="185" spans="1:4" ht="11.25" customHeight="1">
      <c r="A185" s="3" t="str">
        <f t="shared" si="3"/>
        <v>2023-24Moray</v>
      </c>
      <c r="B185" s="1" t="s">
        <v>18</v>
      </c>
      <c r="C185" s="3" t="s">
        <v>103</v>
      </c>
      <c r="D185" s="7"/>
    </row>
    <row r="186" spans="1:4" ht="11.25" customHeight="1">
      <c r="A186" s="3" t="str">
        <f t="shared" si="3"/>
        <v>2023-24North Ayrshire</v>
      </c>
      <c r="B186" s="1" t="s">
        <v>19</v>
      </c>
      <c r="C186" s="3" t="s">
        <v>103</v>
      </c>
      <c r="D186" s="7"/>
    </row>
    <row r="187" spans="1:4" ht="11.25" customHeight="1">
      <c r="A187" s="3" t="str">
        <f t="shared" si="3"/>
        <v>2023-24North Lanarkshire</v>
      </c>
      <c r="B187" s="1" t="s">
        <v>20</v>
      </c>
      <c r="C187" s="3" t="s">
        <v>103</v>
      </c>
      <c r="D187" s="7"/>
    </row>
    <row r="188" spans="1:4" ht="11.25" customHeight="1">
      <c r="A188" s="3" t="str">
        <f t="shared" si="3"/>
        <v>2023-24Orkney Islands</v>
      </c>
      <c r="B188" s="1" t="s">
        <v>30</v>
      </c>
      <c r="C188" s="3" t="s">
        <v>103</v>
      </c>
      <c r="D188" s="7"/>
    </row>
    <row r="189" spans="1:4" ht="11.25" customHeight="1">
      <c r="A189" s="3" t="str">
        <f t="shared" si="3"/>
        <v>2023-24Perth &amp; Kinross</v>
      </c>
      <c r="B189" s="1" t="s">
        <v>21</v>
      </c>
      <c r="C189" s="3" t="s">
        <v>103</v>
      </c>
      <c r="D189" s="7"/>
    </row>
    <row r="190" spans="1:4" ht="11.25" customHeight="1">
      <c r="A190" s="3" t="str">
        <f t="shared" si="3"/>
        <v>2023-24Renfrewshire</v>
      </c>
      <c r="B190" s="1" t="s">
        <v>22</v>
      </c>
      <c r="C190" s="3" t="s">
        <v>103</v>
      </c>
      <c r="D190" s="7"/>
    </row>
    <row r="191" spans="1:4" ht="11.25" customHeight="1">
      <c r="A191" s="3" t="str">
        <f t="shared" si="3"/>
        <v>2023-24Scottish Borders</v>
      </c>
      <c r="B191" s="1" t="s">
        <v>29</v>
      </c>
      <c r="C191" s="3" t="s">
        <v>103</v>
      </c>
      <c r="D191" s="7"/>
    </row>
    <row r="192" spans="1:4" ht="11.25" customHeight="1">
      <c r="A192" s="3" t="str">
        <f t="shared" si="3"/>
        <v>2023-24Shetland Islands</v>
      </c>
      <c r="B192" s="1" t="s">
        <v>31</v>
      </c>
      <c r="C192" s="3" t="s">
        <v>103</v>
      </c>
      <c r="D192" s="7"/>
    </row>
    <row r="193" spans="1:13" ht="11.25" customHeight="1">
      <c r="A193" s="3" t="str">
        <f t="shared" si="3"/>
        <v>2023-24South Ayrshire</v>
      </c>
      <c r="B193" s="1" t="s">
        <v>23</v>
      </c>
      <c r="C193" s="3" t="s">
        <v>103</v>
      </c>
      <c r="D193" s="7"/>
    </row>
    <row r="194" spans="1:13" ht="11.25" customHeight="1">
      <c r="A194" s="3" t="str">
        <f t="shared" si="3"/>
        <v>2023-24South Lanarkshire</v>
      </c>
      <c r="B194" s="1" t="s">
        <v>24</v>
      </c>
      <c r="C194" s="3" t="s">
        <v>103</v>
      </c>
      <c r="D194" s="7"/>
    </row>
    <row r="195" spans="1:13" ht="11.25" customHeight="1">
      <c r="A195" s="3" t="str">
        <f t="shared" si="3"/>
        <v>2023-24Stirling</v>
      </c>
      <c r="B195" s="1" t="s">
        <v>25</v>
      </c>
      <c r="C195" s="3" t="s">
        <v>103</v>
      </c>
      <c r="D195" s="7"/>
    </row>
    <row r="196" spans="1:13" ht="11.25" customHeight="1">
      <c r="A196" s="3" t="str">
        <f t="shared" si="3"/>
        <v>2023-24West Dunbartonshire</v>
      </c>
      <c r="B196" s="1" t="s">
        <v>26</v>
      </c>
      <c r="C196" s="3" t="s">
        <v>103</v>
      </c>
      <c r="D196" s="7"/>
    </row>
    <row r="197" spans="1:13" ht="11.25" customHeight="1">
      <c r="A197" s="3" t="str">
        <f t="shared" si="3"/>
        <v>2023-24West Lothian</v>
      </c>
      <c r="B197" s="1" t="s">
        <v>27</v>
      </c>
      <c r="C197" s="3" t="s">
        <v>103</v>
      </c>
    </row>
    <row r="199" spans="1:13" ht="11.25" customHeight="1">
      <c r="B199" s="2" t="s">
        <v>79</v>
      </c>
      <c r="C199" s="2"/>
      <c r="D199" s="2"/>
      <c r="E199" s="2"/>
      <c r="F199" s="2"/>
      <c r="G199" s="2"/>
      <c r="H199" s="2"/>
      <c r="I199" s="2"/>
    </row>
    <row r="200" spans="1:13" ht="11.25" customHeight="1">
      <c r="B200" s="2"/>
      <c r="C200" s="2"/>
    </row>
    <row r="201" spans="1:13" ht="11.25" customHeight="1">
      <c r="B201" s="5"/>
      <c r="C201" s="6"/>
      <c r="D201" s="4">
        <v>4</v>
      </c>
      <c r="E201" s="4">
        <v>5</v>
      </c>
      <c r="F201" s="4">
        <v>6</v>
      </c>
      <c r="G201" s="4">
        <v>7</v>
      </c>
      <c r="H201" s="4">
        <v>8</v>
      </c>
      <c r="I201" s="4">
        <v>9</v>
      </c>
      <c r="J201" s="4">
        <v>10</v>
      </c>
    </row>
    <row r="202" spans="1:13" ht="11.25" customHeight="1">
      <c r="B202" s="4"/>
      <c r="C202" s="4"/>
      <c r="D202" s="4" t="s">
        <v>112</v>
      </c>
      <c r="E202" s="67"/>
      <c r="F202" s="67"/>
      <c r="G202" s="6"/>
      <c r="H202" s="6"/>
      <c r="I202" s="6"/>
      <c r="J202" s="67"/>
    </row>
    <row r="203" spans="1:13" ht="11.25" customHeight="1">
      <c r="B203" s="36" t="s">
        <v>32</v>
      </c>
      <c r="C203" s="36" t="s">
        <v>111</v>
      </c>
      <c r="D203" s="4" t="s">
        <v>34</v>
      </c>
      <c r="E203" s="4" t="s">
        <v>46</v>
      </c>
      <c r="F203" s="4" t="s">
        <v>47</v>
      </c>
      <c r="G203" s="4" t="s">
        <v>48</v>
      </c>
      <c r="H203" s="4" t="s">
        <v>49</v>
      </c>
      <c r="I203" s="4" t="s">
        <v>50</v>
      </c>
      <c r="J203" s="4" t="s">
        <v>51</v>
      </c>
      <c r="K203" s="4"/>
      <c r="L203" s="36" t="s">
        <v>90</v>
      </c>
      <c r="M203" s="36" t="s">
        <v>92</v>
      </c>
    </row>
    <row r="204" spans="1:13" ht="11.25" customHeight="1">
      <c r="A204" s="3" t="str">
        <f t="shared" ref="A204:A363" si="4">C204&amp;B204</f>
        <v>2019-20Aberdeen City</v>
      </c>
      <c r="B204" s="1" t="s">
        <v>0</v>
      </c>
      <c r="C204" s="3" t="s">
        <v>38</v>
      </c>
      <c r="D204" s="3">
        <v>25</v>
      </c>
      <c r="E204" s="3">
        <v>2</v>
      </c>
      <c r="F204" s="3">
        <v>6</v>
      </c>
      <c r="G204" s="3">
        <v>3</v>
      </c>
      <c r="H204" s="3">
        <v>4</v>
      </c>
      <c r="I204" s="3">
        <v>8</v>
      </c>
      <c r="J204" s="3">
        <v>2</v>
      </c>
      <c r="L204" s="3" t="str">
        <f>SDS_2!A$6&amp;SDS_2!A11</f>
        <v>2022-23Aberdeen City</v>
      </c>
    </row>
    <row r="205" spans="1:13" ht="11.25" customHeight="1">
      <c r="A205" s="3" t="str">
        <f t="shared" si="4"/>
        <v>2019-20Aberdeenshire</v>
      </c>
      <c r="B205" s="1" t="s">
        <v>1</v>
      </c>
      <c r="C205" s="3" t="s">
        <v>38</v>
      </c>
      <c r="D205" s="3">
        <v>0</v>
      </c>
      <c r="E205" s="3">
        <v>0</v>
      </c>
      <c r="F205" s="3">
        <v>0</v>
      </c>
      <c r="G205" s="3">
        <v>0</v>
      </c>
      <c r="H205" s="3">
        <v>0</v>
      </c>
      <c r="I205" s="3">
        <v>0</v>
      </c>
      <c r="J205" s="3">
        <v>0</v>
      </c>
      <c r="L205" s="3" t="str">
        <f>SDS_2!A$6&amp;SDS_2!A12</f>
        <v>2022-23Aberdeenshire</v>
      </c>
    </row>
    <row r="206" spans="1:13" ht="11.25" customHeight="1">
      <c r="A206" s="3" t="str">
        <f t="shared" si="4"/>
        <v>2019-20Angus</v>
      </c>
      <c r="B206" s="1" t="s">
        <v>2</v>
      </c>
      <c r="C206" s="3" t="s">
        <v>38</v>
      </c>
      <c r="D206" s="3">
        <v>166</v>
      </c>
      <c r="E206" s="3">
        <v>10</v>
      </c>
      <c r="F206" s="3">
        <v>29</v>
      </c>
      <c r="G206" s="3">
        <v>19</v>
      </c>
      <c r="H206" s="3">
        <v>28</v>
      </c>
      <c r="I206" s="3">
        <v>58</v>
      </c>
      <c r="J206" s="3">
        <v>22</v>
      </c>
      <c r="L206" s="3" t="str">
        <f>SDS_2!A$6&amp;SDS_2!A13</f>
        <v>2022-23Angus</v>
      </c>
    </row>
    <row r="207" spans="1:13" ht="11.25" customHeight="1">
      <c r="A207" s="3" t="str">
        <f t="shared" si="4"/>
        <v>2019-20Argyll &amp; Bute</v>
      </c>
      <c r="B207" s="1" t="s">
        <v>3</v>
      </c>
      <c r="C207" s="3" t="s">
        <v>38</v>
      </c>
      <c r="D207" s="3">
        <v>0</v>
      </c>
      <c r="E207" s="3">
        <v>0</v>
      </c>
      <c r="F207" s="3">
        <v>0</v>
      </c>
      <c r="G207" s="3">
        <v>0</v>
      </c>
      <c r="H207" s="3">
        <v>0</v>
      </c>
      <c r="I207" s="3">
        <v>0</v>
      </c>
      <c r="J207" s="3">
        <v>0</v>
      </c>
      <c r="L207" s="3" t="str">
        <f>SDS_2!A$6&amp;SDS_2!A14</f>
        <v>2022-23Argyll &amp; Bute</v>
      </c>
    </row>
    <row r="208" spans="1:13" ht="11.25" customHeight="1">
      <c r="A208" s="3" t="str">
        <f t="shared" si="4"/>
        <v>2019-20Clackmannanshire</v>
      </c>
      <c r="B208" s="1" t="s">
        <v>4</v>
      </c>
      <c r="C208" s="3" t="s">
        <v>38</v>
      </c>
      <c r="D208" s="3">
        <v>0</v>
      </c>
      <c r="E208" s="3">
        <v>0</v>
      </c>
      <c r="F208" s="3">
        <v>0</v>
      </c>
      <c r="G208" s="3">
        <v>0</v>
      </c>
      <c r="H208" s="3">
        <v>0</v>
      </c>
      <c r="I208" s="3">
        <v>0</v>
      </c>
      <c r="J208" s="3">
        <v>0</v>
      </c>
      <c r="L208" s="3" t="str">
        <f>SDS_2!A$6&amp;SDS_2!A15</f>
        <v>2022-23Clackmannanshire</v>
      </c>
    </row>
    <row r="209" spans="1:12" ht="11.25" customHeight="1">
      <c r="A209" s="3" t="str">
        <f t="shared" si="4"/>
        <v>2019-20Dumfries &amp; Galloway</v>
      </c>
      <c r="B209" s="1" t="s">
        <v>5</v>
      </c>
      <c r="C209" s="3" t="s">
        <v>38</v>
      </c>
      <c r="D209" s="3">
        <v>0</v>
      </c>
      <c r="E209" s="3">
        <v>0</v>
      </c>
      <c r="F209" s="3">
        <v>0</v>
      </c>
      <c r="G209" s="3">
        <v>0</v>
      </c>
      <c r="H209" s="3">
        <v>0</v>
      </c>
      <c r="I209" s="3">
        <v>0</v>
      </c>
      <c r="J209" s="3">
        <v>0</v>
      </c>
      <c r="L209" s="3" t="str">
        <f>SDS_2!A$6&amp;SDS_2!A16</f>
        <v>2022-23Dumfries &amp; Galloway</v>
      </c>
    </row>
    <row r="210" spans="1:12" ht="11.25" customHeight="1">
      <c r="A210" s="3" t="str">
        <f t="shared" si="4"/>
        <v>2019-20Dundee City</v>
      </c>
      <c r="B210" s="1" t="s">
        <v>6</v>
      </c>
      <c r="C210" s="3" t="s">
        <v>38</v>
      </c>
      <c r="D210" s="3">
        <v>0</v>
      </c>
      <c r="E210" s="3">
        <v>0</v>
      </c>
      <c r="F210" s="3">
        <v>0</v>
      </c>
      <c r="G210" s="3">
        <v>0</v>
      </c>
      <c r="H210" s="3">
        <v>0</v>
      </c>
      <c r="I210" s="3">
        <v>0</v>
      </c>
      <c r="J210" s="3">
        <v>0</v>
      </c>
      <c r="L210" s="3" t="str">
        <f>SDS_2!A$6&amp;SDS_2!A17</f>
        <v>2022-23Dundee City</v>
      </c>
    </row>
    <row r="211" spans="1:12" ht="11.25" customHeight="1">
      <c r="A211" s="3" t="str">
        <f t="shared" si="4"/>
        <v>2019-20East Ayrshire</v>
      </c>
      <c r="B211" s="1" t="s">
        <v>7</v>
      </c>
      <c r="C211" s="3" t="s">
        <v>38</v>
      </c>
      <c r="D211" s="3">
        <v>26</v>
      </c>
      <c r="E211" s="3">
        <v>0</v>
      </c>
      <c r="F211" s="3">
        <v>5</v>
      </c>
      <c r="G211" s="3">
        <v>3</v>
      </c>
      <c r="H211" s="3">
        <v>3</v>
      </c>
      <c r="I211" s="3">
        <v>10</v>
      </c>
      <c r="J211" s="3">
        <v>5</v>
      </c>
      <c r="L211" s="3" t="str">
        <f>SDS_2!A$6&amp;SDS_2!A18</f>
        <v>2022-23East Ayrshire</v>
      </c>
    </row>
    <row r="212" spans="1:12" ht="11.25" customHeight="1">
      <c r="A212" s="3" t="str">
        <f t="shared" si="4"/>
        <v>2019-20East Dunbartonshire</v>
      </c>
      <c r="B212" s="1" t="s">
        <v>8</v>
      </c>
      <c r="C212" s="3" t="s">
        <v>38</v>
      </c>
      <c r="D212" s="3">
        <v>2</v>
      </c>
      <c r="E212" s="3">
        <v>0</v>
      </c>
      <c r="F212" s="3">
        <v>0</v>
      </c>
      <c r="G212" s="3">
        <v>0</v>
      </c>
      <c r="H212" s="3">
        <v>1</v>
      </c>
      <c r="I212" s="3">
        <v>1</v>
      </c>
      <c r="J212" s="3">
        <v>0</v>
      </c>
      <c r="L212" s="3" t="str">
        <f>SDS_2!A$6&amp;SDS_2!A19</f>
        <v>2022-23East Dunbartonshire</v>
      </c>
    </row>
    <row r="213" spans="1:12" ht="11.25" customHeight="1">
      <c r="A213" s="3" t="str">
        <f t="shared" si="4"/>
        <v>2019-20East Lothian</v>
      </c>
      <c r="B213" s="1" t="s">
        <v>9</v>
      </c>
      <c r="C213" s="3" t="s">
        <v>38</v>
      </c>
      <c r="D213" s="3">
        <v>0</v>
      </c>
      <c r="E213" s="3">
        <v>0</v>
      </c>
      <c r="F213" s="3">
        <v>0</v>
      </c>
      <c r="G213" s="3">
        <v>0</v>
      </c>
      <c r="H213" s="3">
        <v>0</v>
      </c>
      <c r="I213" s="3">
        <v>0</v>
      </c>
      <c r="J213" s="3">
        <v>0</v>
      </c>
      <c r="L213" s="3" t="str">
        <f>SDS_2!A$6&amp;SDS_2!A20</f>
        <v>2022-23East Lothian</v>
      </c>
    </row>
    <row r="214" spans="1:12" ht="11.25" customHeight="1">
      <c r="A214" s="3" t="str">
        <f t="shared" si="4"/>
        <v>2019-20East Renfrewshire</v>
      </c>
      <c r="B214" s="1" t="s">
        <v>10</v>
      </c>
      <c r="C214" s="3" t="s">
        <v>38</v>
      </c>
      <c r="D214" s="3">
        <v>1</v>
      </c>
      <c r="E214" s="3">
        <v>0</v>
      </c>
      <c r="F214" s="3">
        <v>0</v>
      </c>
      <c r="G214" s="3">
        <v>0</v>
      </c>
      <c r="H214" s="3">
        <v>0</v>
      </c>
      <c r="I214" s="3">
        <v>0</v>
      </c>
      <c r="J214" s="3">
        <v>1</v>
      </c>
      <c r="L214" s="3" t="str">
        <f>SDS_2!A$6&amp;SDS_2!A21</f>
        <v>2022-23East Renfrewshire</v>
      </c>
    </row>
    <row r="215" spans="1:12" ht="11.25" customHeight="1">
      <c r="A215" s="3" t="str">
        <f t="shared" si="4"/>
        <v>2019-20Edinburgh, City of</v>
      </c>
      <c r="B215" s="1" t="s">
        <v>11</v>
      </c>
      <c r="C215" s="3" t="s">
        <v>38</v>
      </c>
      <c r="D215" s="3">
        <v>0</v>
      </c>
      <c r="E215" s="3">
        <v>0</v>
      </c>
      <c r="F215" s="3">
        <v>0</v>
      </c>
      <c r="G215" s="3">
        <v>0</v>
      </c>
      <c r="H215" s="3">
        <v>0</v>
      </c>
      <c r="I215" s="3">
        <v>0</v>
      </c>
      <c r="J215" s="3">
        <v>0</v>
      </c>
      <c r="L215" s="3" t="str">
        <f>SDS_2!A$6&amp;SDS_2!A22</f>
        <v>2022-23Edinburgh, City of</v>
      </c>
    </row>
    <row r="216" spans="1:12" ht="11.25" customHeight="1">
      <c r="A216" s="3" t="str">
        <f t="shared" si="4"/>
        <v>2019-20Na h-Eileanan Siar</v>
      </c>
      <c r="B216" s="1" t="s">
        <v>35</v>
      </c>
      <c r="C216" s="3" t="s">
        <v>38</v>
      </c>
      <c r="D216" s="3">
        <v>35</v>
      </c>
      <c r="E216" s="3">
        <v>0</v>
      </c>
      <c r="F216" s="3">
        <v>6</v>
      </c>
      <c r="G216" s="3">
        <v>4</v>
      </c>
      <c r="H216" s="3">
        <v>2</v>
      </c>
      <c r="I216" s="3">
        <v>11</v>
      </c>
      <c r="J216" s="3">
        <v>12</v>
      </c>
      <c r="L216" s="3" t="str">
        <f>SDS_2!A$6&amp;SDS_2!A23</f>
        <v>2022-23Falkirk</v>
      </c>
    </row>
    <row r="217" spans="1:12" ht="11.25" customHeight="1">
      <c r="A217" s="3" t="str">
        <f t="shared" si="4"/>
        <v>2019-20Falkirk</v>
      </c>
      <c r="B217" s="1" t="s">
        <v>12</v>
      </c>
      <c r="C217" s="3" t="s">
        <v>38</v>
      </c>
      <c r="D217" s="3">
        <v>17</v>
      </c>
      <c r="E217" s="3">
        <v>0</v>
      </c>
      <c r="F217" s="3">
        <v>2</v>
      </c>
      <c r="G217" s="3">
        <v>2</v>
      </c>
      <c r="H217" s="3">
        <v>2</v>
      </c>
      <c r="I217" s="3">
        <v>4</v>
      </c>
      <c r="J217" s="3">
        <v>7</v>
      </c>
      <c r="L217" s="3" t="str">
        <f>SDS_2!A$6&amp;SDS_2!A24</f>
        <v>2022-23Fife</v>
      </c>
    </row>
    <row r="218" spans="1:12" ht="11.25" customHeight="1">
      <c r="A218" s="3" t="str">
        <f t="shared" si="4"/>
        <v>2019-20Fife</v>
      </c>
      <c r="B218" s="1" t="s">
        <v>13</v>
      </c>
      <c r="C218" s="3" t="s">
        <v>38</v>
      </c>
      <c r="D218" s="3">
        <v>68</v>
      </c>
      <c r="E218" s="3">
        <v>6</v>
      </c>
      <c r="F218" s="3">
        <v>9</v>
      </c>
      <c r="G218" s="3">
        <v>11</v>
      </c>
      <c r="H218" s="3">
        <v>7</v>
      </c>
      <c r="I218" s="3">
        <v>17</v>
      </c>
      <c r="J218" s="3">
        <v>18</v>
      </c>
      <c r="L218" s="3" t="str">
        <f>SDS_2!A$6&amp;SDS_2!A25</f>
        <v>2022-23Glasgow City</v>
      </c>
    </row>
    <row r="219" spans="1:12" ht="11.25" customHeight="1">
      <c r="A219" s="3" t="str">
        <f t="shared" si="4"/>
        <v>2019-20Glasgow City</v>
      </c>
      <c r="B219" s="1" t="s">
        <v>14</v>
      </c>
      <c r="C219" s="3" t="s">
        <v>38</v>
      </c>
      <c r="D219" s="3">
        <v>328</v>
      </c>
      <c r="E219" s="3">
        <v>5</v>
      </c>
      <c r="F219" s="3">
        <v>20</v>
      </c>
      <c r="G219" s="3">
        <v>30</v>
      </c>
      <c r="H219" s="3">
        <v>40</v>
      </c>
      <c r="I219" s="3">
        <v>113</v>
      </c>
      <c r="J219" s="3">
        <v>120</v>
      </c>
      <c r="L219" s="3" t="str">
        <f>SDS_2!A$6&amp;SDS_2!A26</f>
        <v>2022-23Highland</v>
      </c>
    </row>
    <row r="220" spans="1:12" ht="11.25" customHeight="1">
      <c r="A220" s="3" t="str">
        <f t="shared" si="4"/>
        <v>2019-20Highland</v>
      </c>
      <c r="B220" s="1" t="s">
        <v>15</v>
      </c>
      <c r="C220" s="3" t="s">
        <v>38</v>
      </c>
      <c r="D220" s="3">
        <v>27</v>
      </c>
      <c r="E220" s="3">
        <v>1</v>
      </c>
      <c r="F220" s="3">
        <v>2</v>
      </c>
      <c r="G220" s="3">
        <v>1</v>
      </c>
      <c r="H220" s="3">
        <v>3</v>
      </c>
      <c r="I220" s="3">
        <v>8</v>
      </c>
      <c r="J220" s="3">
        <v>12</v>
      </c>
      <c r="L220" s="3" t="str">
        <f>SDS_2!A$6&amp;SDS_2!A27</f>
        <v>2022-23Inverclyde</v>
      </c>
    </row>
    <row r="221" spans="1:12" ht="11.25" customHeight="1">
      <c r="A221" s="3" t="str">
        <f t="shared" si="4"/>
        <v>2019-20Inverclyde</v>
      </c>
      <c r="B221" s="1" t="s">
        <v>16</v>
      </c>
      <c r="C221" s="3" t="s">
        <v>38</v>
      </c>
      <c r="D221" s="3">
        <v>0</v>
      </c>
      <c r="E221" s="3">
        <v>0</v>
      </c>
      <c r="F221" s="3">
        <v>0</v>
      </c>
      <c r="G221" s="3">
        <v>0</v>
      </c>
      <c r="H221" s="3">
        <v>0</v>
      </c>
      <c r="I221" s="3">
        <v>0</v>
      </c>
      <c r="J221" s="3">
        <v>0</v>
      </c>
      <c r="L221" s="3" t="str">
        <f>SDS_2!A$6&amp;SDS_2!A28</f>
        <v>2022-23Midlothian</v>
      </c>
    </row>
    <row r="222" spans="1:12" ht="11.25" customHeight="1">
      <c r="A222" s="3" t="str">
        <f t="shared" si="4"/>
        <v>2019-20Midlothian</v>
      </c>
      <c r="B222" s="1" t="s">
        <v>17</v>
      </c>
      <c r="C222" s="3" t="s">
        <v>38</v>
      </c>
      <c r="D222" s="3">
        <v>0</v>
      </c>
      <c r="E222" s="3">
        <v>0</v>
      </c>
      <c r="F222" s="3">
        <v>0</v>
      </c>
      <c r="G222" s="3">
        <v>0</v>
      </c>
      <c r="H222" s="3">
        <v>0</v>
      </c>
      <c r="I222" s="3">
        <v>0</v>
      </c>
      <c r="J222" s="3">
        <v>0</v>
      </c>
      <c r="L222" s="3" t="str">
        <f>SDS_2!A$6&amp;SDS_2!A29</f>
        <v>2022-23Moray</v>
      </c>
    </row>
    <row r="223" spans="1:12" ht="11.25" customHeight="1">
      <c r="A223" s="3" t="str">
        <f t="shared" si="4"/>
        <v>2019-20Moray</v>
      </c>
      <c r="B223" s="1" t="s">
        <v>18</v>
      </c>
      <c r="C223" s="3" t="s">
        <v>38</v>
      </c>
      <c r="D223" s="3">
        <v>8</v>
      </c>
      <c r="E223" s="3">
        <v>0</v>
      </c>
      <c r="F223" s="3">
        <v>0</v>
      </c>
      <c r="G223" s="3">
        <v>0</v>
      </c>
      <c r="H223" s="3">
        <v>2</v>
      </c>
      <c r="I223" s="3">
        <v>1</v>
      </c>
      <c r="J223" s="3">
        <v>5</v>
      </c>
      <c r="L223" s="3" t="str">
        <f>SDS_2!A$6&amp;SDS_2!A30</f>
        <v>2022-23Na h-Eileanan Siar</v>
      </c>
    </row>
    <row r="224" spans="1:12" ht="11.25" customHeight="1">
      <c r="A224" s="3" t="str">
        <f t="shared" si="4"/>
        <v>2019-20North Ayrshire</v>
      </c>
      <c r="B224" s="1" t="s">
        <v>19</v>
      </c>
      <c r="C224" s="3" t="s">
        <v>38</v>
      </c>
      <c r="D224" s="3">
        <v>22</v>
      </c>
      <c r="E224" s="3">
        <v>0</v>
      </c>
      <c r="F224" s="3">
        <v>2</v>
      </c>
      <c r="G224" s="3">
        <v>7</v>
      </c>
      <c r="H224" s="3">
        <v>5</v>
      </c>
      <c r="I224" s="3">
        <v>4</v>
      </c>
      <c r="J224" s="3">
        <v>4</v>
      </c>
      <c r="L224" s="3" t="str">
        <f>SDS_2!A$6&amp;SDS_2!A31</f>
        <v>2022-23North Ayrshire</v>
      </c>
    </row>
    <row r="225" spans="1:19" ht="11.25" customHeight="1">
      <c r="A225" s="3" t="str">
        <f t="shared" si="4"/>
        <v>2019-20North Lanarkshire</v>
      </c>
      <c r="B225" s="1" t="s">
        <v>20</v>
      </c>
      <c r="C225" s="3" t="s">
        <v>38</v>
      </c>
      <c r="D225" s="3">
        <v>20</v>
      </c>
      <c r="E225" s="3">
        <v>5</v>
      </c>
      <c r="F225" s="3">
        <v>15</v>
      </c>
      <c r="G225" s="3">
        <v>0</v>
      </c>
      <c r="H225" s="3">
        <v>0</v>
      </c>
      <c r="I225" s="3">
        <v>0</v>
      </c>
      <c r="J225" s="3">
        <v>0</v>
      </c>
      <c r="L225" s="3" t="str">
        <f>SDS_2!A$6&amp;SDS_2!A32</f>
        <v>2022-23North Lanarkshire</v>
      </c>
    </row>
    <row r="226" spans="1:19" ht="11.25" customHeight="1">
      <c r="A226" s="3" t="str">
        <f t="shared" si="4"/>
        <v>2019-20Orkney Islands</v>
      </c>
      <c r="B226" s="1" t="s">
        <v>30</v>
      </c>
      <c r="C226" s="3" t="s">
        <v>38</v>
      </c>
      <c r="D226" s="3">
        <v>0</v>
      </c>
      <c r="E226" s="3">
        <v>0</v>
      </c>
      <c r="F226" s="3">
        <v>0</v>
      </c>
      <c r="G226" s="3">
        <v>0</v>
      </c>
      <c r="H226" s="3">
        <v>0</v>
      </c>
      <c r="I226" s="3">
        <v>0</v>
      </c>
      <c r="J226" s="3">
        <v>0</v>
      </c>
      <c r="L226" s="3" t="str">
        <f>SDS_2!A$6&amp;SDS_2!A33</f>
        <v>2022-23Orkney Islands</v>
      </c>
    </row>
    <row r="227" spans="1:19" ht="11.25" customHeight="1">
      <c r="A227" s="3" t="str">
        <f t="shared" si="4"/>
        <v>2019-20Perth &amp; Kinross</v>
      </c>
      <c r="B227" s="1" t="s">
        <v>21</v>
      </c>
      <c r="C227" s="3" t="s">
        <v>38</v>
      </c>
      <c r="D227" s="3">
        <v>44</v>
      </c>
      <c r="E227" s="3">
        <v>9</v>
      </c>
      <c r="F227" s="3">
        <v>20</v>
      </c>
      <c r="G227" s="3">
        <v>15</v>
      </c>
      <c r="H227" s="3">
        <v>0</v>
      </c>
      <c r="I227" s="3">
        <v>0</v>
      </c>
      <c r="J227" s="3">
        <v>0</v>
      </c>
      <c r="L227" s="3" t="str">
        <f>SDS_2!A$6&amp;SDS_2!A34</f>
        <v>2022-23Perth &amp; Kinross</v>
      </c>
    </row>
    <row r="228" spans="1:19" ht="11.25" customHeight="1">
      <c r="A228" s="3" t="str">
        <f t="shared" si="4"/>
        <v>2019-20Renfrewshire</v>
      </c>
      <c r="B228" s="1" t="s">
        <v>22</v>
      </c>
      <c r="C228" s="3" t="s">
        <v>38</v>
      </c>
      <c r="D228" s="3">
        <v>0</v>
      </c>
      <c r="E228" s="3">
        <v>0</v>
      </c>
      <c r="F228" s="3">
        <v>0</v>
      </c>
      <c r="G228" s="3">
        <v>0</v>
      </c>
      <c r="H228" s="3">
        <v>0</v>
      </c>
      <c r="I228" s="3">
        <v>0</v>
      </c>
      <c r="J228" s="3">
        <v>0</v>
      </c>
      <c r="L228" s="3" t="str">
        <f>SDS_2!A$6&amp;SDS_2!A35</f>
        <v>2022-23Renfrewshire</v>
      </c>
    </row>
    <row r="229" spans="1:19" ht="11.25" customHeight="1">
      <c r="A229" s="3" t="str">
        <f t="shared" si="4"/>
        <v>2019-20Scottish Borders</v>
      </c>
      <c r="B229" s="1" t="s">
        <v>29</v>
      </c>
      <c r="C229" s="3" t="s">
        <v>38</v>
      </c>
      <c r="D229" s="3">
        <v>35</v>
      </c>
      <c r="E229" s="3">
        <v>0</v>
      </c>
      <c r="F229" s="3">
        <v>3</v>
      </c>
      <c r="G229" s="3">
        <v>8</v>
      </c>
      <c r="H229" s="3">
        <v>8</v>
      </c>
      <c r="I229" s="3">
        <v>15</v>
      </c>
      <c r="J229" s="3">
        <v>1</v>
      </c>
      <c r="L229" s="3" t="str">
        <f>SDS_2!A$6&amp;SDS_2!A36</f>
        <v>2022-23Scottish Borders</v>
      </c>
    </row>
    <row r="230" spans="1:19" ht="11.25" customHeight="1">
      <c r="A230" s="3" t="str">
        <f t="shared" si="4"/>
        <v>2019-20Shetland Islands</v>
      </c>
      <c r="B230" s="1" t="s">
        <v>31</v>
      </c>
      <c r="C230" s="3" t="s">
        <v>38</v>
      </c>
      <c r="D230" s="3">
        <v>1</v>
      </c>
      <c r="E230" s="3">
        <v>0</v>
      </c>
      <c r="F230" s="3">
        <v>1</v>
      </c>
      <c r="G230" s="3">
        <v>0</v>
      </c>
      <c r="H230" s="3">
        <v>0</v>
      </c>
      <c r="I230" s="3">
        <v>0</v>
      </c>
      <c r="J230" s="3">
        <v>0</v>
      </c>
      <c r="L230" s="3" t="str">
        <f>SDS_2!A$6&amp;SDS_2!A37</f>
        <v>2022-23Shetland Islands</v>
      </c>
    </row>
    <row r="231" spans="1:19" ht="11.25" customHeight="1">
      <c r="A231" s="3" t="str">
        <f t="shared" si="4"/>
        <v>2019-20South Ayrshire</v>
      </c>
      <c r="B231" s="1" t="s">
        <v>23</v>
      </c>
      <c r="C231" s="3" t="s">
        <v>38</v>
      </c>
      <c r="D231" s="3">
        <v>13</v>
      </c>
      <c r="E231" s="3">
        <v>1</v>
      </c>
      <c r="F231" s="3">
        <v>2</v>
      </c>
      <c r="G231" s="3">
        <v>2</v>
      </c>
      <c r="H231" s="3">
        <v>0</v>
      </c>
      <c r="I231" s="3">
        <v>3</v>
      </c>
      <c r="J231" s="3">
        <v>5</v>
      </c>
      <c r="L231" s="3" t="str">
        <f>SDS_2!A$6&amp;SDS_2!A38</f>
        <v>2022-23South Ayrshire</v>
      </c>
    </row>
    <row r="232" spans="1:19" ht="11.25" customHeight="1">
      <c r="A232" s="3" t="str">
        <f t="shared" si="4"/>
        <v>2019-20South Lanarkshire</v>
      </c>
      <c r="B232" s="1" t="s">
        <v>24</v>
      </c>
      <c r="C232" s="3" t="s">
        <v>38</v>
      </c>
      <c r="D232" s="3">
        <v>47</v>
      </c>
      <c r="E232" s="3">
        <v>10</v>
      </c>
      <c r="F232" s="3">
        <v>29</v>
      </c>
      <c r="G232" s="3">
        <v>8</v>
      </c>
      <c r="H232" s="3">
        <v>0</v>
      </c>
      <c r="I232" s="3">
        <v>0</v>
      </c>
      <c r="J232" s="3">
        <v>0</v>
      </c>
      <c r="L232" s="3" t="str">
        <f>SDS_2!A$6&amp;SDS_2!A39</f>
        <v>2022-23South Lanarkshire</v>
      </c>
      <c r="M232"/>
      <c r="N232"/>
      <c r="O232"/>
      <c r="P232"/>
      <c r="Q232"/>
      <c r="R232"/>
      <c r="S232"/>
    </row>
    <row r="233" spans="1:19" ht="11.25" customHeight="1">
      <c r="A233" s="3" t="str">
        <f t="shared" si="4"/>
        <v>2019-20Stirling</v>
      </c>
      <c r="B233" s="1" t="s">
        <v>25</v>
      </c>
      <c r="C233" s="3" t="s">
        <v>38</v>
      </c>
      <c r="D233" s="3">
        <v>0</v>
      </c>
      <c r="E233" s="3">
        <v>0</v>
      </c>
      <c r="F233" s="3">
        <v>0</v>
      </c>
      <c r="G233" s="3">
        <v>0</v>
      </c>
      <c r="H233" s="3">
        <v>0</v>
      </c>
      <c r="I233" s="3">
        <v>0</v>
      </c>
      <c r="J233" s="3">
        <v>0</v>
      </c>
      <c r="L233" s="3" t="str">
        <f>SDS_2!A$6&amp;SDS_2!A40</f>
        <v>2022-23Stirling</v>
      </c>
    </row>
    <row r="234" spans="1:19" ht="11.25" customHeight="1">
      <c r="A234" s="3" t="str">
        <f t="shared" si="4"/>
        <v>2019-20West Dunbartonshire</v>
      </c>
      <c r="B234" s="1" t="s">
        <v>26</v>
      </c>
      <c r="C234" s="3" t="s">
        <v>38</v>
      </c>
      <c r="D234" s="3">
        <v>0</v>
      </c>
      <c r="E234" s="3">
        <v>0</v>
      </c>
      <c r="F234" s="3">
        <v>0</v>
      </c>
      <c r="G234" s="3">
        <v>0</v>
      </c>
      <c r="H234" s="3">
        <v>0</v>
      </c>
      <c r="I234" s="3">
        <v>0</v>
      </c>
      <c r="J234" s="3">
        <v>0</v>
      </c>
      <c r="L234" s="3" t="str">
        <f>SDS_2!A$6&amp;SDS_2!A41</f>
        <v>2022-23West Dunbartonshire</v>
      </c>
      <c r="M234"/>
      <c r="N234"/>
      <c r="O234"/>
      <c r="P234"/>
      <c r="Q234"/>
      <c r="R234"/>
      <c r="S234"/>
    </row>
    <row r="235" spans="1:19" ht="11.25" customHeight="1">
      <c r="A235" s="3" t="str">
        <f t="shared" si="4"/>
        <v>2019-20West Lothian</v>
      </c>
      <c r="B235" s="1" t="s">
        <v>27</v>
      </c>
      <c r="C235" s="3" t="s">
        <v>38</v>
      </c>
      <c r="D235" s="3">
        <v>0</v>
      </c>
      <c r="E235" s="3">
        <v>0</v>
      </c>
      <c r="F235" s="3">
        <v>0</v>
      </c>
      <c r="G235" s="3">
        <v>0</v>
      </c>
      <c r="H235" s="3">
        <v>0</v>
      </c>
      <c r="I235" s="3">
        <v>0</v>
      </c>
      <c r="J235" s="3">
        <v>0</v>
      </c>
      <c r="L235" s="3" t="str">
        <f>SDS_2!A$6&amp;SDS_2!A42</f>
        <v>2022-23West Lothian</v>
      </c>
    </row>
    <row r="236" spans="1:19" ht="11.25" customHeight="1">
      <c r="A236" s="3" t="str">
        <f t="shared" ref="A236:A299" si="5">C236&amp;B236</f>
        <v>2020-21Aberdeen City</v>
      </c>
      <c r="B236" s="1" t="s">
        <v>0</v>
      </c>
      <c r="C236" s="3" t="s">
        <v>44</v>
      </c>
      <c r="D236" s="3">
        <v>11</v>
      </c>
      <c r="E236" s="3">
        <v>4</v>
      </c>
      <c r="F236" s="3">
        <v>2</v>
      </c>
      <c r="G236" s="3">
        <v>1</v>
      </c>
      <c r="H236" s="3">
        <v>1</v>
      </c>
      <c r="I236" s="3">
        <v>1</v>
      </c>
      <c r="J236" s="3">
        <v>2</v>
      </c>
      <c r="L236" s="39"/>
      <c r="M236"/>
      <c r="N236"/>
      <c r="O236"/>
      <c r="P236"/>
      <c r="Q236"/>
      <c r="R236"/>
      <c r="S236"/>
    </row>
    <row r="237" spans="1:19" ht="11.25" customHeight="1">
      <c r="A237" s="3" t="str">
        <f t="shared" si="5"/>
        <v>2020-21Aberdeenshire</v>
      </c>
      <c r="B237" s="1" t="s">
        <v>1</v>
      </c>
      <c r="C237" s="3" t="s">
        <v>44</v>
      </c>
      <c r="D237" s="3">
        <v>0</v>
      </c>
      <c r="E237" s="3">
        <v>0</v>
      </c>
      <c r="F237" s="3">
        <v>0</v>
      </c>
      <c r="G237" s="3">
        <v>0</v>
      </c>
      <c r="H237" s="3">
        <v>0</v>
      </c>
      <c r="I237" s="3">
        <v>0</v>
      </c>
      <c r="J237" s="3">
        <v>0</v>
      </c>
    </row>
    <row r="238" spans="1:19" ht="11.25" customHeight="1">
      <c r="A238" s="3" t="str">
        <f t="shared" si="5"/>
        <v>2020-21Angus</v>
      </c>
      <c r="B238" s="1" t="s">
        <v>2</v>
      </c>
      <c r="C238" s="3" t="s">
        <v>44</v>
      </c>
      <c r="D238" s="3">
        <v>41</v>
      </c>
      <c r="E238" s="3">
        <v>2</v>
      </c>
      <c r="F238" s="3">
        <v>3</v>
      </c>
      <c r="G238" s="3">
        <v>4</v>
      </c>
      <c r="H238" s="3">
        <v>5</v>
      </c>
      <c r="I238" s="3">
        <v>21</v>
      </c>
      <c r="J238" s="3">
        <v>6</v>
      </c>
      <c r="L238" s="39"/>
      <c r="M238"/>
      <c r="N238"/>
      <c r="O238"/>
      <c r="P238"/>
      <c r="Q238"/>
      <c r="R238"/>
      <c r="S238"/>
    </row>
    <row r="239" spans="1:19" ht="11.25" customHeight="1">
      <c r="A239" s="3" t="str">
        <f t="shared" si="5"/>
        <v>2020-21Argyll &amp; Bute</v>
      </c>
      <c r="B239" s="1" t="s">
        <v>3</v>
      </c>
      <c r="C239" s="3" t="s">
        <v>44</v>
      </c>
      <c r="D239" s="3">
        <v>0</v>
      </c>
      <c r="E239" s="3">
        <v>0</v>
      </c>
      <c r="F239" s="3">
        <v>0</v>
      </c>
      <c r="G239" s="3">
        <v>0</v>
      </c>
      <c r="H239" s="3">
        <v>0</v>
      </c>
      <c r="I239" s="3">
        <v>0</v>
      </c>
      <c r="J239" s="3">
        <v>0</v>
      </c>
    </row>
    <row r="240" spans="1:19" ht="11.25" customHeight="1">
      <c r="A240" s="3" t="str">
        <f t="shared" si="5"/>
        <v>2020-21Clackmannanshire</v>
      </c>
      <c r="B240" s="1" t="s">
        <v>4</v>
      </c>
      <c r="C240" s="3" t="s">
        <v>44</v>
      </c>
      <c r="D240" s="3">
        <v>0</v>
      </c>
      <c r="E240" s="3">
        <v>0</v>
      </c>
      <c r="F240" s="3">
        <v>0</v>
      </c>
      <c r="G240" s="3">
        <v>0</v>
      </c>
      <c r="H240" s="3">
        <v>0</v>
      </c>
      <c r="I240" s="3">
        <v>0</v>
      </c>
      <c r="J240" s="3">
        <v>0</v>
      </c>
      <c r="L240" s="39"/>
      <c r="M240"/>
      <c r="N240"/>
      <c r="O240"/>
      <c r="P240"/>
      <c r="Q240"/>
      <c r="R240"/>
      <c r="S240"/>
    </row>
    <row r="241" spans="1:19" ht="11.25" customHeight="1">
      <c r="A241" s="3" t="str">
        <f t="shared" si="5"/>
        <v>2020-21Dumfries &amp; Galloway</v>
      </c>
      <c r="B241" s="1" t="s">
        <v>5</v>
      </c>
      <c r="C241" s="3" t="s">
        <v>44</v>
      </c>
      <c r="D241" s="3">
        <v>0</v>
      </c>
      <c r="E241" s="3">
        <v>0</v>
      </c>
      <c r="F241" s="3">
        <v>0</v>
      </c>
      <c r="G241" s="3">
        <v>0</v>
      </c>
      <c r="H241" s="3">
        <v>0</v>
      </c>
      <c r="I241" s="3">
        <v>0</v>
      </c>
      <c r="J241" s="3">
        <v>0</v>
      </c>
    </row>
    <row r="242" spans="1:19" ht="11.25" customHeight="1">
      <c r="A242" s="3" t="str">
        <f t="shared" si="5"/>
        <v>2020-21Dundee City</v>
      </c>
      <c r="B242" s="1" t="s">
        <v>6</v>
      </c>
      <c r="C242" s="3" t="s">
        <v>44</v>
      </c>
      <c r="D242" s="3">
        <v>0</v>
      </c>
      <c r="E242" s="3">
        <v>0</v>
      </c>
      <c r="F242" s="3">
        <v>0</v>
      </c>
      <c r="G242" s="3">
        <v>0</v>
      </c>
      <c r="H242" s="3">
        <v>0</v>
      </c>
      <c r="I242" s="3">
        <v>0</v>
      </c>
      <c r="J242" s="3">
        <v>0</v>
      </c>
      <c r="L242" s="39"/>
      <c r="M242"/>
      <c r="N242"/>
      <c r="O242"/>
      <c r="P242"/>
      <c r="Q242"/>
      <c r="R242"/>
      <c r="S242"/>
    </row>
    <row r="243" spans="1:19" ht="11.25" customHeight="1">
      <c r="A243" s="3" t="str">
        <f t="shared" si="5"/>
        <v>2020-21East Ayrshire</v>
      </c>
      <c r="B243" s="1" t="s">
        <v>7</v>
      </c>
      <c r="C243" s="3" t="s">
        <v>44</v>
      </c>
      <c r="D243" s="3">
        <v>5</v>
      </c>
      <c r="E243" s="3">
        <v>0</v>
      </c>
      <c r="F243" s="3">
        <v>0</v>
      </c>
      <c r="G243" s="3">
        <v>0</v>
      </c>
      <c r="H243" s="3">
        <v>1</v>
      </c>
      <c r="I243" s="3">
        <v>2</v>
      </c>
      <c r="J243" s="3">
        <v>2</v>
      </c>
    </row>
    <row r="244" spans="1:19" ht="11.25" customHeight="1">
      <c r="A244" s="3" t="str">
        <f t="shared" si="5"/>
        <v>2020-21East Dunbartonshire</v>
      </c>
      <c r="B244" s="1" t="s">
        <v>8</v>
      </c>
      <c r="C244" s="3" t="s">
        <v>44</v>
      </c>
      <c r="D244" s="3">
        <v>0</v>
      </c>
      <c r="E244" s="3">
        <v>0</v>
      </c>
      <c r="F244" s="3">
        <v>0</v>
      </c>
      <c r="G244" s="3">
        <v>0</v>
      </c>
      <c r="H244" s="3">
        <v>0</v>
      </c>
      <c r="I244" s="3">
        <v>0</v>
      </c>
      <c r="J244" s="3">
        <v>0</v>
      </c>
      <c r="L244" s="39"/>
      <c r="M244"/>
      <c r="N244"/>
      <c r="O244"/>
      <c r="P244"/>
      <c r="Q244"/>
      <c r="R244"/>
      <c r="S244"/>
    </row>
    <row r="245" spans="1:19" ht="11.25" customHeight="1">
      <c r="A245" s="3" t="str">
        <f t="shared" si="5"/>
        <v>2020-21East Lothian</v>
      </c>
      <c r="B245" s="1" t="s">
        <v>9</v>
      </c>
      <c r="C245" s="3" t="s">
        <v>44</v>
      </c>
      <c r="D245" s="3">
        <v>0</v>
      </c>
      <c r="E245" s="3">
        <v>0</v>
      </c>
      <c r="F245" s="3">
        <v>0</v>
      </c>
      <c r="G245" s="3">
        <v>0</v>
      </c>
      <c r="H245" s="3">
        <v>0</v>
      </c>
      <c r="I245" s="3">
        <v>0</v>
      </c>
      <c r="J245" s="3">
        <v>0</v>
      </c>
    </row>
    <row r="246" spans="1:19" ht="11.25" customHeight="1">
      <c r="A246" s="3" t="str">
        <f t="shared" si="5"/>
        <v>2020-21East Renfrewshire</v>
      </c>
      <c r="B246" s="1" t="s">
        <v>10</v>
      </c>
      <c r="C246" s="3" t="s">
        <v>44</v>
      </c>
      <c r="D246" s="3">
        <v>0</v>
      </c>
      <c r="E246" s="3">
        <v>0</v>
      </c>
      <c r="F246" s="3">
        <v>0</v>
      </c>
      <c r="G246" s="3">
        <v>0</v>
      </c>
      <c r="H246" s="3">
        <v>0</v>
      </c>
      <c r="I246" s="3">
        <v>0</v>
      </c>
      <c r="J246" s="3">
        <v>0</v>
      </c>
      <c r="L246" s="39"/>
      <c r="M246"/>
      <c r="N246"/>
      <c r="O246"/>
      <c r="P246"/>
      <c r="Q246"/>
      <c r="R246"/>
      <c r="S246"/>
    </row>
    <row r="247" spans="1:19" ht="11.25" customHeight="1">
      <c r="A247" s="3" t="str">
        <f t="shared" si="5"/>
        <v>2020-21Edinburgh, City of</v>
      </c>
      <c r="B247" s="1" t="s">
        <v>11</v>
      </c>
      <c r="C247" s="3" t="s">
        <v>44</v>
      </c>
      <c r="D247" s="3">
        <v>0</v>
      </c>
      <c r="E247" s="3">
        <v>0</v>
      </c>
      <c r="F247" s="3">
        <v>0</v>
      </c>
      <c r="G247" s="3">
        <v>0</v>
      </c>
      <c r="H247" s="3">
        <v>0</v>
      </c>
      <c r="I247" s="3">
        <v>0</v>
      </c>
      <c r="J247" s="3">
        <v>0</v>
      </c>
    </row>
    <row r="248" spans="1:19" ht="11.25" customHeight="1">
      <c r="A248" s="3" t="str">
        <f t="shared" si="5"/>
        <v>2020-21Na h-Eileanan Siar</v>
      </c>
      <c r="B248" s="1" t="s">
        <v>35</v>
      </c>
      <c r="C248" s="3" t="s">
        <v>44</v>
      </c>
      <c r="D248" s="3">
        <v>33</v>
      </c>
      <c r="E248" s="3">
        <v>0</v>
      </c>
      <c r="F248" s="3">
        <v>0</v>
      </c>
      <c r="G248" s="3">
        <v>8</v>
      </c>
      <c r="H248" s="3">
        <v>9</v>
      </c>
      <c r="I248" s="3">
        <v>6</v>
      </c>
      <c r="J248" s="3">
        <v>10</v>
      </c>
      <c r="L248" s="39"/>
      <c r="M248"/>
      <c r="N248"/>
      <c r="O248"/>
      <c r="P248"/>
      <c r="Q248"/>
      <c r="R248"/>
      <c r="S248"/>
    </row>
    <row r="249" spans="1:19" ht="11.25" customHeight="1">
      <c r="A249" s="3" t="str">
        <f t="shared" si="5"/>
        <v>2020-21Falkirk</v>
      </c>
      <c r="B249" s="1" t="s">
        <v>12</v>
      </c>
      <c r="C249" s="3" t="s">
        <v>44</v>
      </c>
      <c r="D249" s="3">
        <v>26</v>
      </c>
      <c r="E249" s="3">
        <v>1</v>
      </c>
      <c r="F249" s="3">
        <v>4</v>
      </c>
      <c r="G249" s="3">
        <v>2</v>
      </c>
      <c r="H249" s="3">
        <v>3</v>
      </c>
      <c r="I249" s="3">
        <v>6</v>
      </c>
      <c r="J249" s="3">
        <v>10</v>
      </c>
    </row>
    <row r="250" spans="1:19" ht="11.25" customHeight="1">
      <c r="A250" s="3" t="str">
        <f t="shared" si="5"/>
        <v>2020-21Fife</v>
      </c>
      <c r="B250" s="1" t="s">
        <v>13</v>
      </c>
      <c r="C250" s="3" t="s">
        <v>44</v>
      </c>
      <c r="D250" s="3">
        <v>51</v>
      </c>
      <c r="E250" s="3">
        <v>8</v>
      </c>
      <c r="F250" s="3">
        <v>3</v>
      </c>
      <c r="G250" s="3">
        <v>7</v>
      </c>
      <c r="H250" s="3">
        <v>7</v>
      </c>
      <c r="I250" s="3">
        <v>11</v>
      </c>
      <c r="J250" s="3">
        <v>15</v>
      </c>
      <c r="L250" s="39"/>
      <c r="M250"/>
      <c r="N250"/>
      <c r="O250"/>
      <c r="P250"/>
      <c r="Q250"/>
      <c r="R250"/>
      <c r="S250"/>
    </row>
    <row r="251" spans="1:19" ht="11.25" customHeight="1">
      <c r="A251" s="3" t="str">
        <f t="shared" si="5"/>
        <v>2020-21Glasgow City</v>
      </c>
      <c r="B251" s="1" t="s">
        <v>14</v>
      </c>
      <c r="C251" s="3" t="s">
        <v>44</v>
      </c>
      <c r="D251" s="3">
        <v>164</v>
      </c>
      <c r="E251" s="3">
        <v>13</v>
      </c>
      <c r="F251" s="3">
        <v>17</v>
      </c>
      <c r="G251" s="3">
        <v>21</v>
      </c>
      <c r="H251" s="3">
        <v>36</v>
      </c>
      <c r="I251" s="3">
        <v>54</v>
      </c>
      <c r="J251" s="3">
        <v>23</v>
      </c>
    </row>
    <row r="252" spans="1:19" ht="11.25" customHeight="1">
      <c r="A252" s="3" t="str">
        <f t="shared" si="5"/>
        <v>2020-21Highland</v>
      </c>
      <c r="B252" s="1" t="s">
        <v>15</v>
      </c>
      <c r="C252" s="3" t="s">
        <v>44</v>
      </c>
      <c r="D252" s="3">
        <v>9</v>
      </c>
      <c r="E252" s="3">
        <v>1</v>
      </c>
      <c r="F252" s="3">
        <v>0</v>
      </c>
      <c r="G252" s="3">
        <v>2</v>
      </c>
      <c r="H252" s="3">
        <v>0</v>
      </c>
      <c r="I252" s="3">
        <v>2</v>
      </c>
      <c r="J252" s="3">
        <v>4</v>
      </c>
      <c r="L252" s="39"/>
      <c r="M252"/>
      <c r="N252"/>
      <c r="O252"/>
      <c r="P252"/>
      <c r="Q252"/>
      <c r="R252"/>
      <c r="S252"/>
    </row>
    <row r="253" spans="1:19" ht="11.25" customHeight="1">
      <c r="A253" s="3" t="str">
        <f t="shared" si="5"/>
        <v>2020-21Inverclyde</v>
      </c>
      <c r="B253" s="1" t="s">
        <v>16</v>
      </c>
      <c r="C253" s="3" t="s">
        <v>44</v>
      </c>
      <c r="D253" s="3">
        <v>1</v>
      </c>
      <c r="E253" s="3">
        <v>0</v>
      </c>
      <c r="F253" s="3">
        <v>0</v>
      </c>
      <c r="G253" s="3">
        <v>1</v>
      </c>
      <c r="H253" s="3">
        <v>0</v>
      </c>
      <c r="I253" s="3">
        <v>0</v>
      </c>
      <c r="J253" s="3">
        <v>0</v>
      </c>
    </row>
    <row r="254" spans="1:19" ht="11.25" customHeight="1">
      <c r="A254" s="3" t="str">
        <f t="shared" si="5"/>
        <v>2020-21Midlothian</v>
      </c>
      <c r="B254" s="1" t="s">
        <v>17</v>
      </c>
      <c r="C254" s="3" t="s">
        <v>44</v>
      </c>
      <c r="D254" s="3">
        <v>0</v>
      </c>
      <c r="E254" s="3">
        <v>0</v>
      </c>
      <c r="F254" s="3">
        <v>0</v>
      </c>
      <c r="G254" s="3">
        <v>0</v>
      </c>
      <c r="H254" s="3">
        <v>0</v>
      </c>
      <c r="I254" s="3">
        <v>0</v>
      </c>
      <c r="J254" s="3">
        <v>0</v>
      </c>
      <c r="L254" s="39"/>
      <c r="M254"/>
      <c r="N254"/>
      <c r="O254"/>
      <c r="P254"/>
      <c r="Q254"/>
      <c r="R254"/>
      <c r="S254"/>
    </row>
    <row r="255" spans="1:19" ht="11.25" customHeight="1">
      <c r="A255" s="3" t="str">
        <f t="shared" si="5"/>
        <v>2020-21Moray</v>
      </c>
      <c r="B255" s="1" t="s">
        <v>18</v>
      </c>
      <c r="C255" s="3" t="s">
        <v>44</v>
      </c>
      <c r="D255" s="3">
        <v>19</v>
      </c>
      <c r="E255" s="3">
        <v>1</v>
      </c>
      <c r="F255" s="3">
        <v>0</v>
      </c>
      <c r="G255" s="3">
        <v>1</v>
      </c>
      <c r="H255" s="3">
        <v>1</v>
      </c>
      <c r="I255" s="3">
        <v>10</v>
      </c>
      <c r="J255" s="3">
        <v>6</v>
      </c>
    </row>
    <row r="256" spans="1:19" ht="11.25" customHeight="1">
      <c r="A256" s="3" t="str">
        <f t="shared" si="5"/>
        <v>2020-21North Ayrshire</v>
      </c>
      <c r="B256" s="1" t="s">
        <v>19</v>
      </c>
      <c r="C256" s="3" t="s">
        <v>44</v>
      </c>
      <c r="D256" s="3">
        <v>6</v>
      </c>
      <c r="E256" s="3">
        <v>1</v>
      </c>
      <c r="F256" s="3">
        <v>4</v>
      </c>
      <c r="G256" s="3">
        <v>0</v>
      </c>
      <c r="H256" s="3">
        <v>1</v>
      </c>
      <c r="I256" s="3">
        <v>0</v>
      </c>
      <c r="J256" s="3">
        <v>0</v>
      </c>
      <c r="L256" s="39"/>
      <c r="M256"/>
      <c r="N256"/>
      <c r="O256"/>
      <c r="P256"/>
      <c r="Q256"/>
      <c r="R256"/>
      <c r="S256"/>
    </row>
    <row r="257" spans="1:19" ht="11.25" customHeight="1">
      <c r="A257" s="3" t="str">
        <f t="shared" si="5"/>
        <v>2020-21North Lanarkshire</v>
      </c>
      <c r="B257" s="1" t="s">
        <v>20</v>
      </c>
      <c r="C257" s="3" t="s">
        <v>44</v>
      </c>
      <c r="D257" s="3">
        <v>11</v>
      </c>
      <c r="E257" s="3">
        <v>8</v>
      </c>
      <c r="F257" s="3">
        <v>2</v>
      </c>
      <c r="G257" s="3">
        <v>1</v>
      </c>
      <c r="H257" s="3">
        <v>0</v>
      </c>
      <c r="I257" s="3">
        <v>0</v>
      </c>
      <c r="J257" s="3">
        <v>0</v>
      </c>
    </row>
    <row r="258" spans="1:19" ht="11.25" customHeight="1">
      <c r="A258" s="3" t="str">
        <f t="shared" si="5"/>
        <v>2020-21Orkney Islands</v>
      </c>
      <c r="B258" s="1" t="s">
        <v>30</v>
      </c>
      <c r="C258" s="3" t="s">
        <v>44</v>
      </c>
      <c r="D258" s="3">
        <v>0</v>
      </c>
      <c r="E258" s="3">
        <v>0</v>
      </c>
      <c r="F258" s="3">
        <v>0</v>
      </c>
      <c r="G258" s="3">
        <v>0</v>
      </c>
      <c r="H258" s="3">
        <v>0</v>
      </c>
      <c r="I258" s="3">
        <v>0</v>
      </c>
      <c r="J258" s="3">
        <v>0</v>
      </c>
      <c r="L258" s="39"/>
      <c r="M258"/>
      <c r="N258"/>
      <c r="O258"/>
      <c r="P258"/>
      <c r="Q258"/>
      <c r="R258"/>
      <c r="S258"/>
    </row>
    <row r="259" spans="1:19" ht="11.25" customHeight="1">
      <c r="A259" s="3" t="str">
        <f t="shared" si="5"/>
        <v>2020-21Perth &amp; Kinross</v>
      </c>
      <c r="B259" s="1" t="s">
        <v>21</v>
      </c>
      <c r="C259" s="3" t="s">
        <v>44</v>
      </c>
      <c r="D259" s="3">
        <v>15</v>
      </c>
      <c r="E259" s="3">
        <v>1</v>
      </c>
      <c r="F259" s="3">
        <v>8</v>
      </c>
      <c r="G259" s="3">
        <v>6</v>
      </c>
      <c r="H259" s="3">
        <v>0</v>
      </c>
      <c r="I259" s="3">
        <v>0</v>
      </c>
      <c r="J259" s="3">
        <v>0</v>
      </c>
    </row>
    <row r="260" spans="1:19" ht="11.25" customHeight="1">
      <c r="A260" s="3" t="str">
        <f t="shared" si="5"/>
        <v>2020-21Renfrewshire</v>
      </c>
      <c r="B260" s="1" t="s">
        <v>22</v>
      </c>
      <c r="C260" s="3" t="s">
        <v>44</v>
      </c>
      <c r="D260" s="3">
        <v>0</v>
      </c>
      <c r="E260" s="3">
        <v>0</v>
      </c>
      <c r="F260" s="3">
        <v>0</v>
      </c>
      <c r="G260" s="3">
        <v>0</v>
      </c>
      <c r="H260" s="3">
        <v>0</v>
      </c>
      <c r="I260" s="3">
        <v>0</v>
      </c>
      <c r="J260" s="3">
        <v>0</v>
      </c>
      <c r="L260" s="39"/>
      <c r="M260"/>
      <c r="N260"/>
      <c r="O260"/>
      <c r="P260"/>
      <c r="Q260"/>
      <c r="R260"/>
      <c r="S260"/>
    </row>
    <row r="261" spans="1:19" ht="11.25" customHeight="1">
      <c r="A261" s="3" t="str">
        <f t="shared" si="5"/>
        <v>2020-21Scottish Borders</v>
      </c>
      <c r="B261" s="1" t="s">
        <v>29</v>
      </c>
      <c r="C261" s="3" t="s">
        <v>44</v>
      </c>
      <c r="D261" s="3">
        <v>17</v>
      </c>
      <c r="E261" s="3">
        <v>1</v>
      </c>
      <c r="F261" s="3">
        <v>3</v>
      </c>
      <c r="G261" s="3">
        <v>1</v>
      </c>
      <c r="H261" s="3">
        <v>7</v>
      </c>
      <c r="I261" s="3">
        <v>4</v>
      </c>
      <c r="J261" s="3">
        <v>1</v>
      </c>
    </row>
    <row r="262" spans="1:19" ht="11.25" customHeight="1">
      <c r="A262" s="3" t="str">
        <f t="shared" si="5"/>
        <v>2020-21Shetland Islands</v>
      </c>
      <c r="B262" s="1" t="s">
        <v>31</v>
      </c>
      <c r="C262" s="3" t="s">
        <v>44</v>
      </c>
      <c r="D262" s="3">
        <v>0</v>
      </c>
      <c r="E262" s="3">
        <v>0</v>
      </c>
      <c r="F262" s="3">
        <v>0</v>
      </c>
      <c r="G262" s="3">
        <v>0</v>
      </c>
      <c r="H262" s="3">
        <v>0</v>
      </c>
      <c r="I262" s="3">
        <v>0</v>
      </c>
      <c r="J262" s="3">
        <v>0</v>
      </c>
      <c r="L262" s="39"/>
      <c r="M262"/>
      <c r="N262"/>
      <c r="O262"/>
      <c r="P262"/>
      <c r="Q262"/>
      <c r="R262"/>
      <c r="S262"/>
    </row>
    <row r="263" spans="1:19" ht="11.25" customHeight="1">
      <c r="A263" s="3" t="str">
        <f t="shared" si="5"/>
        <v>2020-21South Ayrshire</v>
      </c>
      <c r="B263" s="1" t="s">
        <v>23</v>
      </c>
      <c r="C263" s="3" t="s">
        <v>44</v>
      </c>
      <c r="D263" s="3">
        <v>4</v>
      </c>
      <c r="E263" s="3">
        <v>0</v>
      </c>
      <c r="F263" s="3">
        <v>1</v>
      </c>
      <c r="G263" s="3">
        <v>2</v>
      </c>
      <c r="H263" s="3">
        <v>0</v>
      </c>
      <c r="I263" s="3">
        <v>0</v>
      </c>
      <c r="J263" s="3">
        <v>1</v>
      </c>
    </row>
    <row r="264" spans="1:19" ht="11.25" customHeight="1">
      <c r="A264" s="3" t="str">
        <f t="shared" si="5"/>
        <v>2020-21South Lanarkshire</v>
      </c>
      <c r="B264" s="1" t="s">
        <v>24</v>
      </c>
      <c r="C264" s="3" t="s">
        <v>44</v>
      </c>
      <c r="D264" s="3">
        <v>20</v>
      </c>
      <c r="E264" s="3">
        <v>3</v>
      </c>
      <c r="F264" s="3">
        <v>10</v>
      </c>
      <c r="G264" s="3">
        <v>7</v>
      </c>
      <c r="H264" s="3">
        <v>0</v>
      </c>
      <c r="I264" s="3">
        <v>0</v>
      </c>
      <c r="J264" s="3">
        <v>0</v>
      </c>
      <c r="L264" s="39"/>
      <c r="M264"/>
      <c r="N264"/>
      <c r="O264"/>
      <c r="P264"/>
      <c r="Q264"/>
      <c r="R264"/>
      <c r="S264"/>
    </row>
    <row r="265" spans="1:19" ht="11.25" customHeight="1">
      <c r="A265" s="3" t="str">
        <f t="shared" si="5"/>
        <v>2020-21Stirling</v>
      </c>
      <c r="B265" s="1" t="s">
        <v>25</v>
      </c>
      <c r="C265" s="3" t="s">
        <v>44</v>
      </c>
      <c r="D265" s="3">
        <v>0</v>
      </c>
      <c r="E265" s="3">
        <v>0</v>
      </c>
      <c r="F265" s="3">
        <v>0</v>
      </c>
      <c r="G265" s="3">
        <v>0</v>
      </c>
      <c r="H265" s="3">
        <v>0</v>
      </c>
      <c r="I265" s="3">
        <v>0</v>
      </c>
      <c r="J265" s="3">
        <v>0</v>
      </c>
    </row>
    <row r="266" spans="1:19" ht="11.25" customHeight="1">
      <c r="A266" s="3" t="str">
        <f t="shared" si="5"/>
        <v>2020-21West Dunbartonshire</v>
      </c>
      <c r="B266" s="1" t="s">
        <v>26</v>
      </c>
      <c r="C266" s="3" t="s">
        <v>44</v>
      </c>
      <c r="D266" s="3">
        <v>0</v>
      </c>
      <c r="E266" s="3">
        <v>0</v>
      </c>
      <c r="F266" s="3">
        <v>0</v>
      </c>
      <c r="G266" s="3">
        <v>0</v>
      </c>
      <c r="H266" s="3">
        <v>0</v>
      </c>
      <c r="I266" s="3">
        <v>0</v>
      </c>
      <c r="J266" s="3">
        <v>0</v>
      </c>
      <c r="L266" s="39"/>
      <c r="M266"/>
      <c r="N266"/>
      <c r="O266"/>
      <c r="P266"/>
      <c r="Q266"/>
      <c r="R266"/>
      <c r="S266"/>
    </row>
    <row r="267" spans="1:19" ht="11.25" customHeight="1">
      <c r="A267" s="3" t="str">
        <f t="shared" si="5"/>
        <v>2020-21West Lothian</v>
      </c>
      <c r="B267" s="1" t="s">
        <v>27</v>
      </c>
      <c r="C267" s="3" t="s">
        <v>44</v>
      </c>
      <c r="D267" s="3">
        <v>17</v>
      </c>
      <c r="E267" s="3">
        <v>1</v>
      </c>
      <c r="F267" s="3">
        <v>1</v>
      </c>
      <c r="G267" s="3">
        <v>6</v>
      </c>
      <c r="H267" s="3">
        <v>2</v>
      </c>
      <c r="I267" s="3">
        <v>2</v>
      </c>
      <c r="J267" s="3">
        <v>5</v>
      </c>
    </row>
    <row r="268" spans="1:19" ht="11.25" customHeight="1">
      <c r="A268" s="3" t="str">
        <f t="shared" si="5"/>
        <v>2021-22Aberdeen City</v>
      </c>
      <c r="B268" s="1" t="s">
        <v>0</v>
      </c>
      <c r="C268" s="3" t="s">
        <v>52</v>
      </c>
      <c r="D268" s="3">
        <v>30</v>
      </c>
      <c r="E268" s="3">
        <v>3</v>
      </c>
      <c r="F268" s="3">
        <v>8</v>
      </c>
      <c r="G268" s="3">
        <v>4</v>
      </c>
      <c r="H268" s="3">
        <v>5</v>
      </c>
      <c r="I268" s="3">
        <v>6</v>
      </c>
      <c r="J268" s="3">
        <v>4</v>
      </c>
    </row>
    <row r="269" spans="1:19" ht="11.25" customHeight="1">
      <c r="A269" s="3" t="str">
        <f t="shared" si="5"/>
        <v>2021-22Aberdeenshire</v>
      </c>
      <c r="B269" s="1" t="s">
        <v>1</v>
      </c>
      <c r="C269" s="3" t="s">
        <v>52</v>
      </c>
      <c r="D269" s="3">
        <v>23</v>
      </c>
      <c r="E269" s="3">
        <v>3</v>
      </c>
      <c r="F269" s="3">
        <v>9</v>
      </c>
      <c r="G269" s="3">
        <v>1</v>
      </c>
      <c r="H269" s="3">
        <v>0</v>
      </c>
      <c r="I269" s="3">
        <v>3</v>
      </c>
      <c r="J269" s="3">
        <v>7</v>
      </c>
    </row>
    <row r="270" spans="1:19" ht="11.25" customHeight="1">
      <c r="A270" s="3" t="str">
        <f t="shared" si="5"/>
        <v>2021-22Angus</v>
      </c>
      <c r="B270" s="1" t="s">
        <v>2</v>
      </c>
      <c r="C270" s="3" t="s">
        <v>52</v>
      </c>
      <c r="D270" s="3">
        <v>37</v>
      </c>
      <c r="E270" s="3">
        <v>1</v>
      </c>
      <c r="F270" s="3">
        <v>3</v>
      </c>
      <c r="G270" s="3">
        <v>9</v>
      </c>
      <c r="H270" s="3">
        <v>7</v>
      </c>
      <c r="I270" s="3">
        <v>11</v>
      </c>
      <c r="J270" s="3">
        <v>6</v>
      </c>
    </row>
    <row r="271" spans="1:19" ht="11.25" customHeight="1">
      <c r="A271" s="3" t="str">
        <f t="shared" si="5"/>
        <v>2021-22Argyll &amp; Bute</v>
      </c>
      <c r="B271" s="1" t="s">
        <v>3</v>
      </c>
      <c r="C271" s="3" t="s">
        <v>52</v>
      </c>
      <c r="D271" s="3">
        <v>6</v>
      </c>
      <c r="E271" s="3">
        <v>0</v>
      </c>
      <c r="F271" s="3">
        <v>1</v>
      </c>
      <c r="G271" s="3">
        <v>0</v>
      </c>
      <c r="H271" s="3">
        <v>1</v>
      </c>
      <c r="I271" s="3">
        <v>2</v>
      </c>
      <c r="J271" s="3">
        <v>2</v>
      </c>
    </row>
    <row r="272" spans="1:19" ht="11.25" customHeight="1">
      <c r="A272" s="3" t="str">
        <f t="shared" si="5"/>
        <v>2021-22Clackmannanshire</v>
      </c>
      <c r="B272" s="1" t="s">
        <v>4</v>
      </c>
      <c r="C272" s="3" t="s">
        <v>52</v>
      </c>
      <c r="D272" s="3">
        <v>0</v>
      </c>
      <c r="E272" s="3">
        <v>0</v>
      </c>
      <c r="F272" s="3">
        <v>0</v>
      </c>
      <c r="G272" s="3">
        <v>0</v>
      </c>
      <c r="H272" s="3">
        <v>0</v>
      </c>
      <c r="I272" s="3">
        <v>0</v>
      </c>
      <c r="J272" s="3">
        <v>0</v>
      </c>
    </row>
    <row r="273" spans="1:10" ht="11.25" customHeight="1">
      <c r="A273" s="3" t="str">
        <f t="shared" si="5"/>
        <v>2021-22Dumfries &amp; Galloway</v>
      </c>
      <c r="B273" s="1" t="s">
        <v>5</v>
      </c>
      <c r="C273" s="3" t="s">
        <v>52</v>
      </c>
      <c r="D273" s="3">
        <v>9</v>
      </c>
      <c r="E273" s="3">
        <v>0</v>
      </c>
      <c r="F273" s="3">
        <v>0</v>
      </c>
      <c r="G273" s="3">
        <v>0</v>
      </c>
      <c r="H273" s="3">
        <v>0</v>
      </c>
      <c r="I273" s="3">
        <v>8</v>
      </c>
      <c r="J273" s="3">
        <v>1</v>
      </c>
    </row>
    <row r="274" spans="1:10" ht="11.25" customHeight="1">
      <c r="A274" s="3" t="str">
        <f t="shared" si="5"/>
        <v>2021-22Dundee City</v>
      </c>
      <c r="B274" s="1" t="s">
        <v>6</v>
      </c>
      <c r="C274" s="3" t="s">
        <v>52</v>
      </c>
      <c r="D274" s="3">
        <v>27</v>
      </c>
      <c r="E274" s="3">
        <v>0</v>
      </c>
      <c r="F274" s="3">
        <v>3</v>
      </c>
      <c r="G274" s="3">
        <v>3</v>
      </c>
      <c r="H274" s="3">
        <v>6</v>
      </c>
      <c r="I274" s="3">
        <v>9</v>
      </c>
      <c r="J274" s="3">
        <v>6</v>
      </c>
    </row>
    <row r="275" spans="1:10" ht="11.25" customHeight="1">
      <c r="A275" s="3" t="str">
        <f t="shared" si="5"/>
        <v>2021-22East Ayrshire</v>
      </c>
      <c r="B275" s="1" t="s">
        <v>7</v>
      </c>
      <c r="C275" s="3" t="s">
        <v>52</v>
      </c>
      <c r="D275" s="3">
        <v>32</v>
      </c>
      <c r="E275" s="3">
        <v>1</v>
      </c>
      <c r="F275" s="3">
        <v>2</v>
      </c>
      <c r="G275" s="3">
        <v>7</v>
      </c>
      <c r="H275" s="3">
        <v>6</v>
      </c>
      <c r="I275" s="3">
        <v>5</v>
      </c>
      <c r="J275" s="3">
        <v>11</v>
      </c>
    </row>
    <row r="276" spans="1:10" ht="11.25" customHeight="1">
      <c r="A276" s="3" t="str">
        <f t="shared" si="5"/>
        <v>2021-22East Dunbartonshire</v>
      </c>
      <c r="B276" s="1" t="s">
        <v>8</v>
      </c>
      <c r="C276" s="3" t="s">
        <v>52</v>
      </c>
      <c r="D276" s="3">
        <v>0</v>
      </c>
      <c r="E276" s="3">
        <v>0</v>
      </c>
      <c r="F276" s="3">
        <v>0</v>
      </c>
      <c r="G276" s="3">
        <v>0</v>
      </c>
      <c r="H276" s="3">
        <v>0</v>
      </c>
      <c r="I276" s="3">
        <v>0</v>
      </c>
      <c r="J276" s="3">
        <v>0</v>
      </c>
    </row>
    <row r="277" spans="1:10" ht="11.25" customHeight="1">
      <c r="A277" s="3" t="str">
        <f t="shared" si="5"/>
        <v>2021-22East Lothian</v>
      </c>
      <c r="B277" s="1" t="s">
        <v>9</v>
      </c>
      <c r="C277" s="3" t="s">
        <v>52</v>
      </c>
      <c r="D277" s="3">
        <v>0</v>
      </c>
      <c r="E277" s="3">
        <v>0</v>
      </c>
      <c r="F277" s="3">
        <v>0</v>
      </c>
      <c r="G277" s="3">
        <v>0</v>
      </c>
      <c r="H277" s="3">
        <v>0</v>
      </c>
      <c r="I277" s="3">
        <v>0</v>
      </c>
      <c r="J277" s="3">
        <v>0</v>
      </c>
    </row>
    <row r="278" spans="1:10" ht="11.25" customHeight="1">
      <c r="A278" s="3" t="str">
        <f t="shared" si="5"/>
        <v>2021-22East Renfrewshire</v>
      </c>
      <c r="B278" s="1" t="s">
        <v>10</v>
      </c>
      <c r="C278" s="3" t="s">
        <v>52</v>
      </c>
      <c r="D278" s="3">
        <v>2</v>
      </c>
      <c r="E278" s="3">
        <v>0</v>
      </c>
      <c r="F278" s="3">
        <v>0</v>
      </c>
      <c r="G278" s="3">
        <v>0</v>
      </c>
      <c r="H278" s="3">
        <v>0</v>
      </c>
      <c r="I278" s="3">
        <v>1</v>
      </c>
      <c r="J278" s="3">
        <v>1</v>
      </c>
    </row>
    <row r="279" spans="1:10" ht="11.25" customHeight="1">
      <c r="A279" s="3" t="str">
        <f t="shared" si="5"/>
        <v>2021-22Edinburgh, City of</v>
      </c>
      <c r="B279" s="1" t="s">
        <v>11</v>
      </c>
      <c r="C279" s="3" t="s">
        <v>52</v>
      </c>
      <c r="D279" s="3">
        <v>6</v>
      </c>
      <c r="E279" s="3">
        <v>0</v>
      </c>
      <c r="F279" s="3">
        <v>1</v>
      </c>
      <c r="G279" s="3">
        <v>0</v>
      </c>
      <c r="H279" s="3">
        <v>1</v>
      </c>
      <c r="I279" s="3">
        <v>3</v>
      </c>
      <c r="J279" s="3">
        <v>1</v>
      </c>
    </row>
    <row r="280" spans="1:10" ht="11.25" customHeight="1">
      <c r="A280" s="3" t="str">
        <f t="shared" si="5"/>
        <v>2021-22Na h-Eileanan Siar</v>
      </c>
      <c r="B280" s="1" t="s">
        <v>35</v>
      </c>
      <c r="C280" s="3" t="s">
        <v>52</v>
      </c>
      <c r="D280" s="3">
        <v>15</v>
      </c>
      <c r="E280" s="3">
        <v>0</v>
      </c>
      <c r="F280" s="3">
        <v>1</v>
      </c>
      <c r="G280" s="3">
        <v>1</v>
      </c>
      <c r="H280" s="3">
        <v>4</v>
      </c>
      <c r="I280" s="3">
        <v>4</v>
      </c>
      <c r="J280" s="3">
        <v>5</v>
      </c>
    </row>
    <row r="281" spans="1:10" ht="11.25" customHeight="1">
      <c r="A281" s="3" t="str">
        <f t="shared" si="5"/>
        <v>2021-22Falkirk</v>
      </c>
      <c r="B281" s="1" t="s">
        <v>12</v>
      </c>
      <c r="C281" s="3" t="s">
        <v>52</v>
      </c>
      <c r="D281" s="3">
        <v>29</v>
      </c>
      <c r="E281" s="3">
        <v>1</v>
      </c>
      <c r="F281" s="3">
        <v>4</v>
      </c>
      <c r="G281" s="3">
        <v>4</v>
      </c>
      <c r="H281" s="3">
        <v>3</v>
      </c>
      <c r="I281" s="3">
        <v>7</v>
      </c>
      <c r="J281" s="3">
        <v>10</v>
      </c>
    </row>
    <row r="282" spans="1:10" ht="11.25" customHeight="1">
      <c r="A282" s="3" t="str">
        <f t="shared" si="5"/>
        <v>2021-22Fife</v>
      </c>
      <c r="B282" s="1" t="s">
        <v>13</v>
      </c>
      <c r="C282" s="3" t="s">
        <v>52</v>
      </c>
      <c r="D282" s="3">
        <v>104</v>
      </c>
      <c r="E282" s="3">
        <v>7</v>
      </c>
      <c r="F282" s="3">
        <v>9</v>
      </c>
      <c r="G282" s="3">
        <v>17</v>
      </c>
      <c r="H282" s="3">
        <v>15</v>
      </c>
      <c r="I282" s="3">
        <v>29</v>
      </c>
      <c r="J282" s="3">
        <v>27</v>
      </c>
    </row>
    <row r="283" spans="1:10" ht="11.25" customHeight="1">
      <c r="A283" s="3" t="str">
        <f t="shared" si="5"/>
        <v>2021-22Glasgow City</v>
      </c>
      <c r="B283" s="1" t="s">
        <v>14</v>
      </c>
      <c r="C283" s="3" t="s">
        <v>52</v>
      </c>
      <c r="D283" s="3">
        <v>336</v>
      </c>
      <c r="E283" s="3">
        <v>10</v>
      </c>
      <c r="F283" s="3">
        <v>45</v>
      </c>
      <c r="G283" s="3">
        <v>41</v>
      </c>
      <c r="H283" s="3">
        <v>51</v>
      </c>
      <c r="I283" s="3">
        <v>89</v>
      </c>
      <c r="J283" s="3">
        <v>100</v>
      </c>
    </row>
    <row r="284" spans="1:10" ht="11.25" customHeight="1">
      <c r="A284" s="3" t="str">
        <f t="shared" si="5"/>
        <v>2021-22Highland</v>
      </c>
      <c r="B284" s="1" t="s">
        <v>15</v>
      </c>
      <c r="C284" s="3" t="s">
        <v>52</v>
      </c>
      <c r="D284" s="3">
        <v>56</v>
      </c>
      <c r="E284" s="3">
        <v>1</v>
      </c>
      <c r="F284" s="3">
        <v>7</v>
      </c>
      <c r="G284" s="3">
        <v>7</v>
      </c>
      <c r="H284" s="3">
        <v>12</v>
      </c>
      <c r="I284" s="3">
        <v>14</v>
      </c>
      <c r="J284" s="3">
        <v>15</v>
      </c>
    </row>
    <row r="285" spans="1:10" ht="11.25" customHeight="1">
      <c r="A285" s="3" t="str">
        <f t="shared" si="5"/>
        <v>2021-22Inverclyde</v>
      </c>
      <c r="B285" s="1" t="s">
        <v>16</v>
      </c>
      <c r="C285" s="3" t="s">
        <v>52</v>
      </c>
      <c r="D285" s="3">
        <v>5</v>
      </c>
      <c r="E285" s="3">
        <v>0</v>
      </c>
      <c r="F285" s="3">
        <v>1</v>
      </c>
      <c r="G285" s="3">
        <v>1</v>
      </c>
      <c r="H285" s="3">
        <v>0</v>
      </c>
      <c r="I285" s="3">
        <v>1</v>
      </c>
      <c r="J285" s="3">
        <v>2</v>
      </c>
    </row>
    <row r="286" spans="1:10" ht="11.25" customHeight="1">
      <c r="A286" s="3" t="str">
        <f t="shared" si="5"/>
        <v>2021-22Midlothian</v>
      </c>
      <c r="B286" s="1" t="s">
        <v>17</v>
      </c>
      <c r="C286" s="3" t="s">
        <v>52</v>
      </c>
      <c r="D286" s="3">
        <v>6</v>
      </c>
      <c r="E286" s="3">
        <v>0</v>
      </c>
      <c r="F286" s="3">
        <v>2</v>
      </c>
      <c r="G286" s="3">
        <v>0</v>
      </c>
      <c r="H286" s="3">
        <v>2</v>
      </c>
      <c r="I286" s="3">
        <v>2</v>
      </c>
      <c r="J286" s="3">
        <v>0</v>
      </c>
    </row>
    <row r="287" spans="1:10" ht="11.25" customHeight="1">
      <c r="A287" s="3" t="str">
        <f t="shared" si="5"/>
        <v>2021-22Moray</v>
      </c>
      <c r="B287" s="1" t="s">
        <v>18</v>
      </c>
      <c r="C287" s="3" t="s">
        <v>52</v>
      </c>
      <c r="D287" s="3">
        <v>52</v>
      </c>
      <c r="E287" s="3">
        <v>1</v>
      </c>
      <c r="F287" s="3">
        <v>0</v>
      </c>
      <c r="G287" s="3">
        <v>5</v>
      </c>
      <c r="H287" s="3">
        <v>8</v>
      </c>
      <c r="I287" s="3">
        <v>19</v>
      </c>
      <c r="J287" s="3">
        <v>19</v>
      </c>
    </row>
    <row r="288" spans="1:10" ht="11.25" customHeight="1">
      <c r="A288" s="3" t="str">
        <f t="shared" si="5"/>
        <v>2021-22North Ayrshire</v>
      </c>
      <c r="B288" s="1" t="s">
        <v>19</v>
      </c>
      <c r="C288" s="3" t="s">
        <v>52</v>
      </c>
      <c r="D288" s="3">
        <v>24</v>
      </c>
      <c r="E288" s="3">
        <v>3</v>
      </c>
      <c r="F288" s="3">
        <v>6</v>
      </c>
      <c r="G288" s="3">
        <v>3</v>
      </c>
      <c r="H288" s="3">
        <v>5</v>
      </c>
      <c r="I288" s="3">
        <v>3</v>
      </c>
      <c r="J288" s="3">
        <v>4</v>
      </c>
    </row>
    <row r="289" spans="1:10" ht="11.25" customHeight="1">
      <c r="A289" s="3" t="str">
        <f t="shared" si="5"/>
        <v>2021-22North Lanarkshire</v>
      </c>
      <c r="B289" s="1" t="s">
        <v>20</v>
      </c>
      <c r="C289" s="3" t="s">
        <v>52</v>
      </c>
      <c r="D289" s="3">
        <v>15</v>
      </c>
      <c r="E289" s="3">
        <v>3</v>
      </c>
      <c r="F289" s="3">
        <v>7</v>
      </c>
      <c r="G289" s="3">
        <v>3</v>
      </c>
      <c r="H289" s="3">
        <v>1</v>
      </c>
      <c r="I289" s="3">
        <v>1</v>
      </c>
      <c r="J289" s="3">
        <v>0</v>
      </c>
    </row>
    <row r="290" spans="1:10" ht="11.25" customHeight="1">
      <c r="A290" s="3" t="str">
        <f t="shared" si="5"/>
        <v>2021-22Orkney Islands</v>
      </c>
      <c r="B290" s="1" t="s">
        <v>30</v>
      </c>
      <c r="C290" s="3" t="s">
        <v>52</v>
      </c>
      <c r="D290" s="3">
        <v>0</v>
      </c>
      <c r="E290" s="3">
        <v>0</v>
      </c>
      <c r="F290" s="3">
        <v>0</v>
      </c>
      <c r="G290" s="3">
        <v>0</v>
      </c>
      <c r="H290" s="3">
        <v>0</v>
      </c>
      <c r="I290" s="3">
        <v>0</v>
      </c>
      <c r="J290" s="3">
        <v>0</v>
      </c>
    </row>
    <row r="291" spans="1:10" ht="11.25" customHeight="1">
      <c r="A291" s="3" t="str">
        <f t="shared" si="5"/>
        <v>2021-22Perth &amp; Kinross</v>
      </c>
      <c r="B291" s="1" t="s">
        <v>21</v>
      </c>
      <c r="C291" s="3" t="s">
        <v>52</v>
      </c>
      <c r="D291" s="3">
        <v>33</v>
      </c>
      <c r="E291" s="3">
        <v>0</v>
      </c>
      <c r="F291" s="3">
        <v>11</v>
      </c>
      <c r="G291" s="3">
        <v>21</v>
      </c>
      <c r="H291" s="3">
        <v>1</v>
      </c>
      <c r="I291" s="3">
        <v>0</v>
      </c>
      <c r="J291" s="3">
        <v>0</v>
      </c>
    </row>
    <row r="292" spans="1:10" ht="11.25" customHeight="1">
      <c r="A292" s="3" t="str">
        <f t="shared" si="5"/>
        <v>2021-22Renfrewshire</v>
      </c>
      <c r="B292" s="1" t="s">
        <v>22</v>
      </c>
      <c r="C292" s="3" t="s">
        <v>52</v>
      </c>
      <c r="D292" s="3">
        <v>0</v>
      </c>
      <c r="E292" s="3">
        <v>0</v>
      </c>
      <c r="F292" s="3">
        <v>0</v>
      </c>
      <c r="G292" s="3">
        <v>0</v>
      </c>
      <c r="H292" s="3">
        <v>0</v>
      </c>
      <c r="I292" s="3">
        <v>0</v>
      </c>
      <c r="J292" s="3">
        <v>0</v>
      </c>
    </row>
    <row r="293" spans="1:10" ht="11.25" customHeight="1">
      <c r="A293" s="3" t="str">
        <f t="shared" si="5"/>
        <v>2021-22Scottish Borders</v>
      </c>
      <c r="B293" s="1" t="s">
        <v>29</v>
      </c>
      <c r="C293" s="3" t="s">
        <v>52</v>
      </c>
      <c r="D293" s="3">
        <v>31</v>
      </c>
      <c r="E293" s="3">
        <v>0</v>
      </c>
      <c r="F293" s="3">
        <v>7</v>
      </c>
      <c r="G293" s="3">
        <v>5</v>
      </c>
      <c r="H293" s="3">
        <v>4</v>
      </c>
      <c r="I293" s="3">
        <v>11</v>
      </c>
      <c r="J293" s="3">
        <v>4</v>
      </c>
    </row>
    <row r="294" spans="1:10" ht="11.25" customHeight="1">
      <c r="A294" s="3" t="str">
        <f t="shared" si="5"/>
        <v>2021-22Shetland Islands</v>
      </c>
      <c r="B294" s="1" t="s">
        <v>31</v>
      </c>
      <c r="C294" s="3" t="s">
        <v>52</v>
      </c>
      <c r="D294" s="3">
        <v>0</v>
      </c>
      <c r="E294" s="3">
        <v>0</v>
      </c>
      <c r="F294" s="3">
        <v>0</v>
      </c>
      <c r="G294" s="3">
        <v>0</v>
      </c>
      <c r="H294" s="3">
        <v>0</v>
      </c>
      <c r="I294" s="3">
        <v>0</v>
      </c>
      <c r="J294" s="3">
        <v>0</v>
      </c>
    </row>
    <row r="295" spans="1:10" ht="11.25" customHeight="1">
      <c r="A295" s="3" t="str">
        <f t="shared" si="5"/>
        <v>2021-22South Ayrshire</v>
      </c>
      <c r="B295" s="1" t="s">
        <v>23</v>
      </c>
      <c r="C295" s="3" t="s">
        <v>52</v>
      </c>
      <c r="D295" s="3">
        <v>11</v>
      </c>
      <c r="E295" s="3">
        <v>0</v>
      </c>
      <c r="F295" s="3">
        <v>3</v>
      </c>
      <c r="G295" s="3">
        <v>2</v>
      </c>
      <c r="H295" s="3">
        <v>1</v>
      </c>
      <c r="I295" s="3">
        <v>4</v>
      </c>
      <c r="J295" s="3">
        <v>1</v>
      </c>
    </row>
    <row r="296" spans="1:10" ht="11.25" customHeight="1">
      <c r="A296" s="3" t="str">
        <f t="shared" si="5"/>
        <v>2021-22South Lanarkshire</v>
      </c>
      <c r="B296" s="1" t="s">
        <v>24</v>
      </c>
      <c r="C296" s="3" t="s">
        <v>52</v>
      </c>
      <c r="D296" s="3">
        <v>17</v>
      </c>
      <c r="E296" s="3">
        <v>6</v>
      </c>
      <c r="F296" s="3">
        <v>10</v>
      </c>
      <c r="G296" s="3">
        <v>0</v>
      </c>
      <c r="H296" s="3">
        <v>0</v>
      </c>
      <c r="I296" s="3">
        <v>1</v>
      </c>
      <c r="J296" s="3">
        <v>0</v>
      </c>
    </row>
    <row r="297" spans="1:10" ht="11.25" customHeight="1">
      <c r="A297" s="3" t="str">
        <f t="shared" si="5"/>
        <v>2021-22Stirling</v>
      </c>
      <c r="B297" s="1" t="s">
        <v>25</v>
      </c>
      <c r="C297" s="3" t="s">
        <v>52</v>
      </c>
      <c r="D297" s="3">
        <v>2</v>
      </c>
      <c r="E297" s="3">
        <v>0</v>
      </c>
      <c r="F297" s="3">
        <v>0</v>
      </c>
      <c r="G297" s="3">
        <v>1</v>
      </c>
      <c r="H297" s="3">
        <v>0</v>
      </c>
      <c r="I297" s="3">
        <v>0</v>
      </c>
      <c r="J297" s="3">
        <v>1</v>
      </c>
    </row>
    <row r="298" spans="1:10" ht="11.25" customHeight="1">
      <c r="A298" s="3" t="str">
        <f t="shared" si="5"/>
        <v>2021-22West Dunbartonshire</v>
      </c>
      <c r="B298" s="1" t="s">
        <v>26</v>
      </c>
      <c r="C298" s="3" t="s">
        <v>52</v>
      </c>
      <c r="D298" s="3">
        <v>0</v>
      </c>
      <c r="E298" s="3">
        <v>0</v>
      </c>
      <c r="F298" s="3">
        <v>0</v>
      </c>
      <c r="G298" s="3">
        <v>0</v>
      </c>
      <c r="H298" s="3">
        <v>0</v>
      </c>
      <c r="I298" s="3">
        <v>0</v>
      </c>
      <c r="J298" s="3">
        <v>0</v>
      </c>
    </row>
    <row r="299" spans="1:10" ht="11.25" customHeight="1">
      <c r="A299" s="3" t="str">
        <f t="shared" si="5"/>
        <v>2021-22West Lothian</v>
      </c>
      <c r="B299" s="1" t="s">
        <v>27</v>
      </c>
      <c r="C299" s="3" t="s">
        <v>52</v>
      </c>
      <c r="D299" s="3">
        <v>26</v>
      </c>
      <c r="E299" s="3">
        <v>3</v>
      </c>
      <c r="F299" s="3">
        <v>2</v>
      </c>
      <c r="G299" s="3">
        <v>2</v>
      </c>
      <c r="H299" s="3">
        <v>5</v>
      </c>
      <c r="I299" s="3">
        <v>8</v>
      </c>
      <c r="J299" s="3">
        <v>6</v>
      </c>
    </row>
    <row r="300" spans="1:10" ht="11.25" customHeight="1">
      <c r="A300" s="3" t="str">
        <f t="shared" ref="A300:A331" si="6">C300&amp;B300</f>
        <v>2022-23Aberdeen City</v>
      </c>
      <c r="B300" s="1" t="s">
        <v>0</v>
      </c>
      <c r="C300" s="3" t="s">
        <v>95</v>
      </c>
      <c r="D300" s="3">
        <v>40</v>
      </c>
      <c r="E300" s="3">
        <v>0</v>
      </c>
      <c r="F300" s="3">
        <v>11</v>
      </c>
      <c r="G300" s="3">
        <v>5</v>
      </c>
      <c r="H300" s="3">
        <v>5</v>
      </c>
      <c r="I300" s="3">
        <v>13</v>
      </c>
      <c r="J300" s="3">
        <v>6</v>
      </c>
    </row>
    <row r="301" spans="1:10" ht="11.25" customHeight="1">
      <c r="A301" s="3" t="str">
        <f t="shared" si="6"/>
        <v>2022-23Aberdeenshire</v>
      </c>
      <c r="B301" s="1" t="s">
        <v>1</v>
      </c>
      <c r="C301" s="3" t="s">
        <v>95</v>
      </c>
      <c r="D301" s="3">
        <v>21</v>
      </c>
      <c r="E301" s="3">
        <v>3</v>
      </c>
      <c r="F301" s="3">
        <v>5</v>
      </c>
      <c r="G301" s="3">
        <v>4</v>
      </c>
      <c r="H301" s="3">
        <v>2</v>
      </c>
      <c r="I301" s="3">
        <v>1</v>
      </c>
      <c r="J301" s="3">
        <v>6</v>
      </c>
    </row>
    <row r="302" spans="1:10" ht="11.25" customHeight="1">
      <c r="A302" s="3" t="str">
        <f t="shared" si="6"/>
        <v>2022-23Angus</v>
      </c>
      <c r="B302" s="1" t="s">
        <v>2</v>
      </c>
      <c r="C302" s="3" t="s">
        <v>95</v>
      </c>
      <c r="D302" s="3">
        <v>42</v>
      </c>
      <c r="E302" s="3">
        <v>0</v>
      </c>
      <c r="F302" s="3">
        <v>7</v>
      </c>
      <c r="G302" s="3">
        <v>11</v>
      </c>
      <c r="H302" s="3">
        <v>5</v>
      </c>
      <c r="I302" s="3">
        <v>12</v>
      </c>
      <c r="J302" s="3">
        <v>7</v>
      </c>
    </row>
    <row r="303" spans="1:10" ht="11.25" customHeight="1">
      <c r="A303" s="3" t="str">
        <f t="shared" si="6"/>
        <v>2022-23Argyll &amp; Bute</v>
      </c>
      <c r="B303" s="1" t="s">
        <v>3</v>
      </c>
      <c r="C303" s="3" t="s">
        <v>95</v>
      </c>
      <c r="D303" s="3">
        <v>22</v>
      </c>
      <c r="E303" s="3">
        <v>0</v>
      </c>
      <c r="F303" s="3">
        <v>4</v>
      </c>
      <c r="G303" s="3">
        <v>2</v>
      </c>
      <c r="H303" s="3">
        <v>4</v>
      </c>
      <c r="I303" s="3">
        <v>2</v>
      </c>
      <c r="J303" s="3">
        <v>10</v>
      </c>
    </row>
    <row r="304" spans="1:10" ht="11.25" customHeight="1">
      <c r="A304" s="3" t="str">
        <f t="shared" si="6"/>
        <v>2022-23Clackmannanshire</v>
      </c>
      <c r="B304" s="1" t="s">
        <v>4</v>
      </c>
      <c r="C304" s="3" t="s">
        <v>95</v>
      </c>
      <c r="D304" s="3">
        <v>1</v>
      </c>
      <c r="E304" s="3">
        <v>1</v>
      </c>
      <c r="F304" s="3">
        <v>0</v>
      </c>
      <c r="G304" s="3">
        <v>0</v>
      </c>
      <c r="H304" s="3">
        <v>0</v>
      </c>
      <c r="I304" s="3">
        <v>0</v>
      </c>
      <c r="J304" s="3">
        <v>0</v>
      </c>
    </row>
    <row r="305" spans="1:10" ht="11.25" customHeight="1">
      <c r="A305" s="3" t="str">
        <f t="shared" si="6"/>
        <v>2022-23Dumfries &amp; Galloway</v>
      </c>
      <c r="B305" s="1" t="s">
        <v>5</v>
      </c>
      <c r="C305" s="3" t="s">
        <v>95</v>
      </c>
      <c r="D305" s="3">
        <v>25</v>
      </c>
      <c r="E305" s="3">
        <v>0</v>
      </c>
      <c r="F305" s="3">
        <v>3</v>
      </c>
      <c r="G305" s="3">
        <v>1</v>
      </c>
      <c r="H305" s="3">
        <v>3</v>
      </c>
      <c r="I305" s="3">
        <v>9</v>
      </c>
      <c r="J305" s="3">
        <v>9</v>
      </c>
    </row>
    <row r="306" spans="1:10" ht="11.25" customHeight="1">
      <c r="A306" s="3" t="str">
        <f t="shared" si="6"/>
        <v>2022-23Dundee City</v>
      </c>
      <c r="B306" s="1" t="s">
        <v>6</v>
      </c>
      <c r="C306" s="3" t="s">
        <v>95</v>
      </c>
      <c r="D306" s="3">
        <v>54</v>
      </c>
      <c r="E306" s="3">
        <v>0</v>
      </c>
      <c r="F306" s="3">
        <v>3</v>
      </c>
      <c r="G306" s="3">
        <v>5</v>
      </c>
      <c r="H306" s="3">
        <v>10</v>
      </c>
      <c r="I306" s="3">
        <v>16</v>
      </c>
      <c r="J306" s="3">
        <v>20</v>
      </c>
    </row>
    <row r="307" spans="1:10" ht="11.25" customHeight="1">
      <c r="A307" s="3" t="str">
        <f t="shared" si="6"/>
        <v>2022-23East Ayrshire</v>
      </c>
      <c r="B307" s="1" t="s">
        <v>7</v>
      </c>
      <c r="C307" s="3" t="s">
        <v>95</v>
      </c>
      <c r="D307" s="3">
        <v>20</v>
      </c>
      <c r="E307" s="3">
        <v>3</v>
      </c>
      <c r="F307" s="3">
        <v>1</v>
      </c>
      <c r="G307" s="3">
        <v>1</v>
      </c>
      <c r="H307" s="3">
        <v>4</v>
      </c>
      <c r="I307" s="3">
        <v>7</v>
      </c>
      <c r="J307" s="3">
        <v>4</v>
      </c>
    </row>
    <row r="308" spans="1:10" ht="11.25" customHeight="1">
      <c r="A308" s="3" t="str">
        <f t="shared" si="6"/>
        <v>2022-23East Dunbartonshire</v>
      </c>
      <c r="B308" s="1" t="s">
        <v>8</v>
      </c>
      <c r="C308" s="3" t="s">
        <v>95</v>
      </c>
      <c r="D308" s="3">
        <v>12</v>
      </c>
      <c r="E308" s="3">
        <v>0</v>
      </c>
      <c r="F308" s="3">
        <v>0</v>
      </c>
      <c r="G308" s="3">
        <v>0</v>
      </c>
      <c r="H308" s="3">
        <v>2</v>
      </c>
      <c r="I308" s="3">
        <v>5</v>
      </c>
      <c r="J308" s="3">
        <v>5</v>
      </c>
    </row>
    <row r="309" spans="1:10" ht="11.25" customHeight="1">
      <c r="A309" s="3" t="str">
        <f t="shared" si="6"/>
        <v>2022-23East Lothian</v>
      </c>
      <c r="B309" s="1" t="s">
        <v>9</v>
      </c>
      <c r="C309" s="3" t="s">
        <v>95</v>
      </c>
      <c r="D309" s="3">
        <v>0</v>
      </c>
      <c r="E309" s="3">
        <v>0</v>
      </c>
      <c r="F309" s="3">
        <v>0</v>
      </c>
      <c r="G309" s="3">
        <v>0</v>
      </c>
      <c r="H309" s="3">
        <v>0</v>
      </c>
      <c r="I309" s="3">
        <v>0</v>
      </c>
      <c r="J309" s="3">
        <v>0</v>
      </c>
    </row>
    <row r="310" spans="1:10" ht="11.25" customHeight="1">
      <c r="A310" s="3" t="str">
        <f t="shared" si="6"/>
        <v>2022-23East Renfrewshire</v>
      </c>
      <c r="B310" s="1" t="s">
        <v>10</v>
      </c>
      <c r="C310" s="3" t="s">
        <v>95</v>
      </c>
      <c r="D310" s="3">
        <v>2</v>
      </c>
      <c r="E310" s="3">
        <v>0</v>
      </c>
      <c r="F310" s="3">
        <v>1</v>
      </c>
      <c r="G310" s="3">
        <v>0</v>
      </c>
      <c r="H310" s="3">
        <v>1</v>
      </c>
      <c r="I310" s="3">
        <v>0</v>
      </c>
      <c r="J310" s="3">
        <v>0</v>
      </c>
    </row>
    <row r="311" spans="1:10" ht="11.25" customHeight="1">
      <c r="A311" s="3" t="str">
        <f t="shared" si="6"/>
        <v>2022-23Edinburgh, City of</v>
      </c>
      <c r="B311" s="1" t="s">
        <v>11</v>
      </c>
      <c r="C311" s="3" t="s">
        <v>95</v>
      </c>
      <c r="D311" s="3">
        <v>18</v>
      </c>
      <c r="E311" s="3">
        <v>1</v>
      </c>
      <c r="F311" s="3">
        <v>2</v>
      </c>
      <c r="G311" s="3">
        <v>3</v>
      </c>
      <c r="H311" s="3">
        <v>1</v>
      </c>
      <c r="I311" s="3">
        <v>4</v>
      </c>
      <c r="J311" s="3">
        <v>7</v>
      </c>
    </row>
    <row r="312" spans="1:10" ht="11.25" customHeight="1">
      <c r="A312" s="3" t="str">
        <f t="shared" si="6"/>
        <v>2022-23Na h-Eileanan Siar</v>
      </c>
      <c r="B312" s="1" t="s">
        <v>35</v>
      </c>
      <c r="C312" s="3" t="s">
        <v>95</v>
      </c>
      <c r="D312" s="3">
        <v>27</v>
      </c>
      <c r="E312" s="3">
        <v>0</v>
      </c>
      <c r="F312" s="3">
        <v>1</v>
      </c>
      <c r="G312" s="3">
        <v>2</v>
      </c>
      <c r="H312" s="3">
        <v>2</v>
      </c>
      <c r="I312" s="3">
        <v>14</v>
      </c>
      <c r="J312" s="3">
        <v>8</v>
      </c>
    </row>
    <row r="313" spans="1:10" ht="11.25" customHeight="1">
      <c r="A313" s="3" t="str">
        <f t="shared" si="6"/>
        <v>2022-23Falkirk</v>
      </c>
      <c r="B313" s="1" t="s">
        <v>12</v>
      </c>
      <c r="C313" s="3" t="s">
        <v>95</v>
      </c>
      <c r="D313" s="3">
        <v>44</v>
      </c>
      <c r="E313" s="3">
        <v>4</v>
      </c>
      <c r="F313" s="3">
        <v>5</v>
      </c>
      <c r="G313" s="3">
        <v>4</v>
      </c>
      <c r="H313" s="3">
        <v>6</v>
      </c>
      <c r="I313" s="3">
        <v>11</v>
      </c>
      <c r="J313" s="3">
        <v>14</v>
      </c>
    </row>
    <row r="314" spans="1:10" ht="11.25" customHeight="1">
      <c r="A314" s="3" t="str">
        <f t="shared" si="6"/>
        <v>2022-23Fife</v>
      </c>
      <c r="B314" s="1" t="s">
        <v>13</v>
      </c>
      <c r="C314" s="3" t="s">
        <v>95</v>
      </c>
      <c r="D314" s="3">
        <v>115</v>
      </c>
      <c r="E314" s="3">
        <v>8</v>
      </c>
      <c r="F314" s="3">
        <v>27</v>
      </c>
      <c r="G314" s="3">
        <v>19</v>
      </c>
      <c r="H314" s="3">
        <v>12</v>
      </c>
      <c r="I314" s="3">
        <v>28</v>
      </c>
      <c r="J314" s="3">
        <v>21</v>
      </c>
    </row>
    <row r="315" spans="1:10" ht="11.25" customHeight="1">
      <c r="A315" s="3" t="str">
        <f t="shared" si="6"/>
        <v>2022-23Glasgow City</v>
      </c>
      <c r="B315" s="1" t="s">
        <v>14</v>
      </c>
      <c r="C315" s="3" t="s">
        <v>95</v>
      </c>
      <c r="D315" s="3">
        <v>520</v>
      </c>
      <c r="E315" s="3">
        <v>16</v>
      </c>
      <c r="F315" s="3">
        <v>94</v>
      </c>
      <c r="G315" s="3">
        <v>65</v>
      </c>
      <c r="H315" s="3">
        <v>71</v>
      </c>
      <c r="I315" s="3">
        <v>135</v>
      </c>
      <c r="J315" s="3">
        <v>139</v>
      </c>
    </row>
    <row r="316" spans="1:10" ht="11.25" customHeight="1">
      <c r="A316" s="3" t="str">
        <f t="shared" si="6"/>
        <v>2022-23Highland</v>
      </c>
      <c r="B316" s="1" t="s">
        <v>15</v>
      </c>
      <c r="C316" s="3" t="s">
        <v>95</v>
      </c>
      <c r="D316" s="3">
        <v>67</v>
      </c>
      <c r="E316" s="3">
        <v>1</v>
      </c>
      <c r="F316" s="3">
        <v>2</v>
      </c>
      <c r="G316" s="3">
        <v>10</v>
      </c>
      <c r="H316" s="3">
        <v>5</v>
      </c>
      <c r="I316" s="3">
        <v>28</v>
      </c>
      <c r="J316" s="3">
        <v>21</v>
      </c>
    </row>
    <row r="317" spans="1:10" ht="11.25" customHeight="1">
      <c r="A317" s="3" t="str">
        <f t="shared" si="6"/>
        <v>2022-23Inverclyde</v>
      </c>
      <c r="B317" s="1" t="s">
        <v>16</v>
      </c>
      <c r="C317" s="3" t="s">
        <v>95</v>
      </c>
      <c r="D317" s="3">
        <v>14</v>
      </c>
      <c r="E317" s="3">
        <v>0</v>
      </c>
      <c r="F317" s="3">
        <v>1</v>
      </c>
      <c r="G317" s="3">
        <v>3</v>
      </c>
      <c r="H317" s="3">
        <v>4</v>
      </c>
      <c r="I317" s="3">
        <v>4</v>
      </c>
      <c r="J317" s="3">
        <v>2</v>
      </c>
    </row>
    <row r="318" spans="1:10" ht="11.25" customHeight="1">
      <c r="A318" s="3" t="str">
        <f t="shared" si="6"/>
        <v>2022-23Midlothian</v>
      </c>
      <c r="B318" s="1" t="s">
        <v>17</v>
      </c>
      <c r="C318" s="3" t="s">
        <v>95</v>
      </c>
      <c r="D318" s="3">
        <v>3</v>
      </c>
      <c r="E318" s="3">
        <v>1</v>
      </c>
      <c r="F318" s="3">
        <v>0</v>
      </c>
      <c r="G318" s="3">
        <v>0</v>
      </c>
      <c r="H318" s="3">
        <v>0</v>
      </c>
      <c r="I318" s="3">
        <v>0</v>
      </c>
      <c r="J318" s="3">
        <v>2</v>
      </c>
    </row>
    <row r="319" spans="1:10" ht="11.25" customHeight="1">
      <c r="A319" s="3" t="str">
        <f t="shared" si="6"/>
        <v>2022-23Moray</v>
      </c>
      <c r="B319" s="1" t="s">
        <v>18</v>
      </c>
      <c r="C319" s="3" t="s">
        <v>95</v>
      </c>
      <c r="D319" s="3">
        <v>49</v>
      </c>
      <c r="E319" s="3">
        <v>1</v>
      </c>
      <c r="F319" s="3">
        <v>2</v>
      </c>
      <c r="G319" s="3">
        <v>8</v>
      </c>
      <c r="H319" s="3">
        <v>3</v>
      </c>
      <c r="I319" s="3">
        <v>21</v>
      </c>
      <c r="J319" s="3">
        <v>14</v>
      </c>
    </row>
    <row r="320" spans="1:10" ht="11.25" customHeight="1">
      <c r="A320" s="3" t="str">
        <f t="shared" si="6"/>
        <v>2022-23North Ayrshire</v>
      </c>
      <c r="B320" s="1" t="s">
        <v>19</v>
      </c>
      <c r="C320" s="3" t="s">
        <v>95</v>
      </c>
      <c r="D320" s="3">
        <v>39</v>
      </c>
      <c r="E320" s="3">
        <v>5</v>
      </c>
      <c r="F320" s="3">
        <v>5</v>
      </c>
      <c r="G320" s="3">
        <v>5</v>
      </c>
      <c r="H320" s="3">
        <v>4</v>
      </c>
      <c r="I320" s="3">
        <v>8</v>
      </c>
      <c r="J320" s="3">
        <v>12</v>
      </c>
    </row>
    <row r="321" spans="1:19" ht="11.25" customHeight="1">
      <c r="A321" s="3" t="str">
        <f t="shared" si="6"/>
        <v>2022-23North Lanarkshire</v>
      </c>
      <c r="B321" s="1" t="s">
        <v>20</v>
      </c>
      <c r="C321" s="3" t="s">
        <v>95</v>
      </c>
      <c r="D321" s="3">
        <v>24</v>
      </c>
      <c r="E321" s="3">
        <v>6</v>
      </c>
      <c r="F321" s="3">
        <v>13</v>
      </c>
      <c r="G321" s="3">
        <v>5</v>
      </c>
      <c r="H321" s="3">
        <v>0</v>
      </c>
      <c r="I321" s="3">
        <v>0</v>
      </c>
      <c r="J321" s="3">
        <v>0</v>
      </c>
    </row>
    <row r="322" spans="1:19" ht="11.25" customHeight="1">
      <c r="A322" s="3" t="str">
        <f t="shared" si="6"/>
        <v>2022-23Orkney Islands</v>
      </c>
      <c r="B322" s="1" t="s">
        <v>30</v>
      </c>
      <c r="C322" s="3" t="s">
        <v>95</v>
      </c>
      <c r="D322" s="3">
        <v>1</v>
      </c>
      <c r="E322" s="3">
        <v>0</v>
      </c>
      <c r="F322" s="3">
        <v>1</v>
      </c>
      <c r="G322" s="3">
        <v>0</v>
      </c>
      <c r="H322" s="3">
        <v>0</v>
      </c>
      <c r="I322" s="3">
        <v>0</v>
      </c>
      <c r="J322" s="3">
        <v>0</v>
      </c>
    </row>
    <row r="323" spans="1:19" ht="11.25" customHeight="1">
      <c r="A323" s="3" t="str">
        <f t="shared" si="6"/>
        <v>2022-23Perth &amp; Kinross</v>
      </c>
      <c r="B323" s="1" t="s">
        <v>21</v>
      </c>
      <c r="C323" s="3" t="s">
        <v>95</v>
      </c>
      <c r="D323" s="3">
        <v>45</v>
      </c>
      <c r="E323" s="3">
        <v>5</v>
      </c>
      <c r="F323" s="3">
        <v>18</v>
      </c>
      <c r="G323" s="3">
        <v>18</v>
      </c>
      <c r="H323" s="3">
        <v>3</v>
      </c>
      <c r="I323" s="3">
        <v>1</v>
      </c>
      <c r="J323" s="3">
        <v>0</v>
      </c>
    </row>
    <row r="324" spans="1:19" ht="11.25" customHeight="1">
      <c r="A324" s="3" t="str">
        <f t="shared" si="6"/>
        <v>2022-23Renfrewshire</v>
      </c>
      <c r="B324" s="1" t="s">
        <v>22</v>
      </c>
      <c r="C324" s="3" t="s">
        <v>95</v>
      </c>
      <c r="D324" s="3">
        <v>3</v>
      </c>
      <c r="E324" s="3">
        <v>0</v>
      </c>
      <c r="F324" s="3">
        <v>1</v>
      </c>
      <c r="G324" s="3">
        <v>0</v>
      </c>
      <c r="H324" s="3">
        <v>1</v>
      </c>
      <c r="I324" s="3">
        <v>1</v>
      </c>
      <c r="J324" s="3">
        <v>0</v>
      </c>
    </row>
    <row r="325" spans="1:19" ht="11.25" customHeight="1">
      <c r="A325" s="3" t="str">
        <f t="shared" si="6"/>
        <v>2022-23Scottish Borders</v>
      </c>
      <c r="B325" s="1" t="s">
        <v>29</v>
      </c>
      <c r="C325" s="3" t="s">
        <v>95</v>
      </c>
      <c r="D325" s="3">
        <v>16</v>
      </c>
      <c r="E325" s="3">
        <v>1</v>
      </c>
      <c r="F325" s="3">
        <v>4</v>
      </c>
      <c r="G325" s="3">
        <v>3</v>
      </c>
      <c r="H325" s="3">
        <v>2</v>
      </c>
      <c r="I325" s="3">
        <v>5</v>
      </c>
      <c r="J325" s="3">
        <v>1</v>
      </c>
    </row>
    <row r="326" spans="1:19" ht="11.25" customHeight="1">
      <c r="A326" s="3" t="str">
        <f t="shared" si="6"/>
        <v>2022-23Shetland Islands</v>
      </c>
      <c r="B326" s="1" t="s">
        <v>31</v>
      </c>
      <c r="C326" s="3" t="s">
        <v>95</v>
      </c>
      <c r="D326" s="3">
        <v>3</v>
      </c>
      <c r="E326" s="3">
        <v>0</v>
      </c>
      <c r="F326" s="3">
        <v>0</v>
      </c>
      <c r="G326" s="3">
        <v>0</v>
      </c>
      <c r="H326" s="3">
        <v>0</v>
      </c>
      <c r="I326" s="3">
        <v>1</v>
      </c>
      <c r="J326" s="3">
        <v>2</v>
      </c>
    </row>
    <row r="327" spans="1:19" ht="11.25" customHeight="1">
      <c r="A327" s="3" t="str">
        <f t="shared" si="6"/>
        <v>2022-23South Ayrshire</v>
      </c>
      <c r="B327" s="1" t="s">
        <v>23</v>
      </c>
      <c r="C327" s="3" t="s">
        <v>95</v>
      </c>
      <c r="D327" s="3">
        <v>10</v>
      </c>
      <c r="E327" s="3">
        <v>1</v>
      </c>
      <c r="F327" s="3">
        <v>1</v>
      </c>
      <c r="G327" s="3">
        <v>3</v>
      </c>
      <c r="H327" s="3">
        <v>3</v>
      </c>
      <c r="I327" s="3">
        <v>1</v>
      </c>
      <c r="J327" s="3">
        <v>1</v>
      </c>
    </row>
    <row r="328" spans="1:19" ht="11.25" customHeight="1">
      <c r="A328" s="3" t="str">
        <f t="shared" si="6"/>
        <v>2022-23South Lanarkshire</v>
      </c>
      <c r="B328" s="1" t="s">
        <v>24</v>
      </c>
      <c r="C328" s="3" t="s">
        <v>95</v>
      </c>
      <c r="D328" s="3">
        <v>35</v>
      </c>
      <c r="E328" s="3">
        <v>4</v>
      </c>
      <c r="F328" s="3">
        <v>25</v>
      </c>
      <c r="G328" s="3">
        <v>6</v>
      </c>
      <c r="H328" s="3">
        <v>0</v>
      </c>
      <c r="I328" s="3">
        <v>0</v>
      </c>
      <c r="J328" s="3">
        <v>0</v>
      </c>
    </row>
    <row r="329" spans="1:19" ht="11.25" customHeight="1">
      <c r="A329" s="3" t="str">
        <f t="shared" si="6"/>
        <v>2022-23Stirling</v>
      </c>
      <c r="B329" s="1" t="s">
        <v>25</v>
      </c>
      <c r="C329" s="3" t="s">
        <v>95</v>
      </c>
      <c r="D329" s="3">
        <v>4</v>
      </c>
      <c r="E329" s="3">
        <v>2</v>
      </c>
      <c r="F329" s="3">
        <v>1</v>
      </c>
      <c r="G329" s="3">
        <v>0</v>
      </c>
      <c r="H329" s="3">
        <v>0</v>
      </c>
      <c r="I329" s="3">
        <v>0</v>
      </c>
      <c r="J329" s="3">
        <v>1</v>
      </c>
    </row>
    <row r="330" spans="1:19" ht="11.25" customHeight="1">
      <c r="A330" s="3" t="str">
        <f t="shared" si="6"/>
        <v>2022-23West Dunbartonshire</v>
      </c>
      <c r="B330" s="1" t="s">
        <v>26</v>
      </c>
      <c r="C330" s="3" t="s">
        <v>95</v>
      </c>
      <c r="D330" s="3">
        <v>9</v>
      </c>
      <c r="E330" s="3">
        <v>1</v>
      </c>
      <c r="F330" s="3">
        <v>2</v>
      </c>
      <c r="G330" s="3">
        <v>1</v>
      </c>
      <c r="H330" s="3">
        <v>1</v>
      </c>
      <c r="I330" s="3">
        <v>2</v>
      </c>
      <c r="J330" s="3">
        <v>2</v>
      </c>
    </row>
    <row r="331" spans="1:19" ht="11.25" customHeight="1">
      <c r="A331" s="3" t="str">
        <f t="shared" si="6"/>
        <v>2022-23West Lothian</v>
      </c>
      <c r="B331" s="1" t="s">
        <v>27</v>
      </c>
      <c r="C331" s="3" t="s">
        <v>95</v>
      </c>
      <c r="D331" s="3">
        <v>45</v>
      </c>
      <c r="E331" s="3">
        <v>1</v>
      </c>
      <c r="F331" s="3">
        <v>10</v>
      </c>
      <c r="G331" s="3">
        <v>8</v>
      </c>
      <c r="H331" s="3">
        <v>2</v>
      </c>
      <c r="I331" s="3">
        <v>15</v>
      </c>
      <c r="J331" s="3">
        <v>9</v>
      </c>
    </row>
    <row r="332" spans="1:19" ht="11.25" customHeight="1">
      <c r="A332" s="3" t="str">
        <f t="shared" si="4"/>
        <v>2023-24Aberdeen City</v>
      </c>
      <c r="B332" s="1" t="s">
        <v>0</v>
      </c>
      <c r="C332" s="3" t="s">
        <v>103</v>
      </c>
      <c r="L332" s="39"/>
      <c r="M332"/>
      <c r="N332"/>
      <c r="O332"/>
      <c r="P332"/>
      <c r="Q332"/>
      <c r="R332"/>
      <c r="S332"/>
    </row>
    <row r="333" spans="1:19" ht="11.25" customHeight="1">
      <c r="A333" s="3" t="str">
        <f t="shared" si="4"/>
        <v>2023-24Aberdeenshire</v>
      </c>
      <c r="B333" s="1" t="s">
        <v>1</v>
      </c>
      <c r="C333" s="3" t="s">
        <v>103</v>
      </c>
    </row>
    <row r="334" spans="1:19" ht="11.25" customHeight="1">
      <c r="A334" s="3" t="str">
        <f t="shared" si="4"/>
        <v>2023-24Angus</v>
      </c>
      <c r="B334" s="1" t="s">
        <v>2</v>
      </c>
      <c r="C334" s="3" t="s">
        <v>103</v>
      </c>
    </row>
    <row r="335" spans="1:19" ht="11.25" customHeight="1">
      <c r="A335" s="3" t="str">
        <f t="shared" si="4"/>
        <v>2023-24Argyll &amp; Bute</v>
      </c>
      <c r="B335" s="1" t="s">
        <v>3</v>
      </c>
      <c r="C335" s="3" t="s">
        <v>103</v>
      </c>
    </row>
    <row r="336" spans="1:19" ht="11.25" customHeight="1">
      <c r="A336" s="3" t="str">
        <f t="shared" si="4"/>
        <v>2023-24Clackmannanshire</v>
      </c>
      <c r="B336" s="1" t="s">
        <v>4</v>
      </c>
      <c r="C336" s="3" t="s">
        <v>103</v>
      </c>
    </row>
    <row r="337" spans="1:3" ht="11.25" customHeight="1">
      <c r="A337" s="3" t="str">
        <f t="shared" si="4"/>
        <v>2023-24Dumfries &amp; Galloway</v>
      </c>
      <c r="B337" s="1" t="s">
        <v>5</v>
      </c>
      <c r="C337" s="3" t="s">
        <v>103</v>
      </c>
    </row>
    <row r="338" spans="1:3" ht="11.25" customHeight="1">
      <c r="A338" s="3" t="str">
        <f t="shared" si="4"/>
        <v>2023-24Dundee City</v>
      </c>
      <c r="B338" s="1" t="s">
        <v>6</v>
      </c>
      <c r="C338" s="3" t="s">
        <v>103</v>
      </c>
    </row>
    <row r="339" spans="1:3" ht="11.25" customHeight="1">
      <c r="A339" s="3" t="str">
        <f t="shared" si="4"/>
        <v>2023-24East Ayrshire</v>
      </c>
      <c r="B339" s="1" t="s">
        <v>7</v>
      </c>
      <c r="C339" s="3" t="s">
        <v>103</v>
      </c>
    </row>
    <row r="340" spans="1:3" ht="11.25" customHeight="1">
      <c r="A340" s="3" t="str">
        <f t="shared" si="4"/>
        <v>2023-24East Dunbartonshire</v>
      </c>
      <c r="B340" s="1" t="s">
        <v>8</v>
      </c>
      <c r="C340" s="3" t="s">
        <v>103</v>
      </c>
    </row>
    <row r="341" spans="1:3" ht="11.25" customHeight="1">
      <c r="A341" s="3" t="str">
        <f t="shared" si="4"/>
        <v>2023-24East Lothian</v>
      </c>
      <c r="B341" s="1" t="s">
        <v>9</v>
      </c>
      <c r="C341" s="3" t="s">
        <v>103</v>
      </c>
    </row>
    <row r="342" spans="1:3" ht="11.25" customHeight="1">
      <c r="A342" s="3" t="str">
        <f t="shared" si="4"/>
        <v>2023-24East Renfrewshire</v>
      </c>
      <c r="B342" s="1" t="s">
        <v>10</v>
      </c>
      <c r="C342" s="3" t="s">
        <v>103</v>
      </c>
    </row>
    <row r="343" spans="1:3" ht="11.25" customHeight="1">
      <c r="A343" s="3" t="str">
        <f t="shared" si="4"/>
        <v>2023-24Edinburgh, City of</v>
      </c>
      <c r="B343" s="1" t="s">
        <v>11</v>
      </c>
      <c r="C343" s="3" t="s">
        <v>103</v>
      </c>
    </row>
    <row r="344" spans="1:3" ht="11.25" customHeight="1">
      <c r="A344" s="3" t="str">
        <f t="shared" si="4"/>
        <v>2023-24Na h-Eileanan Siar</v>
      </c>
      <c r="B344" s="1" t="s">
        <v>35</v>
      </c>
      <c r="C344" s="3" t="s">
        <v>103</v>
      </c>
    </row>
    <row r="345" spans="1:3" ht="11.25" customHeight="1">
      <c r="A345" s="3" t="str">
        <f t="shared" si="4"/>
        <v>2023-24Falkirk</v>
      </c>
      <c r="B345" s="1" t="s">
        <v>12</v>
      </c>
      <c r="C345" s="3" t="s">
        <v>103</v>
      </c>
    </row>
    <row r="346" spans="1:3" ht="11.25" customHeight="1">
      <c r="A346" s="3" t="str">
        <f t="shared" si="4"/>
        <v>2023-24Fife</v>
      </c>
      <c r="B346" s="1" t="s">
        <v>13</v>
      </c>
      <c r="C346" s="3" t="s">
        <v>103</v>
      </c>
    </row>
    <row r="347" spans="1:3" ht="11.25" customHeight="1">
      <c r="A347" s="3" t="str">
        <f t="shared" si="4"/>
        <v>2023-24Glasgow City</v>
      </c>
      <c r="B347" s="1" t="s">
        <v>14</v>
      </c>
      <c r="C347" s="3" t="s">
        <v>103</v>
      </c>
    </row>
    <row r="348" spans="1:3" ht="11.25" customHeight="1">
      <c r="A348" s="3" t="str">
        <f t="shared" si="4"/>
        <v>2023-24Highland</v>
      </c>
      <c r="B348" s="1" t="s">
        <v>15</v>
      </c>
      <c r="C348" s="3" t="s">
        <v>103</v>
      </c>
    </row>
    <row r="349" spans="1:3" ht="11.25" customHeight="1">
      <c r="A349" s="3" t="str">
        <f t="shared" si="4"/>
        <v>2023-24Inverclyde</v>
      </c>
      <c r="B349" s="1" t="s">
        <v>16</v>
      </c>
      <c r="C349" s="3" t="s">
        <v>103</v>
      </c>
    </row>
    <row r="350" spans="1:3" ht="11.25" customHeight="1">
      <c r="A350" s="3" t="str">
        <f t="shared" si="4"/>
        <v>2023-24Midlothian</v>
      </c>
      <c r="B350" s="1" t="s">
        <v>17</v>
      </c>
      <c r="C350" s="3" t="s">
        <v>103</v>
      </c>
    </row>
    <row r="351" spans="1:3" ht="11.25" customHeight="1">
      <c r="A351" s="3" t="str">
        <f t="shared" si="4"/>
        <v>2023-24Moray</v>
      </c>
      <c r="B351" s="1" t="s">
        <v>18</v>
      </c>
      <c r="C351" s="3" t="s">
        <v>103</v>
      </c>
    </row>
    <row r="352" spans="1:3" ht="11.25" customHeight="1">
      <c r="A352" s="3" t="str">
        <f t="shared" si="4"/>
        <v>2023-24North Ayrshire</v>
      </c>
      <c r="B352" s="1" t="s">
        <v>19</v>
      </c>
      <c r="C352" s="3" t="s">
        <v>103</v>
      </c>
    </row>
    <row r="353" spans="1:11" ht="11.25" customHeight="1">
      <c r="A353" s="3" t="str">
        <f t="shared" si="4"/>
        <v>2023-24North Lanarkshire</v>
      </c>
      <c r="B353" s="1" t="s">
        <v>20</v>
      </c>
      <c r="C353" s="3" t="s">
        <v>103</v>
      </c>
    </row>
    <row r="354" spans="1:11" ht="11.25" customHeight="1">
      <c r="A354" s="3" t="str">
        <f t="shared" si="4"/>
        <v>2023-24Orkney Islands</v>
      </c>
      <c r="B354" s="1" t="s">
        <v>30</v>
      </c>
      <c r="C354" s="3" t="s">
        <v>103</v>
      </c>
    </row>
    <row r="355" spans="1:11" ht="11.25" customHeight="1">
      <c r="A355" s="3" t="str">
        <f t="shared" si="4"/>
        <v>2023-24Perth &amp; Kinross</v>
      </c>
      <c r="B355" s="1" t="s">
        <v>21</v>
      </c>
      <c r="C355" s="3" t="s">
        <v>103</v>
      </c>
    </row>
    <row r="356" spans="1:11" ht="11.25" customHeight="1">
      <c r="A356" s="3" t="str">
        <f t="shared" si="4"/>
        <v>2023-24Renfrewshire</v>
      </c>
      <c r="B356" s="1" t="s">
        <v>22</v>
      </c>
      <c r="C356" s="3" t="s">
        <v>103</v>
      </c>
    </row>
    <row r="357" spans="1:11" ht="11.25" customHeight="1">
      <c r="A357" s="3" t="str">
        <f t="shared" si="4"/>
        <v>2023-24Scottish Borders</v>
      </c>
      <c r="B357" s="1" t="s">
        <v>29</v>
      </c>
      <c r="C357" s="3" t="s">
        <v>103</v>
      </c>
    </row>
    <row r="358" spans="1:11" ht="11.25" customHeight="1">
      <c r="A358" s="3" t="str">
        <f t="shared" si="4"/>
        <v>2023-24Shetland Islands</v>
      </c>
      <c r="B358" s="1" t="s">
        <v>31</v>
      </c>
      <c r="C358" s="3" t="s">
        <v>103</v>
      </c>
    </row>
    <row r="359" spans="1:11" ht="11.25" customHeight="1">
      <c r="A359" s="3" t="str">
        <f t="shared" si="4"/>
        <v>2023-24South Ayrshire</v>
      </c>
      <c r="B359" s="1" t="s">
        <v>23</v>
      </c>
      <c r="C359" s="3" t="s">
        <v>103</v>
      </c>
    </row>
    <row r="360" spans="1:11" ht="11.25" customHeight="1">
      <c r="A360" s="3" t="str">
        <f t="shared" si="4"/>
        <v>2023-24South Lanarkshire</v>
      </c>
      <c r="B360" s="1" t="s">
        <v>24</v>
      </c>
      <c r="C360" s="3" t="s">
        <v>103</v>
      </c>
    </row>
    <row r="361" spans="1:11" ht="11.25" customHeight="1">
      <c r="A361" s="3" t="str">
        <f t="shared" si="4"/>
        <v>2023-24Stirling</v>
      </c>
      <c r="B361" s="1" t="s">
        <v>25</v>
      </c>
      <c r="C361" s="3" t="s">
        <v>103</v>
      </c>
    </row>
    <row r="362" spans="1:11" ht="11.25" customHeight="1">
      <c r="A362" s="3" t="str">
        <f t="shared" si="4"/>
        <v>2023-24West Dunbartonshire</v>
      </c>
      <c r="B362" s="1" t="s">
        <v>26</v>
      </c>
      <c r="C362" s="3" t="s">
        <v>103</v>
      </c>
    </row>
    <row r="363" spans="1:11" ht="11.25" customHeight="1">
      <c r="A363" s="3" t="str">
        <f t="shared" si="4"/>
        <v>2023-24West Lothian</v>
      </c>
      <c r="B363" s="1" t="s">
        <v>27</v>
      </c>
      <c r="C363" s="3" t="s">
        <v>103</v>
      </c>
    </row>
    <row r="365" spans="1:11" ht="11.25" customHeight="1">
      <c r="B365" s="2" t="s">
        <v>54</v>
      </c>
      <c r="C365" s="2"/>
      <c r="D365" s="2"/>
      <c r="E365" s="2"/>
      <c r="F365" s="2"/>
      <c r="G365" s="2"/>
      <c r="H365" s="2"/>
      <c r="I365" s="2"/>
    </row>
    <row r="366" spans="1:11" ht="11.25" customHeight="1">
      <c r="B366" s="2"/>
      <c r="C366" s="2"/>
    </row>
    <row r="367" spans="1:11" ht="11.25" customHeight="1">
      <c r="D367" s="5">
        <v>4</v>
      </c>
      <c r="E367" s="5">
        <v>5</v>
      </c>
      <c r="F367" s="5">
        <v>6</v>
      </c>
      <c r="G367" s="5">
        <v>7</v>
      </c>
      <c r="H367" s="5">
        <v>8</v>
      </c>
      <c r="I367" s="5">
        <v>9</v>
      </c>
      <c r="J367" s="5">
        <v>10</v>
      </c>
      <c r="K367" s="5">
        <v>11</v>
      </c>
    </row>
    <row r="368" spans="1:11">
      <c r="B368" s="4"/>
      <c r="C368" s="4"/>
      <c r="D368" s="36" t="s">
        <v>63</v>
      </c>
      <c r="E368" s="1"/>
      <c r="F368" s="1"/>
      <c r="G368" s="37"/>
      <c r="H368" s="37"/>
      <c r="I368" s="23"/>
    </row>
    <row r="369" spans="1:14" ht="45">
      <c r="B369" s="36" t="s">
        <v>32</v>
      </c>
      <c r="C369" s="36" t="s">
        <v>111</v>
      </c>
      <c r="D369" s="25" t="s">
        <v>55</v>
      </c>
      <c r="E369" s="25" t="s">
        <v>56</v>
      </c>
      <c r="F369" s="25" t="s">
        <v>57</v>
      </c>
      <c r="G369" s="25" t="s">
        <v>58</v>
      </c>
      <c r="H369" s="25" t="s">
        <v>59</v>
      </c>
      <c r="I369" s="25" t="s">
        <v>60</v>
      </c>
      <c r="J369" s="25" t="s">
        <v>61</v>
      </c>
      <c r="K369" s="24" t="s">
        <v>99</v>
      </c>
      <c r="M369" s="36" t="s">
        <v>90</v>
      </c>
      <c r="N369" s="36" t="s">
        <v>92</v>
      </c>
    </row>
    <row r="370" spans="1:14" ht="11.25" customHeight="1">
      <c r="A370" s="3" t="str">
        <f t="shared" ref="A370:A497" si="7">C370&amp;B370</f>
        <v>2020-21Aberdeen City</v>
      </c>
      <c r="B370" s="1" t="s">
        <v>0</v>
      </c>
      <c r="C370" s="3" t="s">
        <v>44</v>
      </c>
      <c r="D370" s="3">
        <v>11</v>
      </c>
      <c r="E370" s="3">
        <v>0</v>
      </c>
      <c r="F370" s="3">
        <v>0</v>
      </c>
      <c r="G370" s="3">
        <v>8</v>
      </c>
      <c r="H370" s="3">
        <v>0</v>
      </c>
      <c r="I370" s="3">
        <v>0</v>
      </c>
      <c r="J370" s="3">
        <v>3</v>
      </c>
      <c r="K370" s="65" t="s">
        <v>100</v>
      </c>
      <c r="M370" s="3" t="str">
        <f>SDS_3!A$5&amp;SDS_3!A11</f>
        <v>2022-23Aberdeen City</v>
      </c>
    </row>
    <row r="371" spans="1:14" ht="11.25" customHeight="1">
      <c r="A371" s="3" t="str">
        <f t="shared" si="7"/>
        <v>2020-21Aberdeenshire</v>
      </c>
      <c r="B371" s="1" t="s">
        <v>1</v>
      </c>
      <c r="C371" s="3" t="s">
        <v>44</v>
      </c>
      <c r="D371" s="3">
        <v>0</v>
      </c>
      <c r="E371" s="3">
        <v>0</v>
      </c>
      <c r="F371" s="3">
        <v>0</v>
      </c>
      <c r="G371" s="3">
        <v>0</v>
      </c>
      <c r="H371" s="3">
        <v>0</v>
      </c>
      <c r="I371" s="3">
        <v>0</v>
      </c>
      <c r="J371" s="3">
        <v>0</v>
      </c>
      <c r="K371" s="65" t="s">
        <v>100</v>
      </c>
      <c r="M371" s="3" t="str">
        <f>SDS_3!A$5&amp;SDS_3!A12</f>
        <v>2022-23Aberdeenshire</v>
      </c>
    </row>
    <row r="372" spans="1:14" ht="11.25" customHeight="1">
      <c r="A372" s="3" t="str">
        <f t="shared" si="7"/>
        <v>2020-21Angus</v>
      </c>
      <c r="B372" s="1" t="s">
        <v>2</v>
      </c>
      <c r="C372" s="3" t="s">
        <v>44</v>
      </c>
      <c r="D372" s="3">
        <v>41</v>
      </c>
      <c r="E372" s="3">
        <v>0</v>
      </c>
      <c r="F372" s="3">
        <v>3</v>
      </c>
      <c r="G372" s="3">
        <v>29</v>
      </c>
      <c r="H372" s="3">
        <v>0</v>
      </c>
      <c r="I372" s="3">
        <v>9</v>
      </c>
      <c r="J372" s="3">
        <v>0</v>
      </c>
      <c r="K372" s="65" t="s">
        <v>100</v>
      </c>
      <c r="M372" s="3" t="str">
        <f>SDS_3!A$5&amp;SDS_3!A13</f>
        <v>2022-23Angus</v>
      </c>
    </row>
    <row r="373" spans="1:14" ht="11.25" customHeight="1">
      <c r="A373" s="3" t="str">
        <f t="shared" si="7"/>
        <v>2020-21Argyll &amp; Bute</v>
      </c>
      <c r="B373" s="1" t="s">
        <v>3</v>
      </c>
      <c r="C373" s="3" t="s">
        <v>44</v>
      </c>
      <c r="D373" s="3">
        <v>0</v>
      </c>
      <c r="E373" s="3">
        <v>0</v>
      </c>
      <c r="F373" s="3">
        <v>0</v>
      </c>
      <c r="G373" s="3">
        <v>0</v>
      </c>
      <c r="H373" s="3">
        <v>0</v>
      </c>
      <c r="I373" s="3">
        <v>0</v>
      </c>
      <c r="J373" s="3">
        <v>0</v>
      </c>
      <c r="K373" s="65" t="s">
        <v>100</v>
      </c>
      <c r="M373" s="3" t="str">
        <f>SDS_3!A$5&amp;SDS_3!A14</f>
        <v>2022-23Argyll &amp; Bute</v>
      </c>
    </row>
    <row r="374" spans="1:14" ht="11.25" customHeight="1">
      <c r="A374" s="3" t="str">
        <f t="shared" si="7"/>
        <v>2020-21Clackmannanshire</v>
      </c>
      <c r="B374" s="1" t="s">
        <v>4</v>
      </c>
      <c r="C374" s="3" t="s">
        <v>44</v>
      </c>
      <c r="D374" s="3">
        <v>0</v>
      </c>
      <c r="E374" s="3">
        <v>0</v>
      </c>
      <c r="F374" s="3">
        <v>0</v>
      </c>
      <c r="G374" s="3">
        <v>0</v>
      </c>
      <c r="H374" s="3">
        <v>0</v>
      </c>
      <c r="I374" s="3">
        <v>0</v>
      </c>
      <c r="J374" s="3">
        <v>0</v>
      </c>
      <c r="K374" s="65" t="s">
        <v>100</v>
      </c>
      <c r="M374" s="3" t="str">
        <f>SDS_3!A$5&amp;SDS_3!A15</f>
        <v>2022-23Clackmannanshire</v>
      </c>
    </row>
    <row r="375" spans="1:14" ht="11.25" customHeight="1">
      <c r="A375" s="3" t="str">
        <f t="shared" si="7"/>
        <v>2020-21Dumfries &amp; Galloway</v>
      </c>
      <c r="B375" s="1" t="s">
        <v>5</v>
      </c>
      <c r="C375" s="3" t="s">
        <v>44</v>
      </c>
      <c r="D375" s="3">
        <v>0</v>
      </c>
      <c r="E375" s="3">
        <v>0</v>
      </c>
      <c r="F375" s="3">
        <v>0</v>
      </c>
      <c r="G375" s="3">
        <v>0</v>
      </c>
      <c r="H375" s="3">
        <v>0</v>
      </c>
      <c r="I375" s="3">
        <v>0</v>
      </c>
      <c r="J375" s="3">
        <v>0</v>
      </c>
      <c r="K375" s="65" t="s">
        <v>100</v>
      </c>
      <c r="M375" s="3" t="str">
        <f>SDS_3!A$5&amp;SDS_3!A16</f>
        <v>2022-23Dumfries &amp; Galloway</v>
      </c>
    </row>
    <row r="376" spans="1:14" ht="11.25" customHeight="1">
      <c r="A376" s="3" t="str">
        <f t="shared" si="7"/>
        <v>2020-21Dundee City</v>
      </c>
      <c r="B376" s="1" t="s">
        <v>6</v>
      </c>
      <c r="C376" s="3" t="s">
        <v>44</v>
      </c>
      <c r="D376" s="3">
        <v>0</v>
      </c>
      <c r="E376" s="3">
        <v>0</v>
      </c>
      <c r="F376" s="3">
        <v>0</v>
      </c>
      <c r="G376" s="3">
        <v>0</v>
      </c>
      <c r="H376" s="3">
        <v>0</v>
      </c>
      <c r="I376" s="3">
        <v>0</v>
      </c>
      <c r="J376" s="3">
        <v>0</v>
      </c>
      <c r="K376" s="65" t="s">
        <v>100</v>
      </c>
      <c r="M376" s="3" t="str">
        <f>SDS_3!A$5&amp;SDS_3!A17</f>
        <v>2022-23Dundee City</v>
      </c>
    </row>
    <row r="377" spans="1:14" ht="11.25" customHeight="1">
      <c r="A377" s="3" t="str">
        <f t="shared" si="7"/>
        <v>2020-21East Ayrshire</v>
      </c>
      <c r="B377" s="1" t="s">
        <v>7</v>
      </c>
      <c r="C377" s="3" t="s">
        <v>44</v>
      </c>
      <c r="D377" s="3">
        <v>5</v>
      </c>
      <c r="E377" s="3">
        <v>0</v>
      </c>
      <c r="F377" s="3">
        <v>2</v>
      </c>
      <c r="G377" s="3">
        <v>3</v>
      </c>
      <c r="H377" s="3">
        <v>0</v>
      </c>
      <c r="I377" s="3">
        <v>0</v>
      </c>
      <c r="J377" s="3">
        <v>0</v>
      </c>
      <c r="K377" s="65" t="s">
        <v>100</v>
      </c>
      <c r="M377" s="3" t="str">
        <f>SDS_3!A$5&amp;SDS_3!A18</f>
        <v>2022-23East Ayrshire</v>
      </c>
    </row>
    <row r="378" spans="1:14" ht="11.25" customHeight="1">
      <c r="A378" s="3" t="str">
        <f t="shared" si="7"/>
        <v>2020-21East Dunbartonshire</v>
      </c>
      <c r="B378" s="1" t="s">
        <v>8</v>
      </c>
      <c r="C378" s="3" t="s">
        <v>44</v>
      </c>
      <c r="D378" s="3">
        <v>0</v>
      </c>
      <c r="E378" s="3">
        <v>0</v>
      </c>
      <c r="F378" s="3">
        <v>0</v>
      </c>
      <c r="G378" s="3">
        <v>0</v>
      </c>
      <c r="H378" s="3">
        <v>0</v>
      </c>
      <c r="I378" s="3">
        <v>0</v>
      </c>
      <c r="J378" s="3">
        <v>0</v>
      </c>
      <c r="K378" s="65" t="s">
        <v>100</v>
      </c>
      <c r="M378" s="3" t="str">
        <f>SDS_3!A$5&amp;SDS_3!A19</f>
        <v>2022-23East Dunbartonshire</v>
      </c>
    </row>
    <row r="379" spans="1:14" ht="11.25" customHeight="1">
      <c r="A379" s="3" t="str">
        <f t="shared" si="7"/>
        <v>2020-21East Lothian</v>
      </c>
      <c r="B379" s="1" t="s">
        <v>9</v>
      </c>
      <c r="C379" s="3" t="s">
        <v>44</v>
      </c>
      <c r="D379" s="3">
        <v>0</v>
      </c>
      <c r="E379" s="3">
        <v>0</v>
      </c>
      <c r="F379" s="3">
        <v>0</v>
      </c>
      <c r="G379" s="3">
        <v>0</v>
      </c>
      <c r="H379" s="3">
        <v>0</v>
      </c>
      <c r="I379" s="3">
        <v>0</v>
      </c>
      <c r="J379" s="3">
        <v>0</v>
      </c>
      <c r="K379" s="65" t="s">
        <v>100</v>
      </c>
      <c r="M379" s="3" t="str">
        <f>SDS_3!A$5&amp;SDS_3!A20</f>
        <v>2022-23East Lothian</v>
      </c>
    </row>
    <row r="380" spans="1:14" ht="11.25" customHeight="1">
      <c r="A380" s="3" t="str">
        <f t="shared" si="7"/>
        <v>2020-21East Renfrewshire</v>
      </c>
      <c r="B380" s="1" t="s">
        <v>10</v>
      </c>
      <c r="C380" s="3" t="s">
        <v>44</v>
      </c>
      <c r="D380" s="3">
        <v>0</v>
      </c>
      <c r="E380" s="3">
        <v>0</v>
      </c>
      <c r="F380" s="3">
        <v>0</v>
      </c>
      <c r="G380" s="3">
        <v>0</v>
      </c>
      <c r="H380" s="3">
        <v>0</v>
      </c>
      <c r="I380" s="3">
        <v>0</v>
      </c>
      <c r="J380" s="3">
        <v>0</v>
      </c>
      <c r="K380" s="65" t="s">
        <v>100</v>
      </c>
      <c r="M380" s="3" t="str">
        <f>SDS_3!A$5&amp;SDS_3!A21</f>
        <v>2022-23East Renfrewshire</v>
      </c>
    </row>
    <row r="381" spans="1:14" ht="11.25" customHeight="1">
      <c r="A381" s="3" t="str">
        <f t="shared" si="7"/>
        <v>2020-21Edinburgh, City of</v>
      </c>
      <c r="B381" s="1" t="s">
        <v>11</v>
      </c>
      <c r="C381" s="3" t="s">
        <v>44</v>
      </c>
      <c r="D381" s="3">
        <v>0</v>
      </c>
      <c r="E381" s="3">
        <v>0</v>
      </c>
      <c r="F381" s="3">
        <v>0</v>
      </c>
      <c r="G381" s="3">
        <v>0</v>
      </c>
      <c r="H381" s="3">
        <v>0</v>
      </c>
      <c r="I381" s="3">
        <v>0</v>
      </c>
      <c r="J381" s="3">
        <v>0</v>
      </c>
      <c r="K381" s="65" t="s">
        <v>100</v>
      </c>
      <c r="M381" s="3" t="str">
        <f>SDS_3!A$5&amp;SDS_3!A22</f>
        <v>2022-23Edinburgh, City of</v>
      </c>
    </row>
    <row r="382" spans="1:14" ht="11.25" customHeight="1">
      <c r="A382" s="3" t="str">
        <f t="shared" si="7"/>
        <v>2020-21Na h-Eileanan Siar</v>
      </c>
      <c r="B382" s="1" t="s">
        <v>35</v>
      </c>
      <c r="C382" s="3" t="s">
        <v>44</v>
      </c>
      <c r="D382" s="3">
        <v>33</v>
      </c>
      <c r="E382" s="3">
        <v>0</v>
      </c>
      <c r="F382" s="3">
        <v>5</v>
      </c>
      <c r="G382" s="3">
        <v>28</v>
      </c>
      <c r="H382" s="3">
        <v>0</v>
      </c>
      <c r="I382" s="3">
        <v>0</v>
      </c>
      <c r="J382" s="3">
        <v>0</v>
      </c>
      <c r="K382" s="65" t="s">
        <v>100</v>
      </c>
      <c r="M382" s="3" t="str">
        <f>SDS_3!A$5&amp;SDS_3!A23</f>
        <v>2022-23Falkirk</v>
      </c>
    </row>
    <row r="383" spans="1:14" ht="11.25" customHeight="1">
      <c r="A383" s="3" t="str">
        <f t="shared" si="7"/>
        <v>2020-21Falkirk</v>
      </c>
      <c r="B383" s="1" t="s">
        <v>12</v>
      </c>
      <c r="C383" s="3" t="s">
        <v>44</v>
      </c>
      <c r="D383" s="3">
        <v>26</v>
      </c>
      <c r="E383" s="3">
        <v>0</v>
      </c>
      <c r="F383" s="3">
        <v>0</v>
      </c>
      <c r="G383" s="3">
        <v>3</v>
      </c>
      <c r="H383" s="3">
        <v>0</v>
      </c>
      <c r="I383" s="3">
        <v>1</v>
      </c>
      <c r="J383" s="3">
        <v>22</v>
      </c>
      <c r="K383" s="65" t="s">
        <v>100</v>
      </c>
      <c r="M383" s="3" t="str">
        <f>SDS_3!A$5&amp;SDS_3!A24</f>
        <v>2022-23Fife</v>
      </c>
    </row>
    <row r="384" spans="1:14" ht="11.25" customHeight="1">
      <c r="A384" s="3" t="str">
        <f t="shared" si="7"/>
        <v>2020-21Fife</v>
      </c>
      <c r="B384" s="1" t="s">
        <v>13</v>
      </c>
      <c r="C384" s="3" t="s">
        <v>44</v>
      </c>
      <c r="D384" s="3">
        <v>51</v>
      </c>
      <c r="E384" s="3">
        <v>0</v>
      </c>
      <c r="F384" s="3">
        <v>13</v>
      </c>
      <c r="G384" s="3">
        <v>38</v>
      </c>
      <c r="H384" s="3">
        <v>0</v>
      </c>
      <c r="I384" s="3">
        <v>0</v>
      </c>
      <c r="J384" s="3">
        <v>0</v>
      </c>
      <c r="K384" s="65" t="s">
        <v>100</v>
      </c>
      <c r="M384" s="3" t="str">
        <f>SDS_3!A$5&amp;SDS_3!A25</f>
        <v>2022-23Glasgow City</v>
      </c>
    </row>
    <row r="385" spans="1:13" ht="11.25" customHeight="1">
      <c r="A385" s="3" t="str">
        <f t="shared" si="7"/>
        <v>2020-21Glasgow City</v>
      </c>
      <c r="B385" s="1" t="s">
        <v>14</v>
      </c>
      <c r="C385" s="3" t="s">
        <v>44</v>
      </c>
      <c r="D385" s="3">
        <v>164</v>
      </c>
      <c r="E385" s="3">
        <v>4</v>
      </c>
      <c r="F385" s="3">
        <v>12</v>
      </c>
      <c r="G385" s="3">
        <v>82</v>
      </c>
      <c r="H385" s="3">
        <v>0</v>
      </c>
      <c r="I385" s="3">
        <v>61</v>
      </c>
      <c r="J385" s="3">
        <v>5</v>
      </c>
      <c r="K385" s="65" t="s">
        <v>100</v>
      </c>
      <c r="M385" s="3" t="str">
        <f>SDS_3!A$5&amp;SDS_3!A26</f>
        <v>2022-23Highland</v>
      </c>
    </row>
    <row r="386" spans="1:13" ht="11.25" customHeight="1">
      <c r="A386" s="3" t="str">
        <f t="shared" si="7"/>
        <v>2020-21Highland</v>
      </c>
      <c r="B386" s="1" t="s">
        <v>15</v>
      </c>
      <c r="C386" s="3" t="s">
        <v>44</v>
      </c>
      <c r="D386" s="3">
        <v>9</v>
      </c>
      <c r="E386" s="3">
        <v>0</v>
      </c>
      <c r="F386" s="3">
        <v>2</v>
      </c>
      <c r="G386" s="3">
        <v>7</v>
      </c>
      <c r="H386" s="3">
        <v>0</v>
      </c>
      <c r="I386" s="3">
        <v>0</v>
      </c>
      <c r="J386" s="3">
        <v>0</v>
      </c>
      <c r="K386" s="65" t="s">
        <v>100</v>
      </c>
      <c r="M386" s="3" t="str">
        <f>SDS_3!A$5&amp;SDS_3!A27</f>
        <v>2022-23Inverclyde</v>
      </c>
    </row>
    <row r="387" spans="1:13" ht="11.25" customHeight="1">
      <c r="A387" s="3" t="str">
        <f t="shared" si="7"/>
        <v>2020-21Inverclyde</v>
      </c>
      <c r="B387" s="1" t="s">
        <v>16</v>
      </c>
      <c r="C387" s="3" t="s">
        <v>44</v>
      </c>
      <c r="D387" s="3">
        <v>1</v>
      </c>
      <c r="E387" s="3">
        <v>0</v>
      </c>
      <c r="F387" s="3">
        <v>0</v>
      </c>
      <c r="G387" s="3">
        <v>0</v>
      </c>
      <c r="H387" s="3">
        <v>0</v>
      </c>
      <c r="I387" s="3">
        <v>1</v>
      </c>
      <c r="J387" s="3">
        <v>0</v>
      </c>
      <c r="K387" s="65" t="s">
        <v>100</v>
      </c>
      <c r="M387" s="3" t="str">
        <f>SDS_3!A$5&amp;SDS_3!A28</f>
        <v>2022-23Midlothian</v>
      </c>
    </row>
    <row r="388" spans="1:13" ht="11.25" customHeight="1">
      <c r="A388" s="3" t="str">
        <f t="shared" si="7"/>
        <v>2020-21Midlothian</v>
      </c>
      <c r="B388" s="1" t="s">
        <v>17</v>
      </c>
      <c r="C388" s="3" t="s">
        <v>44</v>
      </c>
      <c r="D388" s="3">
        <v>0</v>
      </c>
      <c r="E388" s="3">
        <v>0</v>
      </c>
      <c r="F388" s="3">
        <v>0</v>
      </c>
      <c r="G388" s="3">
        <v>0</v>
      </c>
      <c r="H388" s="3">
        <v>0</v>
      </c>
      <c r="I388" s="3">
        <v>0</v>
      </c>
      <c r="J388" s="3">
        <v>0</v>
      </c>
      <c r="K388" s="65" t="s">
        <v>100</v>
      </c>
      <c r="M388" s="3" t="str">
        <f>SDS_3!A$5&amp;SDS_3!A29</f>
        <v>2022-23Moray</v>
      </c>
    </row>
    <row r="389" spans="1:13" ht="11.25" customHeight="1">
      <c r="A389" s="3" t="str">
        <f t="shared" si="7"/>
        <v>2020-21Moray</v>
      </c>
      <c r="B389" s="1" t="s">
        <v>18</v>
      </c>
      <c r="C389" s="3" t="s">
        <v>44</v>
      </c>
      <c r="D389" s="3">
        <v>19</v>
      </c>
      <c r="E389" s="3">
        <v>0</v>
      </c>
      <c r="F389" s="3">
        <v>3</v>
      </c>
      <c r="G389" s="3">
        <v>13</v>
      </c>
      <c r="H389" s="3">
        <v>0</v>
      </c>
      <c r="I389" s="3">
        <v>3</v>
      </c>
      <c r="J389" s="3">
        <v>0</v>
      </c>
      <c r="K389" s="65" t="s">
        <v>100</v>
      </c>
      <c r="M389" s="3" t="str">
        <f>SDS_3!A$5&amp;SDS_3!A30</f>
        <v>2022-23Na h-Eileanan Siar</v>
      </c>
    </row>
    <row r="390" spans="1:13" ht="11.25" customHeight="1">
      <c r="A390" s="3" t="str">
        <f t="shared" si="7"/>
        <v>2020-21North Ayrshire</v>
      </c>
      <c r="B390" s="1" t="s">
        <v>19</v>
      </c>
      <c r="C390" s="3" t="s">
        <v>44</v>
      </c>
      <c r="D390" s="3">
        <v>6</v>
      </c>
      <c r="E390" s="3">
        <v>1</v>
      </c>
      <c r="F390" s="3">
        <v>0</v>
      </c>
      <c r="G390" s="3">
        <v>4</v>
      </c>
      <c r="H390" s="3">
        <v>0</v>
      </c>
      <c r="I390" s="3">
        <v>1</v>
      </c>
      <c r="J390" s="3">
        <v>0</v>
      </c>
      <c r="K390" s="65" t="s">
        <v>100</v>
      </c>
      <c r="M390" s="3" t="str">
        <f>SDS_3!A$5&amp;SDS_3!A31</f>
        <v>2022-23North Ayrshire</v>
      </c>
    </row>
    <row r="391" spans="1:13" ht="11.25" customHeight="1">
      <c r="A391" s="3" t="str">
        <f t="shared" si="7"/>
        <v>2020-21North Lanarkshire</v>
      </c>
      <c r="B391" s="1" t="s">
        <v>20</v>
      </c>
      <c r="C391" s="3" t="s">
        <v>44</v>
      </c>
      <c r="D391" s="3">
        <v>11</v>
      </c>
      <c r="E391" s="3">
        <v>1</v>
      </c>
      <c r="F391" s="3">
        <v>0</v>
      </c>
      <c r="G391" s="3">
        <v>10</v>
      </c>
      <c r="H391" s="3">
        <v>0</v>
      </c>
      <c r="I391" s="3">
        <v>0</v>
      </c>
      <c r="J391" s="3">
        <v>0</v>
      </c>
      <c r="K391" s="65" t="s">
        <v>100</v>
      </c>
      <c r="M391" s="3" t="str">
        <f>SDS_3!A$5&amp;SDS_3!A32</f>
        <v>2022-23North Lanarkshire</v>
      </c>
    </row>
    <row r="392" spans="1:13" ht="11.25" customHeight="1">
      <c r="A392" s="3" t="str">
        <f t="shared" si="7"/>
        <v>2020-21Orkney Islands</v>
      </c>
      <c r="B392" s="1" t="s">
        <v>30</v>
      </c>
      <c r="C392" s="3" t="s">
        <v>44</v>
      </c>
      <c r="D392" s="3">
        <v>0</v>
      </c>
      <c r="E392" s="3">
        <v>0</v>
      </c>
      <c r="F392" s="3">
        <v>0</v>
      </c>
      <c r="G392" s="3">
        <v>0</v>
      </c>
      <c r="H392" s="3">
        <v>0</v>
      </c>
      <c r="I392" s="3">
        <v>0</v>
      </c>
      <c r="J392" s="3">
        <v>0</v>
      </c>
      <c r="K392" s="65" t="s">
        <v>100</v>
      </c>
      <c r="M392" s="3" t="str">
        <f>SDS_3!A$5&amp;SDS_3!A33</f>
        <v>2022-23Orkney Islands</v>
      </c>
    </row>
    <row r="393" spans="1:13" ht="11.25" customHeight="1">
      <c r="A393" s="3" t="str">
        <f t="shared" si="7"/>
        <v>2020-21Perth &amp; Kinross</v>
      </c>
      <c r="B393" s="1" t="s">
        <v>21</v>
      </c>
      <c r="C393" s="3" t="s">
        <v>44</v>
      </c>
      <c r="D393" s="3">
        <v>15</v>
      </c>
      <c r="E393" s="3">
        <v>1</v>
      </c>
      <c r="F393" s="3">
        <v>2</v>
      </c>
      <c r="G393" s="3">
        <v>11</v>
      </c>
      <c r="H393" s="3">
        <v>0</v>
      </c>
      <c r="I393" s="3">
        <v>1</v>
      </c>
      <c r="J393" s="3">
        <v>0</v>
      </c>
      <c r="K393" s="65" t="s">
        <v>100</v>
      </c>
      <c r="M393" s="3" t="str">
        <f>SDS_3!A$5&amp;SDS_3!A34</f>
        <v>2022-23Perth &amp; Kinross</v>
      </c>
    </row>
    <row r="394" spans="1:13" ht="11.25" customHeight="1">
      <c r="A394" s="3" t="str">
        <f t="shared" si="7"/>
        <v>2020-21Renfrewshire</v>
      </c>
      <c r="B394" s="1" t="s">
        <v>22</v>
      </c>
      <c r="C394" s="3" t="s">
        <v>44</v>
      </c>
      <c r="D394" s="3">
        <v>0</v>
      </c>
      <c r="E394" s="3">
        <v>0</v>
      </c>
      <c r="F394" s="3">
        <v>0</v>
      </c>
      <c r="G394" s="3">
        <v>0</v>
      </c>
      <c r="H394" s="3">
        <v>0</v>
      </c>
      <c r="I394" s="3">
        <v>0</v>
      </c>
      <c r="J394" s="3">
        <v>0</v>
      </c>
      <c r="K394" s="65" t="s">
        <v>100</v>
      </c>
      <c r="M394" s="3" t="str">
        <f>SDS_3!A$5&amp;SDS_3!A35</f>
        <v>2022-23Renfrewshire</v>
      </c>
    </row>
    <row r="395" spans="1:13" ht="11.25" customHeight="1">
      <c r="A395" s="3" t="str">
        <f t="shared" si="7"/>
        <v>2020-21Scottish Borders</v>
      </c>
      <c r="B395" s="1" t="s">
        <v>29</v>
      </c>
      <c r="C395" s="3" t="s">
        <v>44</v>
      </c>
      <c r="D395" s="3">
        <v>17</v>
      </c>
      <c r="E395" s="3">
        <v>1</v>
      </c>
      <c r="F395" s="3">
        <v>1</v>
      </c>
      <c r="G395" s="3">
        <v>13</v>
      </c>
      <c r="H395" s="3">
        <v>0</v>
      </c>
      <c r="I395" s="3">
        <v>2</v>
      </c>
      <c r="J395" s="3">
        <v>0</v>
      </c>
      <c r="K395" s="65" t="s">
        <v>100</v>
      </c>
      <c r="M395" s="3" t="str">
        <f>SDS_3!A$5&amp;SDS_3!A36</f>
        <v>2022-23Scottish Borders</v>
      </c>
    </row>
    <row r="396" spans="1:13" ht="11.25" customHeight="1">
      <c r="A396" s="3" t="str">
        <f t="shared" si="7"/>
        <v>2020-21Shetland Islands</v>
      </c>
      <c r="B396" s="1" t="s">
        <v>31</v>
      </c>
      <c r="C396" s="3" t="s">
        <v>44</v>
      </c>
      <c r="D396" s="3">
        <v>0</v>
      </c>
      <c r="E396" s="3">
        <v>0</v>
      </c>
      <c r="F396" s="3">
        <v>0</v>
      </c>
      <c r="G396" s="3">
        <v>0</v>
      </c>
      <c r="H396" s="3">
        <v>0</v>
      </c>
      <c r="I396" s="3">
        <v>0</v>
      </c>
      <c r="J396" s="3">
        <v>0</v>
      </c>
      <c r="K396" s="65" t="s">
        <v>100</v>
      </c>
      <c r="M396" s="3" t="str">
        <f>SDS_3!A$5&amp;SDS_3!A37</f>
        <v>2022-23Shetland Islands</v>
      </c>
    </row>
    <row r="397" spans="1:13" ht="11.25" customHeight="1">
      <c r="A397" s="3" t="str">
        <f t="shared" si="7"/>
        <v>2020-21South Ayrshire</v>
      </c>
      <c r="B397" s="1" t="s">
        <v>23</v>
      </c>
      <c r="C397" s="3" t="s">
        <v>44</v>
      </c>
      <c r="D397" s="3">
        <v>4</v>
      </c>
      <c r="E397" s="3">
        <v>0</v>
      </c>
      <c r="F397" s="3">
        <v>1</v>
      </c>
      <c r="G397" s="3">
        <v>2</v>
      </c>
      <c r="H397" s="3">
        <v>0</v>
      </c>
      <c r="I397" s="3">
        <v>1</v>
      </c>
      <c r="J397" s="3">
        <v>0</v>
      </c>
      <c r="K397" s="65" t="s">
        <v>100</v>
      </c>
      <c r="M397" s="3" t="str">
        <f>SDS_3!A$5&amp;SDS_3!A38</f>
        <v>2022-23South Ayrshire</v>
      </c>
    </row>
    <row r="398" spans="1:13" ht="11.25" customHeight="1">
      <c r="A398" s="3" t="str">
        <f t="shared" si="7"/>
        <v>2020-21South Lanarkshire</v>
      </c>
      <c r="B398" s="1" t="s">
        <v>24</v>
      </c>
      <c r="C398" s="3" t="s">
        <v>44</v>
      </c>
      <c r="D398" s="3">
        <v>20</v>
      </c>
      <c r="E398" s="3">
        <v>0</v>
      </c>
      <c r="F398" s="3">
        <v>3</v>
      </c>
      <c r="G398" s="3">
        <v>17</v>
      </c>
      <c r="H398" s="3">
        <v>0</v>
      </c>
      <c r="I398" s="3">
        <v>0</v>
      </c>
      <c r="J398" s="3">
        <v>0</v>
      </c>
      <c r="K398" s="65" t="s">
        <v>100</v>
      </c>
      <c r="M398" s="3" t="str">
        <f>SDS_3!A$5&amp;SDS_3!A39</f>
        <v>2022-23South Lanarkshire</v>
      </c>
    </row>
    <row r="399" spans="1:13" ht="11.25" customHeight="1">
      <c r="A399" s="3" t="str">
        <f t="shared" si="7"/>
        <v>2020-21Stirling</v>
      </c>
      <c r="B399" s="1" t="s">
        <v>25</v>
      </c>
      <c r="C399" s="3" t="s">
        <v>44</v>
      </c>
      <c r="D399" s="3">
        <v>0</v>
      </c>
      <c r="E399" s="3">
        <v>0</v>
      </c>
      <c r="F399" s="3">
        <v>0</v>
      </c>
      <c r="G399" s="3">
        <v>0</v>
      </c>
      <c r="H399" s="3">
        <v>0</v>
      </c>
      <c r="I399" s="3">
        <v>0</v>
      </c>
      <c r="J399" s="3">
        <v>0</v>
      </c>
      <c r="K399" s="65" t="s">
        <v>100</v>
      </c>
      <c r="M399" s="3" t="str">
        <f>SDS_3!A$5&amp;SDS_3!A40</f>
        <v>2022-23Stirling</v>
      </c>
    </row>
    <row r="400" spans="1:13" ht="11.25" customHeight="1">
      <c r="A400" s="3" t="str">
        <f t="shared" si="7"/>
        <v>2020-21West Dunbartonshire</v>
      </c>
      <c r="B400" s="1" t="s">
        <v>26</v>
      </c>
      <c r="C400" s="3" t="s">
        <v>44</v>
      </c>
      <c r="D400" s="3">
        <v>0</v>
      </c>
      <c r="E400" s="3">
        <v>0</v>
      </c>
      <c r="F400" s="3">
        <v>0</v>
      </c>
      <c r="G400" s="3">
        <v>0</v>
      </c>
      <c r="H400" s="3">
        <v>0</v>
      </c>
      <c r="I400" s="3">
        <v>0</v>
      </c>
      <c r="J400" s="3">
        <v>0</v>
      </c>
      <c r="K400" s="65" t="s">
        <v>100</v>
      </c>
      <c r="M400" s="3" t="str">
        <f>SDS_3!A$5&amp;SDS_3!A41</f>
        <v>2022-23West Dunbartonshire</v>
      </c>
    </row>
    <row r="401" spans="1:13" ht="11.25" customHeight="1">
      <c r="A401" s="3" t="str">
        <f t="shared" si="7"/>
        <v>2020-21West Lothian</v>
      </c>
      <c r="B401" s="1" t="s">
        <v>27</v>
      </c>
      <c r="C401" s="3" t="s">
        <v>44</v>
      </c>
      <c r="D401" s="3">
        <v>17</v>
      </c>
      <c r="E401" s="3">
        <v>0</v>
      </c>
      <c r="F401" s="3">
        <v>0</v>
      </c>
      <c r="G401" s="3">
        <v>17</v>
      </c>
      <c r="H401" s="3">
        <v>0</v>
      </c>
      <c r="I401" s="3">
        <v>0</v>
      </c>
      <c r="J401" s="3">
        <v>0</v>
      </c>
      <c r="K401" s="65" t="s">
        <v>100</v>
      </c>
      <c r="M401" s="3" t="str">
        <f>SDS_3!A$5&amp;SDS_3!A42</f>
        <v>2022-23West Lothian</v>
      </c>
    </row>
    <row r="402" spans="1:13" ht="11.25" customHeight="1">
      <c r="A402" s="3" t="str">
        <f t="shared" ref="A402:A465" si="8">C402&amp;B402</f>
        <v>2021-22Aberdeen City</v>
      </c>
      <c r="B402" s="1" t="s">
        <v>0</v>
      </c>
      <c r="C402" s="3" t="s">
        <v>52</v>
      </c>
      <c r="D402" s="3">
        <v>30</v>
      </c>
      <c r="E402" s="3">
        <v>0</v>
      </c>
      <c r="F402" s="3">
        <v>1</v>
      </c>
      <c r="G402" s="3">
        <v>9</v>
      </c>
      <c r="H402" s="3">
        <v>0</v>
      </c>
      <c r="I402" s="3">
        <v>0</v>
      </c>
      <c r="J402" s="3">
        <v>0</v>
      </c>
      <c r="K402" s="3">
        <v>20</v>
      </c>
    </row>
    <row r="403" spans="1:13" ht="11.25" customHeight="1">
      <c r="A403" s="3" t="str">
        <f t="shared" si="8"/>
        <v>2021-22Aberdeenshire</v>
      </c>
      <c r="B403" s="1" t="s">
        <v>1</v>
      </c>
      <c r="C403" s="3" t="s">
        <v>52</v>
      </c>
      <c r="D403" s="3">
        <v>23</v>
      </c>
      <c r="E403" s="3">
        <v>2</v>
      </c>
      <c r="F403" s="3">
        <v>6</v>
      </c>
      <c r="G403" s="3">
        <v>11</v>
      </c>
      <c r="H403" s="3">
        <v>0</v>
      </c>
      <c r="I403" s="3">
        <v>4</v>
      </c>
      <c r="J403" s="3">
        <v>0</v>
      </c>
      <c r="K403" s="3">
        <v>0</v>
      </c>
    </row>
    <row r="404" spans="1:13" ht="11.25" customHeight="1">
      <c r="A404" s="3" t="str">
        <f t="shared" si="8"/>
        <v>2021-22Angus</v>
      </c>
      <c r="B404" s="1" t="s">
        <v>2</v>
      </c>
      <c r="C404" s="3" t="s">
        <v>52</v>
      </c>
      <c r="D404" s="3">
        <v>37</v>
      </c>
      <c r="E404" s="3">
        <v>0</v>
      </c>
      <c r="F404" s="3">
        <v>3</v>
      </c>
      <c r="G404" s="3">
        <v>27</v>
      </c>
      <c r="H404" s="3">
        <v>0</v>
      </c>
      <c r="I404" s="3">
        <v>7</v>
      </c>
      <c r="J404" s="3">
        <v>0</v>
      </c>
      <c r="K404" s="3">
        <v>0</v>
      </c>
    </row>
    <row r="405" spans="1:13" ht="11.25" customHeight="1">
      <c r="A405" s="3" t="str">
        <f t="shared" si="8"/>
        <v>2021-22Argyll &amp; Bute</v>
      </c>
      <c r="B405" s="1" t="s">
        <v>3</v>
      </c>
      <c r="C405" s="3" t="s">
        <v>52</v>
      </c>
      <c r="D405" s="3">
        <v>6</v>
      </c>
      <c r="E405" s="3">
        <v>0</v>
      </c>
      <c r="F405" s="3">
        <v>0</v>
      </c>
      <c r="G405" s="3">
        <v>4</v>
      </c>
      <c r="H405" s="3">
        <v>0</v>
      </c>
      <c r="I405" s="3">
        <v>1</v>
      </c>
      <c r="J405" s="3">
        <v>1</v>
      </c>
      <c r="K405" s="3">
        <v>0</v>
      </c>
    </row>
    <row r="406" spans="1:13" ht="11.25" customHeight="1">
      <c r="A406" s="3" t="str">
        <f t="shared" si="8"/>
        <v>2021-22Clackmannanshire</v>
      </c>
      <c r="B406" s="1" t="s">
        <v>4</v>
      </c>
      <c r="C406" s="3" t="s">
        <v>52</v>
      </c>
      <c r="D406" s="3">
        <v>0</v>
      </c>
      <c r="E406" s="3">
        <v>0</v>
      </c>
      <c r="F406" s="3">
        <v>0</v>
      </c>
      <c r="G406" s="3">
        <v>0</v>
      </c>
      <c r="H406" s="3">
        <v>0</v>
      </c>
      <c r="I406" s="3">
        <v>0</v>
      </c>
      <c r="J406" s="3">
        <v>0</v>
      </c>
      <c r="K406" s="3">
        <v>0</v>
      </c>
    </row>
    <row r="407" spans="1:13" ht="11.25" customHeight="1">
      <c r="A407" s="3" t="str">
        <f t="shared" si="8"/>
        <v>2021-22Dumfries &amp; Galloway</v>
      </c>
      <c r="B407" s="1" t="s">
        <v>5</v>
      </c>
      <c r="C407" s="3" t="s">
        <v>52</v>
      </c>
      <c r="D407" s="3">
        <v>9</v>
      </c>
      <c r="E407" s="3">
        <v>0</v>
      </c>
      <c r="F407" s="3">
        <v>1</v>
      </c>
      <c r="G407" s="3">
        <v>3</v>
      </c>
      <c r="H407" s="3">
        <v>0</v>
      </c>
      <c r="I407" s="3">
        <v>4</v>
      </c>
      <c r="J407" s="3">
        <v>0</v>
      </c>
      <c r="K407" s="3">
        <v>1</v>
      </c>
    </row>
    <row r="408" spans="1:13" ht="11.25" customHeight="1">
      <c r="A408" s="3" t="str">
        <f t="shared" si="8"/>
        <v>2021-22Dundee City</v>
      </c>
      <c r="B408" s="1" t="s">
        <v>6</v>
      </c>
      <c r="C408" s="3" t="s">
        <v>52</v>
      </c>
      <c r="D408" s="3">
        <v>27</v>
      </c>
      <c r="E408" s="3">
        <v>1</v>
      </c>
      <c r="F408" s="3">
        <v>3</v>
      </c>
      <c r="G408" s="3">
        <v>19</v>
      </c>
      <c r="H408" s="3">
        <v>0</v>
      </c>
      <c r="I408" s="3">
        <v>3</v>
      </c>
      <c r="J408" s="3">
        <v>0</v>
      </c>
      <c r="K408" s="3">
        <v>1</v>
      </c>
    </row>
    <row r="409" spans="1:13" ht="11.25" customHeight="1">
      <c r="A409" s="3" t="str">
        <f t="shared" si="8"/>
        <v>2021-22East Ayrshire</v>
      </c>
      <c r="B409" s="1" t="s">
        <v>7</v>
      </c>
      <c r="C409" s="3" t="s">
        <v>52</v>
      </c>
      <c r="D409" s="3">
        <v>32</v>
      </c>
      <c r="E409" s="3">
        <v>2</v>
      </c>
      <c r="F409" s="3">
        <v>8</v>
      </c>
      <c r="G409" s="3">
        <v>20</v>
      </c>
      <c r="H409" s="3">
        <v>0</v>
      </c>
      <c r="I409" s="3">
        <v>2</v>
      </c>
      <c r="J409" s="3">
        <v>0</v>
      </c>
      <c r="K409" s="3">
        <v>0</v>
      </c>
    </row>
    <row r="410" spans="1:13" ht="11.25" customHeight="1">
      <c r="A410" s="3" t="str">
        <f t="shared" si="8"/>
        <v>2021-22East Dunbartonshire</v>
      </c>
      <c r="B410" s="1" t="s">
        <v>8</v>
      </c>
      <c r="C410" s="3" t="s">
        <v>52</v>
      </c>
      <c r="D410" s="3">
        <v>0</v>
      </c>
      <c r="E410" s="3">
        <v>0</v>
      </c>
      <c r="F410" s="3">
        <v>0</v>
      </c>
      <c r="G410" s="3">
        <v>0</v>
      </c>
      <c r="H410" s="3">
        <v>0</v>
      </c>
      <c r="I410" s="3">
        <v>0</v>
      </c>
      <c r="J410" s="3">
        <v>0</v>
      </c>
      <c r="K410" s="3">
        <v>0</v>
      </c>
    </row>
    <row r="411" spans="1:13" ht="11.25" customHeight="1">
      <c r="A411" s="3" t="str">
        <f t="shared" si="8"/>
        <v>2021-22East Lothian</v>
      </c>
      <c r="B411" s="1" t="s">
        <v>9</v>
      </c>
      <c r="C411" s="3" t="s">
        <v>52</v>
      </c>
      <c r="D411" s="3">
        <v>0</v>
      </c>
      <c r="E411" s="3">
        <v>0</v>
      </c>
      <c r="F411" s="3">
        <v>0</v>
      </c>
      <c r="G411" s="3">
        <v>0</v>
      </c>
      <c r="H411" s="3">
        <v>0</v>
      </c>
      <c r="I411" s="3">
        <v>0</v>
      </c>
      <c r="J411" s="3">
        <v>0</v>
      </c>
      <c r="K411" s="3">
        <v>0</v>
      </c>
    </row>
    <row r="412" spans="1:13" ht="11.25" customHeight="1">
      <c r="A412" s="3" t="str">
        <f t="shared" si="8"/>
        <v>2021-22East Renfrewshire</v>
      </c>
      <c r="B412" s="1" t="s">
        <v>10</v>
      </c>
      <c r="C412" s="3" t="s">
        <v>52</v>
      </c>
      <c r="D412" s="3">
        <v>2</v>
      </c>
      <c r="E412" s="3">
        <v>0</v>
      </c>
      <c r="F412" s="3">
        <v>0</v>
      </c>
      <c r="G412" s="3">
        <v>2</v>
      </c>
      <c r="H412" s="3">
        <v>0</v>
      </c>
      <c r="I412" s="3">
        <v>0</v>
      </c>
      <c r="J412" s="3">
        <v>0</v>
      </c>
      <c r="K412" s="3">
        <v>0</v>
      </c>
    </row>
    <row r="413" spans="1:13" ht="11.25" customHeight="1">
      <c r="A413" s="3" t="str">
        <f t="shared" si="8"/>
        <v>2021-22Edinburgh, City of</v>
      </c>
      <c r="B413" s="1" t="s">
        <v>11</v>
      </c>
      <c r="C413" s="3" t="s">
        <v>52</v>
      </c>
      <c r="D413" s="3">
        <v>6</v>
      </c>
      <c r="E413" s="3">
        <v>0</v>
      </c>
      <c r="F413" s="3">
        <v>0</v>
      </c>
      <c r="G413" s="3">
        <v>2</v>
      </c>
      <c r="H413" s="3">
        <v>0</v>
      </c>
      <c r="I413" s="3">
        <v>4</v>
      </c>
      <c r="J413" s="3">
        <v>0</v>
      </c>
      <c r="K413" s="3">
        <v>0</v>
      </c>
    </row>
    <row r="414" spans="1:13" ht="11.25" customHeight="1">
      <c r="A414" s="3" t="str">
        <f t="shared" si="8"/>
        <v>2021-22Na h-Eileanan Siar</v>
      </c>
      <c r="B414" s="1" t="s">
        <v>35</v>
      </c>
      <c r="C414" s="3" t="s">
        <v>52</v>
      </c>
      <c r="D414" s="3">
        <v>15</v>
      </c>
      <c r="E414" s="3">
        <v>0</v>
      </c>
      <c r="F414" s="3">
        <v>6</v>
      </c>
      <c r="G414" s="3">
        <v>8</v>
      </c>
      <c r="H414" s="3">
        <v>0</v>
      </c>
      <c r="I414" s="3">
        <v>1</v>
      </c>
      <c r="J414" s="3">
        <v>0</v>
      </c>
      <c r="K414" s="3">
        <v>0</v>
      </c>
    </row>
    <row r="415" spans="1:13" ht="11.25" customHeight="1">
      <c r="A415" s="3" t="str">
        <f t="shared" si="8"/>
        <v>2021-22Falkirk</v>
      </c>
      <c r="B415" s="1" t="s">
        <v>12</v>
      </c>
      <c r="C415" s="3" t="s">
        <v>52</v>
      </c>
      <c r="D415" s="3">
        <v>29</v>
      </c>
      <c r="E415" s="3">
        <v>0</v>
      </c>
      <c r="F415" s="3">
        <v>4</v>
      </c>
      <c r="G415" s="3">
        <v>6</v>
      </c>
      <c r="H415" s="3">
        <v>0</v>
      </c>
      <c r="I415" s="3">
        <v>4</v>
      </c>
      <c r="J415" s="3">
        <v>0</v>
      </c>
      <c r="K415" s="3">
        <v>15</v>
      </c>
    </row>
    <row r="416" spans="1:13" ht="11.25" customHeight="1">
      <c r="A416" s="3" t="str">
        <f t="shared" si="8"/>
        <v>2021-22Fife</v>
      </c>
      <c r="B416" s="1" t="s">
        <v>13</v>
      </c>
      <c r="C416" s="3" t="s">
        <v>52</v>
      </c>
      <c r="D416" s="3">
        <v>104</v>
      </c>
      <c r="E416" s="3">
        <v>0</v>
      </c>
      <c r="F416" s="3">
        <v>19</v>
      </c>
      <c r="G416" s="3">
        <v>85</v>
      </c>
      <c r="H416" s="3">
        <v>0</v>
      </c>
      <c r="I416" s="3">
        <v>0</v>
      </c>
      <c r="J416" s="3">
        <v>0</v>
      </c>
      <c r="K416" s="3">
        <v>0</v>
      </c>
    </row>
    <row r="417" spans="1:11" ht="11.25" customHeight="1">
      <c r="A417" s="3" t="str">
        <f t="shared" si="8"/>
        <v>2021-22Glasgow City</v>
      </c>
      <c r="B417" s="1" t="s">
        <v>14</v>
      </c>
      <c r="C417" s="3" t="s">
        <v>52</v>
      </c>
      <c r="D417" s="3">
        <v>336</v>
      </c>
      <c r="E417" s="3">
        <v>10</v>
      </c>
      <c r="F417" s="3">
        <v>41</v>
      </c>
      <c r="G417" s="3">
        <v>171</v>
      </c>
      <c r="H417" s="3">
        <v>1</v>
      </c>
      <c r="I417" s="3">
        <v>97</v>
      </c>
      <c r="J417" s="3">
        <v>0</v>
      </c>
      <c r="K417" s="3">
        <v>16</v>
      </c>
    </row>
    <row r="418" spans="1:11" ht="11.25" customHeight="1">
      <c r="A418" s="3" t="str">
        <f t="shared" si="8"/>
        <v>2021-22Highland</v>
      </c>
      <c r="B418" s="1" t="s">
        <v>15</v>
      </c>
      <c r="C418" s="3" t="s">
        <v>52</v>
      </c>
      <c r="D418" s="3">
        <v>56</v>
      </c>
      <c r="E418" s="3">
        <v>2</v>
      </c>
      <c r="F418" s="3">
        <v>13</v>
      </c>
      <c r="G418" s="3">
        <v>16</v>
      </c>
      <c r="H418" s="3">
        <v>0</v>
      </c>
      <c r="I418" s="3">
        <v>6</v>
      </c>
      <c r="J418" s="3">
        <v>0</v>
      </c>
      <c r="K418" s="3">
        <v>19</v>
      </c>
    </row>
    <row r="419" spans="1:11" ht="11.25" customHeight="1">
      <c r="A419" s="3" t="str">
        <f t="shared" si="8"/>
        <v>2021-22Inverclyde</v>
      </c>
      <c r="B419" s="1" t="s">
        <v>16</v>
      </c>
      <c r="C419" s="3" t="s">
        <v>52</v>
      </c>
      <c r="D419" s="3">
        <v>5</v>
      </c>
      <c r="E419" s="3">
        <v>0</v>
      </c>
      <c r="F419" s="3">
        <v>1</v>
      </c>
      <c r="G419" s="3">
        <v>2</v>
      </c>
      <c r="H419" s="3">
        <v>0</v>
      </c>
      <c r="I419" s="3">
        <v>2</v>
      </c>
      <c r="J419" s="3">
        <v>0</v>
      </c>
      <c r="K419" s="3">
        <v>0</v>
      </c>
    </row>
    <row r="420" spans="1:11" ht="11.25" customHeight="1">
      <c r="A420" s="3" t="str">
        <f t="shared" si="8"/>
        <v>2021-22Midlothian</v>
      </c>
      <c r="B420" s="1" t="s">
        <v>17</v>
      </c>
      <c r="C420" s="3" t="s">
        <v>52</v>
      </c>
      <c r="D420" s="3">
        <v>6</v>
      </c>
      <c r="E420" s="3">
        <v>0</v>
      </c>
      <c r="F420" s="3">
        <v>2</v>
      </c>
      <c r="G420" s="3">
        <v>3</v>
      </c>
      <c r="H420" s="3">
        <v>0</v>
      </c>
      <c r="I420" s="3">
        <v>1</v>
      </c>
      <c r="J420" s="3">
        <v>0</v>
      </c>
      <c r="K420" s="3">
        <v>0</v>
      </c>
    </row>
    <row r="421" spans="1:11" ht="11.25" customHeight="1">
      <c r="A421" s="3" t="str">
        <f t="shared" si="8"/>
        <v>2021-22Moray</v>
      </c>
      <c r="B421" s="1" t="s">
        <v>18</v>
      </c>
      <c r="C421" s="3" t="s">
        <v>52</v>
      </c>
      <c r="D421" s="3">
        <v>52</v>
      </c>
      <c r="E421" s="3">
        <v>0</v>
      </c>
      <c r="F421" s="3">
        <v>16</v>
      </c>
      <c r="G421" s="3">
        <v>20</v>
      </c>
      <c r="H421" s="3">
        <v>0</v>
      </c>
      <c r="I421" s="3">
        <v>9</v>
      </c>
      <c r="J421" s="3">
        <v>0</v>
      </c>
      <c r="K421" s="3">
        <v>7</v>
      </c>
    </row>
    <row r="422" spans="1:11" ht="11.25" customHeight="1">
      <c r="A422" s="3" t="str">
        <f t="shared" si="8"/>
        <v>2021-22North Ayrshire</v>
      </c>
      <c r="B422" s="1" t="s">
        <v>19</v>
      </c>
      <c r="C422" s="3" t="s">
        <v>52</v>
      </c>
      <c r="D422" s="3">
        <v>24</v>
      </c>
      <c r="E422" s="3">
        <v>3</v>
      </c>
      <c r="F422" s="3">
        <v>9</v>
      </c>
      <c r="G422" s="3">
        <v>7</v>
      </c>
      <c r="H422" s="3">
        <v>0</v>
      </c>
      <c r="I422" s="3">
        <v>5</v>
      </c>
      <c r="J422" s="3">
        <v>0</v>
      </c>
      <c r="K422" s="3">
        <v>0</v>
      </c>
    </row>
    <row r="423" spans="1:11" ht="11.25" customHeight="1">
      <c r="A423" s="3" t="str">
        <f t="shared" si="8"/>
        <v>2021-22North Lanarkshire</v>
      </c>
      <c r="B423" s="1" t="s">
        <v>20</v>
      </c>
      <c r="C423" s="3" t="s">
        <v>52</v>
      </c>
      <c r="D423" s="3">
        <v>15</v>
      </c>
      <c r="E423" s="3">
        <v>0</v>
      </c>
      <c r="F423" s="3">
        <v>1</v>
      </c>
      <c r="G423" s="3">
        <v>14</v>
      </c>
      <c r="H423" s="3">
        <v>0</v>
      </c>
      <c r="I423" s="3">
        <v>0</v>
      </c>
      <c r="J423" s="3">
        <v>0</v>
      </c>
      <c r="K423" s="3">
        <v>0</v>
      </c>
    </row>
    <row r="424" spans="1:11" ht="11.25" customHeight="1">
      <c r="A424" s="3" t="str">
        <f t="shared" si="8"/>
        <v>2021-22Orkney Islands</v>
      </c>
      <c r="B424" s="1" t="s">
        <v>30</v>
      </c>
      <c r="C424" s="3" t="s">
        <v>52</v>
      </c>
      <c r="D424" s="3">
        <v>0</v>
      </c>
      <c r="E424" s="3">
        <v>0</v>
      </c>
      <c r="F424" s="3">
        <v>0</v>
      </c>
      <c r="G424" s="3">
        <v>0</v>
      </c>
      <c r="H424" s="3">
        <v>0</v>
      </c>
      <c r="I424" s="3">
        <v>0</v>
      </c>
      <c r="J424" s="3">
        <v>0</v>
      </c>
      <c r="K424" s="3">
        <v>0</v>
      </c>
    </row>
    <row r="425" spans="1:11" ht="11.25" customHeight="1">
      <c r="A425" s="3" t="str">
        <f t="shared" si="8"/>
        <v>2021-22Perth &amp; Kinross</v>
      </c>
      <c r="B425" s="1" t="s">
        <v>21</v>
      </c>
      <c r="C425" s="3" t="s">
        <v>52</v>
      </c>
      <c r="D425" s="3">
        <v>33</v>
      </c>
      <c r="E425" s="3">
        <v>3</v>
      </c>
      <c r="F425" s="3">
        <v>11</v>
      </c>
      <c r="G425" s="3">
        <v>15</v>
      </c>
      <c r="H425" s="3">
        <v>2</v>
      </c>
      <c r="I425" s="3">
        <v>1</v>
      </c>
      <c r="J425" s="3">
        <v>0</v>
      </c>
      <c r="K425" s="3">
        <v>1</v>
      </c>
    </row>
    <row r="426" spans="1:11" ht="11.25" customHeight="1">
      <c r="A426" s="3" t="str">
        <f t="shared" si="8"/>
        <v>2021-22Renfrewshire</v>
      </c>
      <c r="B426" s="1" t="s">
        <v>22</v>
      </c>
      <c r="C426" s="3" t="s">
        <v>52</v>
      </c>
      <c r="D426" s="3">
        <v>0</v>
      </c>
      <c r="E426" s="3">
        <v>0</v>
      </c>
      <c r="F426" s="3">
        <v>0</v>
      </c>
      <c r="G426" s="3">
        <v>0</v>
      </c>
      <c r="H426" s="3">
        <v>0</v>
      </c>
      <c r="I426" s="3">
        <v>0</v>
      </c>
      <c r="J426" s="3">
        <v>0</v>
      </c>
      <c r="K426" s="3">
        <v>0</v>
      </c>
    </row>
    <row r="427" spans="1:11" ht="11.25" customHeight="1">
      <c r="A427" s="3" t="str">
        <f t="shared" si="8"/>
        <v>2021-22Scottish Borders</v>
      </c>
      <c r="B427" s="1" t="s">
        <v>29</v>
      </c>
      <c r="C427" s="3" t="s">
        <v>52</v>
      </c>
      <c r="D427" s="3">
        <v>31</v>
      </c>
      <c r="E427" s="3">
        <v>0</v>
      </c>
      <c r="F427" s="3">
        <v>6</v>
      </c>
      <c r="G427" s="3">
        <v>23</v>
      </c>
      <c r="H427" s="3">
        <v>0</v>
      </c>
      <c r="I427" s="3">
        <v>2</v>
      </c>
      <c r="J427" s="3">
        <v>0</v>
      </c>
      <c r="K427" s="3">
        <v>0</v>
      </c>
    </row>
    <row r="428" spans="1:11" ht="11.25" customHeight="1">
      <c r="A428" s="3" t="str">
        <f t="shared" si="8"/>
        <v>2021-22Shetland Islands</v>
      </c>
      <c r="B428" s="1" t="s">
        <v>31</v>
      </c>
      <c r="C428" s="3" t="s">
        <v>52</v>
      </c>
      <c r="D428" s="3">
        <v>0</v>
      </c>
      <c r="E428" s="3">
        <v>0</v>
      </c>
      <c r="F428" s="3">
        <v>0</v>
      </c>
      <c r="G428" s="3">
        <v>0</v>
      </c>
      <c r="H428" s="3">
        <v>0</v>
      </c>
      <c r="I428" s="3">
        <v>0</v>
      </c>
      <c r="J428" s="3">
        <v>0</v>
      </c>
      <c r="K428" s="3">
        <v>0</v>
      </c>
    </row>
    <row r="429" spans="1:11" ht="11.25" customHeight="1">
      <c r="A429" s="3" t="str">
        <f t="shared" si="8"/>
        <v>2021-22South Ayrshire</v>
      </c>
      <c r="B429" s="1" t="s">
        <v>23</v>
      </c>
      <c r="C429" s="3" t="s">
        <v>52</v>
      </c>
      <c r="D429" s="3">
        <v>11</v>
      </c>
      <c r="E429" s="3">
        <v>1</v>
      </c>
      <c r="F429" s="3">
        <v>4</v>
      </c>
      <c r="G429" s="3">
        <v>6</v>
      </c>
      <c r="H429" s="3">
        <v>0</v>
      </c>
      <c r="I429" s="3">
        <v>0</v>
      </c>
      <c r="J429" s="3">
        <v>0</v>
      </c>
      <c r="K429" s="3">
        <v>0</v>
      </c>
    </row>
    <row r="430" spans="1:11" ht="11.25" customHeight="1">
      <c r="A430" s="3" t="str">
        <f t="shared" si="8"/>
        <v>2021-22South Lanarkshire</v>
      </c>
      <c r="B430" s="1" t="s">
        <v>24</v>
      </c>
      <c r="C430" s="3" t="s">
        <v>52</v>
      </c>
      <c r="D430" s="3">
        <v>17</v>
      </c>
      <c r="E430" s="3">
        <v>3</v>
      </c>
      <c r="F430" s="3">
        <v>3</v>
      </c>
      <c r="G430" s="3">
        <v>10</v>
      </c>
      <c r="H430" s="3">
        <v>0</v>
      </c>
      <c r="I430" s="3">
        <v>0</v>
      </c>
      <c r="J430" s="3">
        <v>1</v>
      </c>
      <c r="K430" s="3">
        <v>0</v>
      </c>
    </row>
    <row r="431" spans="1:11" ht="11.25" customHeight="1">
      <c r="A431" s="3" t="str">
        <f t="shared" si="8"/>
        <v>2021-22Stirling</v>
      </c>
      <c r="B431" s="1" t="s">
        <v>25</v>
      </c>
      <c r="C431" s="3" t="s">
        <v>52</v>
      </c>
      <c r="D431" s="3">
        <v>2</v>
      </c>
      <c r="E431" s="3">
        <v>0</v>
      </c>
      <c r="F431" s="3">
        <v>2</v>
      </c>
      <c r="G431" s="3">
        <v>0</v>
      </c>
      <c r="H431" s="3">
        <v>0</v>
      </c>
      <c r="I431" s="3">
        <v>0</v>
      </c>
      <c r="J431" s="3">
        <v>0</v>
      </c>
      <c r="K431" s="3">
        <v>0</v>
      </c>
    </row>
    <row r="432" spans="1:11" ht="11.25" customHeight="1">
      <c r="A432" s="3" t="str">
        <f t="shared" si="8"/>
        <v>2021-22West Dunbartonshire</v>
      </c>
      <c r="B432" s="1" t="s">
        <v>26</v>
      </c>
      <c r="C432" s="3" t="s">
        <v>52</v>
      </c>
      <c r="D432" s="3">
        <v>0</v>
      </c>
      <c r="E432" s="3">
        <v>0</v>
      </c>
      <c r="F432" s="3">
        <v>0</v>
      </c>
      <c r="G432" s="3">
        <v>0</v>
      </c>
      <c r="H432" s="3">
        <v>0</v>
      </c>
      <c r="I432" s="3">
        <v>0</v>
      </c>
      <c r="J432" s="3">
        <v>0</v>
      </c>
      <c r="K432" s="3">
        <v>0</v>
      </c>
    </row>
    <row r="433" spans="1:11" ht="11.25" customHeight="1">
      <c r="A433" s="3" t="str">
        <f t="shared" si="8"/>
        <v>2021-22West Lothian</v>
      </c>
      <c r="B433" s="1" t="s">
        <v>27</v>
      </c>
      <c r="C433" s="3" t="s">
        <v>52</v>
      </c>
      <c r="D433" s="3">
        <v>26</v>
      </c>
      <c r="E433" s="3">
        <v>0</v>
      </c>
      <c r="F433" s="3">
        <v>1</v>
      </c>
      <c r="G433" s="3">
        <v>23</v>
      </c>
      <c r="H433" s="3">
        <v>0</v>
      </c>
      <c r="I433" s="3">
        <v>2</v>
      </c>
      <c r="J433" s="3">
        <v>0</v>
      </c>
      <c r="K433" s="3">
        <v>0</v>
      </c>
    </row>
    <row r="434" spans="1:11" ht="11.25" customHeight="1">
      <c r="A434" s="3" t="str">
        <f t="shared" si="8"/>
        <v>2022-23Aberdeen City</v>
      </c>
      <c r="B434" s="1" t="s">
        <v>0</v>
      </c>
      <c r="C434" s="3" t="s">
        <v>95</v>
      </c>
      <c r="D434" s="3">
        <v>40</v>
      </c>
      <c r="E434" s="3">
        <v>2</v>
      </c>
      <c r="F434" s="3">
        <v>4</v>
      </c>
      <c r="G434" s="3">
        <v>34</v>
      </c>
      <c r="H434" s="3">
        <v>0</v>
      </c>
      <c r="I434" s="3">
        <v>0</v>
      </c>
      <c r="J434" s="3">
        <v>0</v>
      </c>
      <c r="K434" s="3">
        <v>0</v>
      </c>
    </row>
    <row r="435" spans="1:11" ht="11.25" customHeight="1">
      <c r="A435" s="3" t="str">
        <f t="shared" si="8"/>
        <v>2022-23Aberdeenshire</v>
      </c>
      <c r="B435" s="1" t="s">
        <v>1</v>
      </c>
      <c r="C435" s="3" t="s">
        <v>95</v>
      </c>
      <c r="D435" s="3">
        <v>21</v>
      </c>
      <c r="E435" s="3">
        <v>1</v>
      </c>
      <c r="F435" s="3">
        <v>2</v>
      </c>
      <c r="G435" s="3">
        <v>13</v>
      </c>
      <c r="H435" s="3">
        <v>0</v>
      </c>
      <c r="I435" s="3">
        <v>4</v>
      </c>
      <c r="J435" s="3">
        <v>1</v>
      </c>
      <c r="K435" s="3">
        <v>0</v>
      </c>
    </row>
    <row r="436" spans="1:11" ht="11.25" customHeight="1">
      <c r="A436" s="3" t="str">
        <f t="shared" si="8"/>
        <v>2022-23Angus</v>
      </c>
      <c r="B436" s="1" t="s">
        <v>2</v>
      </c>
      <c r="C436" s="3" t="s">
        <v>95</v>
      </c>
      <c r="D436" s="3">
        <v>42</v>
      </c>
      <c r="E436" s="3">
        <v>0</v>
      </c>
      <c r="F436" s="3">
        <v>2</v>
      </c>
      <c r="G436" s="3">
        <v>33</v>
      </c>
      <c r="H436" s="3">
        <v>0</v>
      </c>
      <c r="I436" s="3">
        <v>7</v>
      </c>
      <c r="J436" s="3">
        <v>0</v>
      </c>
      <c r="K436" s="3">
        <v>0</v>
      </c>
    </row>
    <row r="437" spans="1:11" ht="11.25" customHeight="1">
      <c r="A437" s="3" t="str">
        <f t="shared" si="8"/>
        <v>2022-23Argyll &amp; Bute</v>
      </c>
      <c r="B437" s="1" t="s">
        <v>3</v>
      </c>
      <c r="C437" s="3" t="s">
        <v>95</v>
      </c>
      <c r="D437" s="3">
        <v>22</v>
      </c>
      <c r="E437" s="3">
        <v>1</v>
      </c>
      <c r="F437" s="3">
        <v>6</v>
      </c>
      <c r="G437" s="3">
        <v>11</v>
      </c>
      <c r="H437" s="3">
        <v>0</v>
      </c>
      <c r="I437" s="3">
        <v>3</v>
      </c>
      <c r="J437" s="3">
        <v>0</v>
      </c>
      <c r="K437" s="3">
        <v>1</v>
      </c>
    </row>
    <row r="438" spans="1:11" ht="11.25" customHeight="1">
      <c r="A438" s="3" t="str">
        <f t="shared" si="8"/>
        <v>2022-23Clackmannanshire</v>
      </c>
      <c r="B438" s="1" t="s">
        <v>4</v>
      </c>
      <c r="C438" s="3" t="s">
        <v>95</v>
      </c>
      <c r="D438" s="3">
        <v>1</v>
      </c>
      <c r="E438" s="3">
        <v>0</v>
      </c>
      <c r="F438" s="3">
        <v>0</v>
      </c>
      <c r="G438" s="3">
        <v>1</v>
      </c>
      <c r="H438" s="3">
        <v>0</v>
      </c>
      <c r="I438" s="3">
        <v>0</v>
      </c>
      <c r="J438" s="3">
        <v>0</v>
      </c>
      <c r="K438" s="3">
        <v>0</v>
      </c>
    </row>
    <row r="439" spans="1:11" ht="11.25" customHeight="1">
      <c r="A439" s="3" t="str">
        <f t="shared" si="8"/>
        <v>2022-23Dumfries &amp; Galloway</v>
      </c>
      <c r="B439" s="1" t="s">
        <v>5</v>
      </c>
      <c r="C439" s="3" t="s">
        <v>95</v>
      </c>
      <c r="D439" s="3">
        <v>25</v>
      </c>
      <c r="E439" s="3">
        <v>0</v>
      </c>
      <c r="F439" s="3">
        <v>8</v>
      </c>
      <c r="G439" s="3">
        <v>9</v>
      </c>
      <c r="H439" s="3">
        <v>0</v>
      </c>
      <c r="I439" s="3">
        <v>6</v>
      </c>
      <c r="J439" s="3">
        <v>2</v>
      </c>
      <c r="K439" s="3">
        <v>0</v>
      </c>
    </row>
    <row r="440" spans="1:11" ht="11.25" customHeight="1">
      <c r="A440" s="3" t="str">
        <f t="shared" si="8"/>
        <v>2022-23Dundee City</v>
      </c>
      <c r="B440" s="1" t="s">
        <v>6</v>
      </c>
      <c r="C440" s="3" t="s">
        <v>95</v>
      </c>
      <c r="D440" s="3">
        <v>54</v>
      </c>
      <c r="E440" s="3">
        <v>4</v>
      </c>
      <c r="F440" s="3">
        <v>4</v>
      </c>
      <c r="G440" s="3">
        <v>41</v>
      </c>
      <c r="H440" s="3">
        <v>0</v>
      </c>
      <c r="I440" s="3">
        <v>0</v>
      </c>
      <c r="J440" s="3">
        <v>0</v>
      </c>
      <c r="K440" s="3">
        <v>5</v>
      </c>
    </row>
    <row r="441" spans="1:11" ht="11.25" customHeight="1">
      <c r="A441" s="3" t="str">
        <f t="shared" si="8"/>
        <v>2022-23East Ayrshire</v>
      </c>
      <c r="B441" s="1" t="s">
        <v>7</v>
      </c>
      <c r="C441" s="3" t="s">
        <v>95</v>
      </c>
      <c r="D441" s="3">
        <v>20</v>
      </c>
      <c r="E441" s="3">
        <v>0</v>
      </c>
      <c r="F441" s="3">
        <v>7</v>
      </c>
      <c r="G441" s="3">
        <v>12</v>
      </c>
      <c r="H441" s="3">
        <v>0</v>
      </c>
      <c r="I441" s="3">
        <v>1</v>
      </c>
      <c r="J441" s="3">
        <v>0</v>
      </c>
      <c r="K441" s="3">
        <v>0</v>
      </c>
    </row>
    <row r="442" spans="1:11" ht="11.25" customHeight="1">
      <c r="A442" s="3" t="str">
        <f t="shared" si="8"/>
        <v>2022-23East Dunbartonshire</v>
      </c>
      <c r="B442" s="1" t="s">
        <v>8</v>
      </c>
      <c r="C442" s="3" t="s">
        <v>95</v>
      </c>
      <c r="D442" s="3">
        <v>12</v>
      </c>
      <c r="E442" s="3">
        <v>0</v>
      </c>
      <c r="F442" s="3">
        <v>1</v>
      </c>
      <c r="G442" s="3">
        <v>8</v>
      </c>
      <c r="H442" s="3">
        <v>0</v>
      </c>
      <c r="I442" s="3">
        <v>3</v>
      </c>
      <c r="J442" s="3">
        <v>0</v>
      </c>
      <c r="K442" s="3">
        <v>0</v>
      </c>
    </row>
    <row r="443" spans="1:11" ht="11.25" customHeight="1">
      <c r="A443" s="3" t="str">
        <f t="shared" si="8"/>
        <v>2022-23East Lothian</v>
      </c>
      <c r="B443" s="1" t="s">
        <v>9</v>
      </c>
      <c r="C443" s="3" t="s">
        <v>95</v>
      </c>
      <c r="D443" s="3">
        <v>0</v>
      </c>
      <c r="E443" s="3">
        <v>0</v>
      </c>
      <c r="F443" s="3">
        <v>0</v>
      </c>
      <c r="G443" s="3">
        <v>0</v>
      </c>
      <c r="H443" s="3">
        <v>0</v>
      </c>
      <c r="I443" s="3">
        <v>0</v>
      </c>
      <c r="J443" s="3">
        <v>0</v>
      </c>
      <c r="K443" s="3">
        <v>0</v>
      </c>
    </row>
    <row r="444" spans="1:11" ht="11.25" customHeight="1">
      <c r="A444" s="3" t="str">
        <f t="shared" si="8"/>
        <v>2022-23East Renfrewshire</v>
      </c>
      <c r="B444" s="1" t="s">
        <v>10</v>
      </c>
      <c r="C444" s="3" t="s">
        <v>95</v>
      </c>
      <c r="D444" s="3">
        <v>2</v>
      </c>
      <c r="E444" s="3">
        <v>0</v>
      </c>
      <c r="F444" s="3">
        <v>0</v>
      </c>
      <c r="G444" s="3">
        <v>2</v>
      </c>
      <c r="H444" s="3">
        <v>0</v>
      </c>
      <c r="I444" s="3">
        <v>0</v>
      </c>
      <c r="J444" s="3">
        <v>0</v>
      </c>
      <c r="K444" s="3">
        <v>0</v>
      </c>
    </row>
    <row r="445" spans="1:11" ht="11.25" customHeight="1">
      <c r="A445" s="3" t="str">
        <f t="shared" si="8"/>
        <v>2022-23Edinburgh, City of</v>
      </c>
      <c r="B445" s="1" t="s">
        <v>11</v>
      </c>
      <c r="C445" s="3" t="s">
        <v>95</v>
      </c>
      <c r="D445" s="3">
        <v>18</v>
      </c>
      <c r="E445" s="3">
        <v>0</v>
      </c>
      <c r="F445" s="3">
        <v>9</v>
      </c>
      <c r="G445" s="3">
        <v>3</v>
      </c>
      <c r="H445" s="3">
        <v>0</v>
      </c>
      <c r="I445" s="3">
        <v>6</v>
      </c>
      <c r="J445" s="3">
        <v>0</v>
      </c>
      <c r="K445" s="3">
        <v>0</v>
      </c>
    </row>
    <row r="446" spans="1:11" ht="11.25" customHeight="1">
      <c r="A446" s="3" t="str">
        <f t="shared" si="8"/>
        <v>2022-23Na h-Eileanan Siar</v>
      </c>
      <c r="B446" s="1" t="s">
        <v>35</v>
      </c>
      <c r="C446" s="3" t="s">
        <v>95</v>
      </c>
      <c r="D446" s="3">
        <v>27</v>
      </c>
      <c r="E446" s="3">
        <v>0</v>
      </c>
      <c r="F446" s="3">
        <v>8</v>
      </c>
      <c r="G446" s="3">
        <v>14</v>
      </c>
      <c r="H446" s="3">
        <v>0</v>
      </c>
      <c r="I446" s="3">
        <v>5</v>
      </c>
      <c r="J446" s="3">
        <v>0</v>
      </c>
      <c r="K446" s="3">
        <v>0</v>
      </c>
    </row>
    <row r="447" spans="1:11" ht="11.25" customHeight="1">
      <c r="A447" s="3" t="str">
        <f t="shared" si="8"/>
        <v>2022-23Falkirk</v>
      </c>
      <c r="B447" s="1" t="s">
        <v>12</v>
      </c>
      <c r="C447" s="3" t="s">
        <v>95</v>
      </c>
      <c r="D447" s="3">
        <v>44</v>
      </c>
      <c r="E447" s="3">
        <v>2</v>
      </c>
      <c r="F447" s="3">
        <v>15</v>
      </c>
      <c r="G447" s="3">
        <v>10</v>
      </c>
      <c r="H447" s="3">
        <v>0</v>
      </c>
      <c r="I447" s="3">
        <v>3</v>
      </c>
      <c r="J447" s="3">
        <v>0</v>
      </c>
      <c r="K447" s="3">
        <v>14</v>
      </c>
    </row>
    <row r="448" spans="1:11" ht="11.25" customHeight="1">
      <c r="A448" s="3" t="str">
        <f t="shared" si="8"/>
        <v>2022-23Fife</v>
      </c>
      <c r="B448" s="1" t="s">
        <v>13</v>
      </c>
      <c r="C448" s="3" t="s">
        <v>95</v>
      </c>
      <c r="D448" s="3">
        <v>115</v>
      </c>
      <c r="E448" s="3">
        <v>0</v>
      </c>
      <c r="F448" s="3">
        <v>29</v>
      </c>
      <c r="G448" s="3">
        <v>86</v>
      </c>
      <c r="H448" s="3">
        <v>0</v>
      </c>
      <c r="I448" s="3">
        <v>0</v>
      </c>
      <c r="J448" s="3">
        <v>0</v>
      </c>
      <c r="K448" s="3">
        <v>0</v>
      </c>
    </row>
    <row r="449" spans="1:11" ht="11.25" customHeight="1">
      <c r="A449" s="3" t="str">
        <f t="shared" si="8"/>
        <v>2022-23Glasgow City</v>
      </c>
      <c r="B449" s="1" t="s">
        <v>14</v>
      </c>
      <c r="C449" s="3" t="s">
        <v>95</v>
      </c>
      <c r="D449" s="3">
        <v>520</v>
      </c>
      <c r="E449" s="3">
        <v>23</v>
      </c>
      <c r="F449" s="3">
        <v>59</v>
      </c>
      <c r="G449" s="3">
        <v>263</v>
      </c>
      <c r="H449" s="3">
        <v>0</v>
      </c>
      <c r="I449" s="3">
        <v>164</v>
      </c>
      <c r="J449" s="3">
        <v>0</v>
      </c>
      <c r="K449" s="3">
        <v>11</v>
      </c>
    </row>
    <row r="450" spans="1:11" ht="11.25" customHeight="1">
      <c r="A450" s="3" t="str">
        <f t="shared" si="8"/>
        <v>2022-23Highland</v>
      </c>
      <c r="B450" s="1" t="s">
        <v>15</v>
      </c>
      <c r="C450" s="3" t="s">
        <v>95</v>
      </c>
      <c r="D450" s="3">
        <v>67</v>
      </c>
      <c r="E450" s="3">
        <v>0</v>
      </c>
      <c r="F450" s="3">
        <v>14</v>
      </c>
      <c r="G450" s="3">
        <v>35</v>
      </c>
      <c r="H450" s="3">
        <v>0</v>
      </c>
      <c r="I450" s="3">
        <v>12</v>
      </c>
      <c r="J450" s="3">
        <v>2</v>
      </c>
      <c r="K450" s="3">
        <v>4</v>
      </c>
    </row>
    <row r="451" spans="1:11" ht="11.25" customHeight="1">
      <c r="A451" s="3" t="str">
        <f t="shared" si="8"/>
        <v>2022-23Inverclyde</v>
      </c>
      <c r="B451" s="1" t="s">
        <v>16</v>
      </c>
      <c r="C451" s="3" t="s">
        <v>95</v>
      </c>
      <c r="D451" s="3">
        <v>14</v>
      </c>
      <c r="E451" s="3">
        <v>0</v>
      </c>
      <c r="F451" s="3">
        <v>4</v>
      </c>
      <c r="G451" s="3">
        <v>1</v>
      </c>
      <c r="H451" s="3">
        <v>0</v>
      </c>
      <c r="I451" s="3">
        <v>9</v>
      </c>
      <c r="J451" s="3">
        <v>0</v>
      </c>
      <c r="K451" s="3">
        <v>0</v>
      </c>
    </row>
    <row r="452" spans="1:11" ht="11.25" customHeight="1">
      <c r="A452" s="3" t="str">
        <f t="shared" si="8"/>
        <v>2022-23Midlothian</v>
      </c>
      <c r="B452" s="1" t="s">
        <v>17</v>
      </c>
      <c r="C452" s="3" t="s">
        <v>95</v>
      </c>
      <c r="D452" s="3">
        <v>3</v>
      </c>
      <c r="E452" s="3">
        <v>0</v>
      </c>
      <c r="F452" s="3">
        <v>0</v>
      </c>
      <c r="G452" s="3">
        <v>0</v>
      </c>
      <c r="H452" s="3">
        <v>0</v>
      </c>
      <c r="I452" s="3">
        <v>0</v>
      </c>
      <c r="J452" s="3">
        <v>0</v>
      </c>
      <c r="K452" s="3">
        <v>3</v>
      </c>
    </row>
    <row r="453" spans="1:11" ht="11.25" customHeight="1">
      <c r="A453" s="3" t="str">
        <f t="shared" si="8"/>
        <v>2022-23Moray</v>
      </c>
      <c r="B453" s="1" t="s">
        <v>18</v>
      </c>
      <c r="C453" s="3" t="s">
        <v>95</v>
      </c>
      <c r="D453" s="3">
        <v>49</v>
      </c>
      <c r="E453" s="3">
        <v>1</v>
      </c>
      <c r="F453" s="3">
        <v>12</v>
      </c>
      <c r="G453" s="3">
        <v>30</v>
      </c>
      <c r="H453" s="3">
        <v>0</v>
      </c>
      <c r="I453" s="3">
        <v>6</v>
      </c>
      <c r="J453" s="3">
        <v>0</v>
      </c>
      <c r="K453" s="3">
        <v>0</v>
      </c>
    </row>
    <row r="454" spans="1:11" ht="11.25" customHeight="1">
      <c r="A454" s="3" t="str">
        <f t="shared" si="8"/>
        <v>2022-23North Ayrshire</v>
      </c>
      <c r="B454" s="1" t="s">
        <v>19</v>
      </c>
      <c r="C454" s="3" t="s">
        <v>95</v>
      </c>
      <c r="D454" s="3">
        <v>39</v>
      </c>
      <c r="E454" s="3">
        <v>5</v>
      </c>
      <c r="F454" s="3">
        <v>12</v>
      </c>
      <c r="G454" s="3">
        <v>16</v>
      </c>
      <c r="H454" s="3">
        <v>0</v>
      </c>
      <c r="I454" s="3">
        <v>6</v>
      </c>
      <c r="J454" s="3">
        <v>0</v>
      </c>
      <c r="K454" s="3">
        <v>0</v>
      </c>
    </row>
    <row r="455" spans="1:11" ht="11.25" customHeight="1">
      <c r="A455" s="3" t="str">
        <f t="shared" si="8"/>
        <v>2022-23North Lanarkshire</v>
      </c>
      <c r="B455" s="1" t="s">
        <v>20</v>
      </c>
      <c r="C455" s="3" t="s">
        <v>95</v>
      </c>
      <c r="D455" s="3">
        <v>24</v>
      </c>
      <c r="E455" s="3">
        <v>2</v>
      </c>
      <c r="F455" s="3">
        <v>2</v>
      </c>
      <c r="G455" s="3">
        <v>20</v>
      </c>
      <c r="H455" s="3">
        <v>0</v>
      </c>
      <c r="I455" s="3">
        <v>0</v>
      </c>
      <c r="J455" s="3">
        <v>0</v>
      </c>
      <c r="K455" s="3">
        <v>0</v>
      </c>
    </row>
    <row r="456" spans="1:11" ht="11.25" customHeight="1">
      <c r="A456" s="3" t="str">
        <f t="shared" si="8"/>
        <v>2022-23Orkney Islands</v>
      </c>
      <c r="B456" s="1" t="s">
        <v>30</v>
      </c>
      <c r="C456" s="3" t="s">
        <v>95</v>
      </c>
      <c r="D456" s="3">
        <v>1</v>
      </c>
      <c r="E456" s="3">
        <v>0</v>
      </c>
      <c r="F456" s="3">
        <v>0</v>
      </c>
      <c r="G456" s="3">
        <v>1</v>
      </c>
      <c r="H456" s="3">
        <v>0</v>
      </c>
      <c r="I456" s="3">
        <v>0</v>
      </c>
      <c r="J456" s="3">
        <v>0</v>
      </c>
      <c r="K456" s="3">
        <v>0</v>
      </c>
    </row>
    <row r="457" spans="1:11" ht="11.25" customHeight="1">
      <c r="A457" s="3" t="str">
        <f t="shared" si="8"/>
        <v>2022-23Perth &amp; Kinross</v>
      </c>
      <c r="B457" s="1" t="s">
        <v>21</v>
      </c>
      <c r="C457" s="3" t="s">
        <v>95</v>
      </c>
      <c r="D457" s="3">
        <v>45</v>
      </c>
      <c r="E457" s="3">
        <v>2</v>
      </c>
      <c r="F457" s="3">
        <v>16</v>
      </c>
      <c r="G457" s="3">
        <v>27</v>
      </c>
      <c r="H457" s="3">
        <v>0</v>
      </c>
      <c r="I457" s="3">
        <v>0</v>
      </c>
      <c r="J457" s="3">
        <v>0</v>
      </c>
      <c r="K457" s="3">
        <v>0</v>
      </c>
    </row>
    <row r="458" spans="1:11" ht="11.25" customHeight="1">
      <c r="A458" s="3" t="str">
        <f t="shared" si="8"/>
        <v>2022-23Renfrewshire</v>
      </c>
      <c r="B458" s="1" t="s">
        <v>22</v>
      </c>
      <c r="C458" s="3" t="s">
        <v>95</v>
      </c>
      <c r="D458" s="3">
        <v>3</v>
      </c>
      <c r="E458" s="3">
        <v>0</v>
      </c>
      <c r="F458" s="3">
        <v>0</v>
      </c>
      <c r="G458" s="3">
        <v>2</v>
      </c>
      <c r="H458" s="3">
        <v>0</v>
      </c>
      <c r="I458" s="3">
        <v>0</v>
      </c>
      <c r="J458" s="3">
        <v>0</v>
      </c>
      <c r="K458" s="3">
        <v>1</v>
      </c>
    </row>
    <row r="459" spans="1:11" ht="11.25" customHeight="1">
      <c r="A459" s="3" t="str">
        <f t="shared" si="8"/>
        <v>2022-23Scottish Borders</v>
      </c>
      <c r="B459" s="1" t="s">
        <v>29</v>
      </c>
      <c r="C459" s="3" t="s">
        <v>95</v>
      </c>
      <c r="D459" s="3">
        <v>16</v>
      </c>
      <c r="E459" s="3">
        <v>1</v>
      </c>
      <c r="F459" s="3">
        <v>1</v>
      </c>
      <c r="G459" s="3">
        <v>14</v>
      </c>
      <c r="H459" s="3">
        <v>0</v>
      </c>
      <c r="I459" s="3">
        <v>0</v>
      </c>
      <c r="J459" s="3">
        <v>0</v>
      </c>
      <c r="K459" s="3">
        <v>0</v>
      </c>
    </row>
    <row r="460" spans="1:11" ht="11.25" customHeight="1">
      <c r="A460" s="3" t="str">
        <f t="shared" si="8"/>
        <v>2022-23Shetland Islands</v>
      </c>
      <c r="B460" s="1" t="s">
        <v>31</v>
      </c>
      <c r="C460" s="3" t="s">
        <v>95</v>
      </c>
      <c r="D460" s="3">
        <v>3</v>
      </c>
      <c r="E460" s="3">
        <v>0</v>
      </c>
      <c r="F460" s="3">
        <v>1</v>
      </c>
      <c r="G460" s="3">
        <v>2</v>
      </c>
      <c r="H460" s="3">
        <v>0</v>
      </c>
      <c r="I460" s="3">
        <v>0</v>
      </c>
      <c r="J460" s="3">
        <v>0</v>
      </c>
      <c r="K460" s="3">
        <v>0</v>
      </c>
    </row>
    <row r="461" spans="1:11" ht="11.25" customHeight="1">
      <c r="A461" s="3" t="str">
        <f t="shared" si="8"/>
        <v>2022-23South Ayrshire</v>
      </c>
      <c r="B461" s="1" t="s">
        <v>23</v>
      </c>
      <c r="C461" s="3" t="s">
        <v>95</v>
      </c>
      <c r="D461" s="3">
        <v>10</v>
      </c>
      <c r="E461" s="3">
        <v>0</v>
      </c>
      <c r="F461" s="3">
        <v>2</v>
      </c>
      <c r="G461" s="3">
        <v>7</v>
      </c>
      <c r="H461" s="3">
        <v>1</v>
      </c>
      <c r="I461" s="3">
        <v>0</v>
      </c>
      <c r="J461" s="3">
        <v>0</v>
      </c>
      <c r="K461" s="3">
        <v>0</v>
      </c>
    </row>
    <row r="462" spans="1:11" ht="11.25" customHeight="1">
      <c r="A462" s="3" t="str">
        <f t="shared" si="8"/>
        <v>2022-23South Lanarkshire</v>
      </c>
      <c r="B462" s="1" t="s">
        <v>24</v>
      </c>
      <c r="C462" s="3" t="s">
        <v>95</v>
      </c>
      <c r="D462" s="3">
        <v>35</v>
      </c>
      <c r="E462" s="3">
        <v>3</v>
      </c>
      <c r="F462" s="3">
        <v>5</v>
      </c>
      <c r="G462" s="3">
        <v>25</v>
      </c>
      <c r="H462" s="3">
        <v>0</v>
      </c>
      <c r="I462" s="3">
        <v>2</v>
      </c>
      <c r="J462" s="3">
        <v>0</v>
      </c>
      <c r="K462" s="3">
        <v>0</v>
      </c>
    </row>
    <row r="463" spans="1:11" ht="11.25" customHeight="1">
      <c r="A463" s="3" t="str">
        <f t="shared" si="8"/>
        <v>2022-23Stirling</v>
      </c>
      <c r="B463" s="1" t="s">
        <v>25</v>
      </c>
      <c r="C463" s="3" t="s">
        <v>95</v>
      </c>
      <c r="D463" s="3">
        <v>4</v>
      </c>
      <c r="E463" s="3">
        <v>0</v>
      </c>
      <c r="F463" s="3">
        <v>0</v>
      </c>
      <c r="G463" s="3">
        <v>3</v>
      </c>
      <c r="H463" s="3">
        <v>0</v>
      </c>
      <c r="I463" s="3">
        <v>1</v>
      </c>
      <c r="J463" s="3">
        <v>0</v>
      </c>
      <c r="K463" s="3">
        <v>0</v>
      </c>
    </row>
    <row r="464" spans="1:11" ht="11.25" customHeight="1">
      <c r="A464" s="3" t="str">
        <f t="shared" si="8"/>
        <v>2022-23West Dunbartonshire</v>
      </c>
      <c r="B464" s="1" t="s">
        <v>26</v>
      </c>
      <c r="C464" s="3" t="s">
        <v>95</v>
      </c>
      <c r="D464" s="3">
        <v>9</v>
      </c>
      <c r="E464" s="3">
        <v>0</v>
      </c>
      <c r="F464" s="3">
        <v>1</v>
      </c>
      <c r="G464" s="3">
        <v>7</v>
      </c>
      <c r="H464" s="3">
        <v>0</v>
      </c>
      <c r="I464" s="3">
        <v>1</v>
      </c>
      <c r="J464" s="3">
        <v>0</v>
      </c>
      <c r="K464" s="3">
        <v>0</v>
      </c>
    </row>
    <row r="465" spans="1:11" ht="11.25" customHeight="1">
      <c r="A465" s="3" t="str">
        <f t="shared" si="8"/>
        <v>2022-23West Lothian</v>
      </c>
      <c r="B465" s="1" t="s">
        <v>27</v>
      </c>
      <c r="C465" s="3" t="s">
        <v>95</v>
      </c>
      <c r="D465" s="3">
        <v>45</v>
      </c>
      <c r="E465" s="3">
        <v>0</v>
      </c>
      <c r="F465" s="3">
        <v>0</v>
      </c>
      <c r="G465" s="3">
        <v>45</v>
      </c>
      <c r="H465" s="3">
        <v>0</v>
      </c>
      <c r="I465" s="3">
        <v>0</v>
      </c>
      <c r="J465" s="3">
        <v>0</v>
      </c>
      <c r="K465" s="3">
        <v>0</v>
      </c>
    </row>
    <row r="466" spans="1:11" ht="11.25" customHeight="1">
      <c r="A466" s="3" t="str">
        <f t="shared" si="7"/>
        <v>2023-24Aberdeen City</v>
      </c>
      <c r="B466" s="1" t="s">
        <v>0</v>
      </c>
      <c r="C466" s="3" t="s">
        <v>103</v>
      </c>
    </row>
    <row r="467" spans="1:11" ht="11.25" customHeight="1">
      <c r="A467" s="3" t="str">
        <f t="shared" si="7"/>
        <v>2023-24Aberdeenshire</v>
      </c>
      <c r="B467" s="1" t="s">
        <v>1</v>
      </c>
      <c r="C467" s="3" t="s">
        <v>103</v>
      </c>
    </row>
    <row r="468" spans="1:11" ht="11.25" customHeight="1">
      <c r="A468" s="3" t="str">
        <f t="shared" si="7"/>
        <v>2023-24Angus</v>
      </c>
      <c r="B468" s="1" t="s">
        <v>2</v>
      </c>
      <c r="C468" s="3" t="s">
        <v>103</v>
      </c>
    </row>
    <row r="469" spans="1:11" ht="11.25" customHeight="1">
      <c r="A469" s="3" t="str">
        <f t="shared" si="7"/>
        <v>2023-24Argyll &amp; Bute</v>
      </c>
      <c r="B469" s="1" t="s">
        <v>3</v>
      </c>
      <c r="C469" s="3" t="s">
        <v>103</v>
      </c>
    </row>
    <row r="470" spans="1:11" ht="11.25" customHeight="1">
      <c r="A470" s="3" t="str">
        <f t="shared" si="7"/>
        <v>2023-24Clackmannanshire</v>
      </c>
      <c r="B470" s="1" t="s">
        <v>4</v>
      </c>
      <c r="C470" s="3" t="s">
        <v>103</v>
      </c>
    </row>
    <row r="471" spans="1:11" ht="11.25" customHeight="1">
      <c r="A471" s="3" t="str">
        <f t="shared" si="7"/>
        <v>2023-24Dumfries &amp; Galloway</v>
      </c>
      <c r="B471" s="1" t="s">
        <v>5</v>
      </c>
      <c r="C471" s="3" t="s">
        <v>103</v>
      </c>
    </row>
    <row r="472" spans="1:11" ht="11.25" customHeight="1">
      <c r="A472" s="3" t="str">
        <f t="shared" si="7"/>
        <v>2023-24Dundee City</v>
      </c>
      <c r="B472" s="1" t="s">
        <v>6</v>
      </c>
      <c r="C472" s="3" t="s">
        <v>103</v>
      </c>
    </row>
    <row r="473" spans="1:11" ht="11.25" customHeight="1">
      <c r="A473" s="3" t="str">
        <f t="shared" si="7"/>
        <v>2023-24East Ayrshire</v>
      </c>
      <c r="B473" s="1" t="s">
        <v>7</v>
      </c>
      <c r="C473" s="3" t="s">
        <v>103</v>
      </c>
    </row>
    <row r="474" spans="1:11" ht="11.25" customHeight="1">
      <c r="A474" s="3" t="str">
        <f t="shared" si="7"/>
        <v>2023-24East Dunbartonshire</v>
      </c>
      <c r="B474" s="1" t="s">
        <v>8</v>
      </c>
      <c r="C474" s="3" t="s">
        <v>103</v>
      </c>
    </row>
    <row r="475" spans="1:11" ht="11.25" customHeight="1">
      <c r="A475" s="3" t="str">
        <f t="shared" si="7"/>
        <v>2023-24East Lothian</v>
      </c>
      <c r="B475" s="1" t="s">
        <v>9</v>
      </c>
      <c r="C475" s="3" t="s">
        <v>103</v>
      </c>
    </row>
    <row r="476" spans="1:11" ht="11.25" customHeight="1">
      <c r="A476" s="3" t="str">
        <f t="shared" si="7"/>
        <v>2023-24East Renfrewshire</v>
      </c>
      <c r="B476" s="1" t="s">
        <v>10</v>
      </c>
      <c r="C476" s="3" t="s">
        <v>103</v>
      </c>
    </row>
    <row r="477" spans="1:11" ht="11.25" customHeight="1">
      <c r="A477" s="3" t="str">
        <f t="shared" si="7"/>
        <v>2023-24Edinburgh, City of</v>
      </c>
      <c r="B477" s="1" t="s">
        <v>11</v>
      </c>
      <c r="C477" s="3" t="s">
        <v>103</v>
      </c>
    </row>
    <row r="478" spans="1:11" ht="11.25" customHeight="1">
      <c r="A478" s="3" t="str">
        <f t="shared" si="7"/>
        <v>2023-24Na h-Eileanan Siar</v>
      </c>
      <c r="B478" s="1" t="s">
        <v>35</v>
      </c>
      <c r="C478" s="3" t="s">
        <v>103</v>
      </c>
    </row>
    <row r="479" spans="1:11" ht="11.25" customHeight="1">
      <c r="A479" s="3" t="str">
        <f t="shared" si="7"/>
        <v>2023-24Falkirk</v>
      </c>
      <c r="B479" s="1" t="s">
        <v>12</v>
      </c>
      <c r="C479" s="3" t="s">
        <v>103</v>
      </c>
    </row>
    <row r="480" spans="1:11" ht="11.25" customHeight="1">
      <c r="A480" s="3" t="str">
        <f t="shared" si="7"/>
        <v>2023-24Fife</v>
      </c>
      <c r="B480" s="1" t="s">
        <v>13</v>
      </c>
      <c r="C480" s="3" t="s">
        <v>103</v>
      </c>
    </row>
    <row r="481" spans="1:3" ht="11.25" customHeight="1">
      <c r="A481" s="3" t="str">
        <f t="shared" si="7"/>
        <v>2023-24Glasgow City</v>
      </c>
      <c r="B481" s="1" t="s">
        <v>14</v>
      </c>
      <c r="C481" s="3" t="s">
        <v>103</v>
      </c>
    </row>
    <row r="482" spans="1:3" ht="11.25" customHeight="1">
      <c r="A482" s="3" t="str">
        <f t="shared" si="7"/>
        <v>2023-24Highland</v>
      </c>
      <c r="B482" s="1" t="s">
        <v>15</v>
      </c>
      <c r="C482" s="3" t="s">
        <v>103</v>
      </c>
    </row>
    <row r="483" spans="1:3" ht="11.25" customHeight="1">
      <c r="A483" s="3" t="str">
        <f t="shared" si="7"/>
        <v>2023-24Inverclyde</v>
      </c>
      <c r="B483" s="1" t="s">
        <v>16</v>
      </c>
      <c r="C483" s="3" t="s">
        <v>103</v>
      </c>
    </row>
    <row r="484" spans="1:3" ht="11.25" customHeight="1">
      <c r="A484" s="3" t="str">
        <f t="shared" si="7"/>
        <v>2023-24Midlothian</v>
      </c>
      <c r="B484" s="1" t="s">
        <v>17</v>
      </c>
      <c r="C484" s="3" t="s">
        <v>103</v>
      </c>
    </row>
    <row r="485" spans="1:3" ht="11.25" customHeight="1">
      <c r="A485" s="3" t="str">
        <f t="shared" si="7"/>
        <v>2023-24Moray</v>
      </c>
      <c r="B485" s="1" t="s">
        <v>18</v>
      </c>
      <c r="C485" s="3" t="s">
        <v>103</v>
      </c>
    </row>
    <row r="486" spans="1:3" ht="11.25" customHeight="1">
      <c r="A486" s="3" t="str">
        <f t="shared" si="7"/>
        <v>2023-24North Ayrshire</v>
      </c>
      <c r="B486" s="1" t="s">
        <v>19</v>
      </c>
      <c r="C486" s="3" t="s">
        <v>103</v>
      </c>
    </row>
    <row r="487" spans="1:3" ht="11.25" customHeight="1">
      <c r="A487" s="3" t="str">
        <f t="shared" si="7"/>
        <v>2023-24North Lanarkshire</v>
      </c>
      <c r="B487" s="1" t="s">
        <v>20</v>
      </c>
      <c r="C487" s="3" t="s">
        <v>103</v>
      </c>
    </row>
    <row r="488" spans="1:3" ht="11.25" customHeight="1">
      <c r="A488" s="3" t="str">
        <f t="shared" si="7"/>
        <v>2023-24Orkney Islands</v>
      </c>
      <c r="B488" s="1" t="s">
        <v>30</v>
      </c>
      <c r="C488" s="3" t="s">
        <v>103</v>
      </c>
    </row>
    <row r="489" spans="1:3" ht="11.25" customHeight="1">
      <c r="A489" s="3" t="str">
        <f t="shared" si="7"/>
        <v>2023-24Perth &amp; Kinross</v>
      </c>
      <c r="B489" s="1" t="s">
        <v>21</v>
      </c>
      <c r="C489" s="3" t="s">
        <v>103</v>
      </c>
    </row>
    <row r="490" spans="1:3" ht="11.25" customHeight="1">
      <c r="A490" s="3" t="str">
        <f t="shared" si="7"/>
        <v>2023-24Renfrewshire</v>
      </c>
      <c r="B490" s="1" t="s">
        <v>22</v>
      </c>
      <c r="C490" s="3" t="s">
        <v>103</v>
      </c>
    </row>
    <row r="491" spans="1:3" ht="11.25" customHeight="1">
      <c r="A491" s="3" t="str">
        <f t="shared" si="7"/>
        <v>2023-24Scottish Borders</v>
      </c>
      <c r="B491" s="1" t="s">
        <v>29</v>
      </c>
      <c r="C491" s="3" t="s">
        <v>103</v>
      </c>
    </row>
    <row r="492" spans="1:3" ht="11.25" customHeight="1">
      <c r="A492" s="3" t="str">
        <f t="shared" si="7"/>
        <v>2023-24Shetland Islands</v>
      </c>
      <c r="B492" s="1" t="s">
        <v>31</v>
      </c>
      <c r="C492" s="3" t="s">
        <v>103</v>
      </c>
    </row>
    <row r="493" spans="1:3" ht="11.25" customHeight="1">
      <c r="A493" s="3" t="str">
        <f t="shared" si="7"/>
        <v>2023-24South Ayrshire</v>
      </c>
      <c r="B493" s="1" t="s">
        <v>23</v>
      </c>
      <c r="C493" s="3" t="s">
        <v>103</v>
      </c>
    </row>
    <row r="494" spans="1:3" ht="11.25" customHeight="1">
      <c r="A494" s="3" t="str">
        <f t="shared" si="7"/>
        <v>2023-24South Lanarkshire</v>
      </c>
      <c r="B494" s="1" t="s">
        <v>24</v>
      </c>
      <c r="C494" s="3" t="s">
        <v>103</v>
      </c>
    </row>
    <row r="495" spans="1:3" ht="11.25" customHeight="1">
      <c r="A495" s="3" t="str">
        <f t="shared" si="7"/>
        <v>2023-24Stirling</v>
      </c>
      <c r="B495" s="1" t="s">
        <v>25</v>
      </c>
      <c r="C495" s="3" t="s">
        <v>103</v>
      </c>
    </row>
    <row r="496" spans="1:3" ht="11.25" customHeight="1">
      <c r="A496" s="3" t="str">
        <f t="shared" si="7"/>
        <v>2023-24West Dunbartonshire</v>
      </c>
      <c r="B496" s="1" t="s">
        <v>26</v>
      </c>
      <c r="C496" s="3" t="s">
        <v>103</v>
      </c>
    </row>
    <row r="497" spans="1:10" ht="11.25" customHeight="1">
      <c r="A497" s="3" t="str">
        <f t="shared" si="7"/>
        <v>2023-24West Lothian</v>
      </c>
      <c r="B497" s="1" t="s">
        <v>27</v>
      </c>
      <c r="C497" s="3" t="s">
        <v>103</v>
      </c>
    </row>
    <row r="499" spans="1:10" ht="11.25" customHeight="1">
      <c r="B499" s="2" t="s">
        <v>68</v>
      </c>
      <c r="C499" s="2"/>
      <c r="D499" s="2"/>
      <c r="E499" s="2"/>
      <c r="F499" s="2"/>
      <c r="G499" s="2"/>
      <c r="H499" s="2"/>
    </row>
    <row r="500" spans="1:10" ht="11.25" customHeight="1">
      <c r="B500" s="2"/>
      <c r="C500" s="2"/>
      <c r="H500" s="2"/>
    </row>
    <row r="501" spans="1:10" ht="11.25" customHeight="1">
      <c r="D501" s="4">
        <v>4</v>
      </c>
      <c r="E501" s="4">
        <v>5</v>
      </c>
      <c r="F501" s="4">
        <v>6</v>
      </c>
      <c r="G501" s="4">
        <v>7</v>
      </c>
      <c r="H501" s="37"/>
    </row>
    <row r="502" spans="1:10">
      <c r="B502" s="4"/>
      <c r="C502" s="4"/>
      <c r="D502" s="4" t="s">
        <v>69</v>
      </c>
      <c r="E502" s="4"/>
      <c r="F502" s="4"/>
      <c r="G502" s="4"/>
      <c r="H502" s="38"/>
    </row>
    <row r="503" spans="1:10" ht="45">
      <c r="B503" s="36" t="s">
        <v>32</v>
      </c>
      <c r="C503" s="36" t="s">
        <v>111</v>
      </c>
      <c r="D503" s="6" t="s">
        <v>55</v>
      </c>
      <c r="E503" s="6" t="s">
        <v>65</v>
      </c>
      <c r="F503" s="6" t="s">
        <v>66</v>
      </c>
      <c r="G503" s="6" t="s">
        <v>67</v>
      </c>
      <c r="I503" s="36" t="s">
        <v>90</v>
      </c>
      <c r="J503" s="36" t="s">
        <v>93</v>
      </c>
    </row>
    <row r="504" spans="1:10" ht="11.25" customHeight="1">
      <c r="A504" s="3" t="str">
        <f t="shared" ref="A504:A631" si="9">C504&amp;B504</f>
        <v>2020-21Aberdeen City</v>
      </c>
      <c r="B504" s="1" t="s">
        <v>0</v>
      </c>
      <c r="C504" s="3" t="s">
        <v>44</v>
      </c>
      <c r="D504" s="3">
        <v>11</v>
      </c>
      <c r="E504" s="3">
        <v>0</v>
      </c>
      <c r="F504" s="3">
        <v>5</v>
      </c>
      <c r="G504" s="3">
        <v>6</v>
      </c>
      <c r="I504" s="3" t="str">
        <f>SDS_4!A$6&amp;SDS_4!A12</f>
        <v>2022-23Aberdeen City</v>
      </c>
    </row>
    <row r="505" spans="1:10" ht="11.25" customHeight="1">
      <c r="A505" s="3" t="str">
        <f t="shared" si="9"/>
        <v>2020-21Aberdeenshire</v>
      </c>
      <c r="B505" s="1" t="s">
        <v>1</v>
      </c>
      <c r="C505" s="3" t="s">
        <v>44</v>
      </c>
      <c r="D505" s="3">
        <v>0</v>
      </c>
      <c r="E505" s="3">
        <v>0</v>
      </c>
      <c r="F505" s="3">
        <v>0</v>
      </c>
      <c r="G505" s="3">
        <v>0</v>
      </c>
      <c r="I505" s="3" t="str">
        <f>SDS_4!A$6&amp;SDS_4!A13</f>
        <v>2022-23Aberdeenshire</v>
      </c>
    </row>
    <row r="506" spans="1:10" ht="11.25" customHeight="1">
      <c r="A506" s="3" t="str">
        <f t="shared" si="9"/>
        <v>2020-21Angus</v>
      </c>
      <c r="B506" s="1" t="s">
        <v>2</v>
      </c>
      <c r="C506" s="3" t="s">
        <v>44</v>
      </c>
      <c r="D506" s="3">
        <v>41</v>
      </c>
      <c r="E506" s="3">
        <v>26</v>
      </c>
      <c r="F506" s="3">
        <v>14</v>
      </c>
      <c r="G506" s="3">
        <v>1</v>
      </c>
      <c r="I506" s="3" t="str">
        <f>SDS_4!A$6&amp;SDS_4!A14</f>
        <v>2022-23Angus</v>
      </c>
    </row>
    <row r="507" spans="1:10" ht="11.25" customHeight="1">
      <c r="A507" s="3" t="str">
        <f t="shared" si="9"/>
        <v>2020-21Argyll &amp; Bute</v>
      </c>
      <c r="B507" s="1" t="s">
        <v>3</v>
      </c>
      <c r="C507" s="3" t="s">
        <v>44</v>
      </c>
      <c r="D507" s="3">
        <v>0</v>
      </c>
      <c r="E507" s="3">
        <v>0</v>
      </c>
      <c r="F507" s="3">
        <v>0</v>
      </c>
      <c r="G507" s="3">
        <v>0</v>
      </c>
      <c r="I507" s="3" t="str">
        <f>SDS_4!A$6&amp;SDS_4!A15</f>
        <v>2022-23Argyll &amp; Bute</v>
      </c>
    </row>
    <row r="508" spans="1:10" ht="11.25" customHeight="1">
      <c r="A508" s="3" t="str">
        <f t="shared" si="9"/>
        <v>2020-21Clackmannanshire</v>
      </c>
      <c r="B508" s="1" t="s">
        <v>4</v>
      </c>
      <c r="C508" s="3" t="s">
        <v>44</v>
      </c>
      <c r="D508" s="3">
        <v>0</v>
      </c>
      <c r="E508" s="3">
        <v>0</v>
      </c>
      <c r="F508" s="3">
        <v>0</v>
      </c>
      <c r="G508" s="3">
        <v>0</v>
      </c>
      <c r="I508" s="3" t="str">
        <f>SDS_4!A$6&amp;SDS_4!A16</f>
        <v>2022-23Clackmannanshire</v>
      </c>
    </row>
    <row r="509" spans="1:10" ht="11.25" customHeight="1">
      <c r="A509" s="3" t="str">
        <f t="shared" si="9"/>
        <v>2020-21Dumfries &amp; Galloway</v>
      </c>
      <c r="B509" s="1" t="s">
        <v>5</v>
      </c>
      <c r="C509" s="3" t="s">
        <v>44</v>
      </c>
      <c r="D509" s="3">
        <v>0</v>
      </c>
      <c r="E509" s="3">
        <v>0</v>
      </c>
      <c r="F509" s="3">
        <v>0</v>
      </c>
      <c r="G509" s="3">
        <v>0</v>
      </c>
      <c r="I509" s="3" t="str">
        <f>SDS_4!A$6&amp;SDS_4!A17</f>
        <v>2022-23Dumfries &amp; Galloway</v>
      </c>
    </row>
    <row r="510" spans="1:10" ht="11.25" customHeight="1">
      <c r="A510" s="3" t="str">
        <f t="shared" si="9"/>
        <v>2020-21Dundee City</v>
      </c>
      <c r="B510" s="1" t="s">
        <v>6</v>
      </c>
      <c r="C510" s="3" t="s">
        <v>44</v>
      </c>
      <c r="D510" s="3">
        <v>0</v>
      </c>
      <c r="E510" s="3">
        <v>0</v>
      </c>
      <c r="F510" s="3">
        <v>0</v>
      </c>
      <c r="G510" s="3">
        <v>0</v>
      </c>
      <c r="I510" s="3" t="str">
        <f>SDS_4!A$6&amp;SDS_4!A18</f>
        <v>2022-23Dundee City</v>
      </c>
    </row>
    <row r="511" spans="1:10" ht="11.25" customHeight="1">
      <c r="A511" s="3" t="str">
        <f t="shared" si="9"/>
        <v>2020-21East Ayrshire</v>
      </c>
      <c r="B511" s="1" t="s">
        <v>7</v>
      </c>
      <c r="C511" s="3" t="s">
        <v>44</v>
      </c>
      <c r="D511" s="3">
        <v>5</v>
      </c>
      <c r="E511" s="3">
        <v>0</v>
      </c>
      <c r="F511" s="3">
        <v>0</v>
      </c>
      <c r="G511" s="3">
        <v>5</v>
      </c>
      <c r="I511" s="3" t="str">
        <f>SDS_4!A$6&amp;SDS_4!A19</f>
        <v>2022-23East Ayrshire</v>
      </c>
    </row>
    <row r="512" spans="1:10" ht="11.25" customHeight="1">
      <c r="A512" s="3" t="str">
        <f t="shared" si="9"/>
        <v>2020-21East Dunbartonshire</v>
      </c>
      <c r="B512" s="1" t="s">
        <v>8</v>
      </c>
      <c r="C512" s="3" t="s">
        <v>44</v>
      </c>
      <c r="D512" s="3">
        <v>0</v>
      </c>
      <c r="E512" s="3">
        <v>0</v>
      </c>
      <c r="F512" s="3">
        <v>0</v>
      </c>
      <c r="G512" s="3">
        <v>0</v>
      </c>
      <c r="I512" s="3" t="str">
        <f>SDS_4!A$6&amp;SDS_4!A20</f>
        <v>2022-23East Dunbartonshire</v>
      </c>
    </row>
    <row r="513" spans="1:9" ht="11.25" customHeight="1">
      <c r="A513" s="3" t="str">
        <f t="shared" si="9"/>
        <v>2020-21East Lothian</v>
      </c>
      <c r="B513" s="1" t="s">
        <v>9</v>
      </c>
      <c r="C513" s="3" t="s">
        <v>44</v>
      </c>
      <c r="D513" s="3">
        <v>0</v>
      </c>
      <c r="E513" s="3">
        <v>0</v>
      </c>
      <c r="F513" s="3">
        <v>0</v>
      </c>
      <c r="G513" s="3">
        <v>0</v>
      </c>
      <c r="I513" s="3" t="str">
        <f>SDS_4!A$6&amp;SDS_4!A21</f>
        <v>2022-23East Lothian</v>
      </c>
    </row>
    <row r="514" spans="1:9" ht="11.25" customHeight="1">
      <c r="A514" s="3" t="str">
        <f t="shared" si="9"/>
        <v>2020-21East Renfrewshire</v>
      </c>
      <c r="B514" s="1" t="s">
        <v>10</v>
      </c>
      <c r="C514" s="3" t="s">
        <v>44</v>
      </c>
      <c r="D514" s="3">
        <v>0</v>
      </c>
      <c r="E514" s="3">
        <v>0</v>
      </c>
      <c r="F514" s="3">
        <v>0</v>
      </c>
      <c r="G514" s="3">
        <v>0</v>
      </c>
      <c r="I514" s="3" t="str">
        <f>SDS_4!A$6&amp;SDS_4!A22</f>
        <v>2022-23East Renfrewshire</v>
      </c>
    </row>
    <row r="515" spans="1:9" ht="11.25" customHeight="1">
      <c r="A515" s="3" t="str">
        <f t="shared" si="9"/>
        <v>2020-21Edinburgh, City of</v>
      </c>
      <c r="B515" s="1" t="s">
        <v>11</v>
      </c>
      <c r="C515" s="3" t="s">
        <v>44</v>
      </c>
      <c r="D515" s="3">
        <v>0</v>
      </c>
      <c r="E515" s="3">
        <v>0</v>
      </c>
      <c r="F515" s="3">
        <v>0</v>
      </c>
      <c r="G515" s="3">
        <v>0</v>
      </c>
      <c r="I515" s="3" t="str">
        <f>SDS_4!A$6&amp;SDS_4!A23</f>
        <v>2022-23Edinburgh, City of</v>
      </c>
    </row>
    <row r="516" spans="1:9" ht="11.25" customHeight="1">
      <c r="A516" s="3" t="str">
        <f t="shared" si="9"/>
        <v>2020-21Na h-Eileanan Siar</v>
      </c>
      <c r="B516" s="1" t="s">
        <v>35</v>
      </c>
      <c r="C516" s="3" t="s">
        <v>44</v>
      </c>
      <c r="D516" s="3">
        <v>33</v>
      </c>
      <c r="E516" s="3">
        <v>8</v>
      </c>
      <c r="F516" s="3">
        <v>14</v>
      </c>
      <c r="G516" s="3">
        <v>11</v>
      </c>
      <c r="I516" s="3" t="str">
        <f>SDS_4!A$6&amp;SDS_4!A24</f>
        <v>2022-23Falkirk</v>
      </c>
    </row>
    <row r="517" spans="1:9" ht="11.25" customHeight="1">
      <c r="A517" s="3" t="str">
        <f t="shared" si="9"/>
        <v>2020-21Falkirk</v>
      </c>
      <c r="B517" s="1" t="s">
        <v>12</v>
      </c>
      <c r="C517" s="3" t="s">
        <v>44</v>
      </c>
      <c r="D517" s="3">
        <v>26</v>
      </c>
      <c r="E517" s="3">
        <v>5</v>
      </c>
      <c r="F517" s="3">
        <v>13</v>
      </c>
      <c r="G517" s="3">
        <v>8</v>
      </c>
      <c r="I517" s="3" t="str">
        <f>SDS_4!A$6&amp;SDS_4!A25</f>
        <v>2022-23Fife</v>
      </c>
    </row>
    <row r="518" spans="1:9" ht="11.25" customHeight="1">
      <c r="A518" s="3" t="str">
        <f t="shared" si="9"/>
        <v>2020-21Fife</v>
      </c>
      <c r="B518" s="1" t="s">
        <v>13</v>
      </c>
      <c r="C518" s="3" t="s">
        <v>44</v>
      </c>
      <c r="D518" s="3">
        <v>51</v>
      </c>
      <c r="E518" s="3">
        <v>0</v>
      </c>
      <c r="F518" s="3">
        <v>51</v>
      </c>
      <c r="G518" s="3">
        <v>0</v>
      </c>
      <c r="I518" s="3" t="str">
        <f>SDS_4!A$6&amp;SDS_4!A26</f>
        <v>2022-23Glasgow City</v>
      </c>
    </row>
    <row r="519" spans="1:9" ht="11.25" customHeight="1">
      <c r="A519" s="3" t="str">
        <f t="shared" si="9"/>
        <v>2020-21Glasgow City</v>
      </c>
      <c r="B519" s="1" t="s">
        <v>14</v>
      </c>
      <c r="C519" s="3" t="s">
        <v>44</v>
      </c>
      <c r="D519" s="3">
        <v>164</v>
      </c>
      <c r="E519" s="3">
        <v>85</v>
      </c>
      <c r="F519" s="3">
        <v>64</v>
      </c>
      <c r="G519" s="3">
        <v>15</v>
      </c>
      <c r="I519" s="3" t="str">
        <f>SDS_4!A$6&amp;SDS_4!A27</f>
        <v>2022-23Highland</v>
      </c>
    </row>
    <row r="520" spans="1:9" ht="11.25" customHeight="1">
      <c r="A520" s="3" t="str">
        <f t="shared" si="9"/>
        <v>2020-21Highland</v>
      </c>
      <c r="B520" s="1" t="s">
        <v>15</v>
      </c>
      <c r="C520" s="3" t="s">
        <v>44</v>
      </c>
      <c r="D520" s="3">
        <v>9</v>
      </c>
      <c r="E520" s="3">
        <v>0</v>
      </c>
      <c r="F520" s="3">
        <v>6</v>
      </c>
      <c r="G520" s="3">
        <v>3</v>
      </c>
      <c r="I520" s="3" t="str">
        <f>SDS_4!A$6&amp;SDS_4!A28</f>
        <v>2022-23Inverclyde</v>
      </c>
    </row>
    <row r="521" spans="1:9" ht="11.25" customHeight="1">
      <c r="A521" s="3" t="str">
        <f t="shared" si="9"/>
        <v>2020-21Inverclyde</v>
      </c>
      <c r="B521" s="1" t="s">
        <v>16</v>
      </c>
      <c r="C521" s="3" t="s">
        <v>44</v>
      </c>
      <c r="D521" s="3">
        <v>1</v>
      </c>
      <c r="E521" s="3">
        <v>0</v>
      </c>
      <c r="F521" s="3">
        <v>1</v>
      </c>
      <c r="G521" s="3">
        <v>0</v>
      </c>
      <c r="I521" s="3" t="str">
        <f>SDS_4!A$6&amp;SDS_4!A29</f>
        <v>2022-23Midlothian</v>
      </c>
    </row>
    <row r="522" spans="1:9" ht="11.25" customHeight="1">
      <c r="A522" s="3" t="str">
        <f t="shared" si="9"/>
        <v>2020-21Midlothian</v>
      </c>
      <c r="B522" s="1" t="s">
        <v>17</v>
      </c>
      <c r="C522" s="3" t="s">
        <v>44</v>
      </c>
      <c r="D522" s="3">
        <v>0</v>
      </c>
      <c r="E522" s="3">
        <v>0</v>
      </c>
      <c r="F522" s="3">
        <v>0</v>
      </c>
      <c r="G522" s="3">
        <v>0</v>
      </c>
      <c r="I522" s="3" t="str">
        <f>SDS_4!A$6&amp;SDS_4!A30</f>
        <v>2022-23Moray</v>
      </c>
    </row>
    <row r="523" spans="1:9" ht="11.25" customHeight="1">
      <c r="A523" s="3" t="str">
        <f t="shared" si="9"/>
        <v>2020-21Moray</v>
      </c>
      <c r="B523" s="1" t="s">
        <v>18</v>
      </c>
      <c r="C523" s="3" t="s">
        <v>44</v>
      </c>
      <c r="D523" s="3">
        <v>19</v>
      </c>
      <c r="E523" s="3">
        <v>8</v>
      </c>
      <c r="F523" s="3">
        <v>11</v>
      </c>
      <c r="G523" s="3">
        <v>0</v>
      </c>
      <c r="I523" s="3" t="str">
        <f>SDS_4!A$6&amp;SDS_4!A31</f>
        <v>2022-23Na h-Eileanan Siar</v>
      </c>
    </row>
    <row r="524" spans="1:9" ht="11.25" customHeight="1">
      <c r="A524" s="3" t="str">
        <f t="shared" si="9"/>
        <v>2020-21North Ayrshire</v>
      </c>
      <c r="B524" s="1" t="s">
        <v>19</v>
      </c>
      <c r="C524" s="3" t="s">
        <v>44</v>
      </c>
      <c r="D524" s="3">
        <v>6</v>
      </c>
      <c r="E524" s="3">
        <v>0</v>
      </c>
      <c r="F524" s="3">
        <v>0</v>
      </c>
      <c r="G524" s="3">
        <v>6</v>
      </c>
      <c r="I524" s="3" t="str">
        <f>SDS_4!A$6&amp;SDS_4!A32</f>
        <v>2022-23North Ayrshire</v>
      </c>
    </row>
    <row r="525" spans="1:9" ht="11.25" customHeight="1">
      <c r="A525" s="3" t="str">
        <f t="shared" si="9"/>
        <v>2020-21North Lanarkshire</v>
      </c>
      <c r="B525" s="1" t="s">
        <v>20</v>
      </c>
      <c r="C525" s="3" t="s">
        <v>44</v>
      </c>
      <c r="D525" s="3">
        <v>11</v>
      </c>
      <c r="E525" s="3">
        <v>0</v>
      </c>
      <c r="F525" s="3">
        <v>11</v>
      </c>
      <c r="G525" s="3">
        <v>0</v>
      </c>
      <c r="I525" s="3" t="str">
        <f>SDS_4!A$6&amp;SDS_4!A33</f>
        <v>2022-23North Lanarkshire</v>
      </c>
    </row>
    <row r="526" spans="1:9" ht="11.25" customHeight="1">
      <c r="A526" s="3" t="str">
        <f t="shared" si="9"/>
        <v>2020-21Orkney Islands</v>
      </c>
      <c r="B526" s="1" t="s">
        <v>30</v>
      </c>
      <c r="C526" s="3" t="s">
        <v>44</v>
      </c>
      <c r="D526" s="3">
        <v>0</v>
      </c>
      <c r="E526" s="3">
        <v>0</v>
      </c>
      <c r="F526" s="3">
        <v>0</v>
      </c>
      <c r="G526" s="3">
        <v>0</v>
      </c>
      <c r="I526" s="3" t="str">
        <f>SDS_4!A$6&amp;SDS_4!A34</f>
        <v>2022-23Orkney Islands</v>
      </c>
    </row>
    <row r="527" spans="1:9" ht="11.25" customHeight="1">
      <c r="A527" s="3" t="str">
        <f t="shared" si="9"/>
        <v>2020-21Perth &amp; Kinross</v>
      </c>
      <c r="B527" s="1" t="s">
        <v>21</v>
      </c>
      <c r="C527" s="3" t="s">
        <v>44</v>
      </c>
      <c r="D527" s="3">
        <v>15</v>
      </c>
      <c r="E527" s="3">
        <v>0</v>
      </c>
      <c r="F527" s="3">
        <v>0</v>
      </c>
      <c r="G527" s="3">
        <v>15</v>
      </c>
      <c r="I527" s="3" t="str">
        <f>SDS_4!A$6&amp;SDS_4!A35</f>
        <v>2022-23Perth &amp; Kinross</v>
      </c>
    </row>
    <row r="528" spans="1:9" ht="11.25" customHeight="1">
      <c r="A528" s="3" t="str">
        <f t="shared" si="9"/>
        <v>2020-21Renfrewshire</v>
      </c>
      <c r="B528" s="1" t="s">
        <v>22</v>
      </c>
      <c r="C528" s="3" t="s">
        <v>44</v>
      </c>
      <c r="D528" s="3">
        <v>0</v>
      </c>
      <c r="E528" s="3">
        <v>0</v>
      </c>
      <c r="F528" s="3">
        <v>0</v>
      </c>
      <c r="G528" s="3">
        <v>0</v>
      </c>
      <c r="I528" s="3" t="str">
        <f>SDS_4!A$6&amp;SDS_4!A36</f>
        <v>2022-23Renfrewshire</v>
      </c>
    </row>
    <row r="529" spans="1:9" ht="11.25" customHeight="1">
      <c r="A529" s="3" t="str">
        <f t="shared" si="9"/>
        <v>2020-21Scottish Borders</v>
      </c>
      <c r="B529" s="1" t="s">
        <v>29</v>
      </c>
      <c r="C529" s="3" t="s">
        <v>44</v>
      </c>
      <c r="D529" s="3">
        <v>17</v>
      </c>
      <c r="E529" s="3">
        <v>1</v>
      </c>
      <c r="F529" s="3">
        <v>2</v>
      </c>
      <c r="G529" s="3">
        <v>14</v>
      </c>
      <c r="I529" s="3" t="str">
        <f>SDS_4!A$6&amp;SDS_4!A37</f>
        <v>2022-23Scottish Borders</v>
      </c>
    </row>
    <row r="530" spans="1:9" ht="11.25" customHeight="1">
      <c r="A530" s="3" t="str">
        <f t="shared" si="9"/>
        <v>2020-21Shetland Islands</v>
      </c>
      <c r="B530" s="1" t="s">
        <v>31</v>
      </c>
      <c r="C530" s="3" t="s">
        <v>44</v>
      </c>
      <c r="D530" s="3">
        <v>0</v>
      </c>
      <c r="E530" s="3">
        <v>0</v>
      </c>
      <c r="F530" s="3">
        <v>0</v>
      </c>
      <c r="G530" s="3">
        <v>0</v>
      </c>
      <c r="I530" s="3" t="str">
        <f>SDS_4!A$6&amp;SDS_4!A38</f>
        <v>2022-23Shetland Islands</v>
      </c>
    </row>
    <row r="531" spans="1:9" ht="11.25" customHeight="1">
      <c r="A531" s="3" t="str">
        <f t="shared" si="9"/>
        <v>2020-21South Ayrshire</v>
      </c>
      <c r="B531" s="1" t="s">
        <v>23</v>
      </c>
      <c r="C531" s="3" t="s">
        <v>44</v>
      </c>
      <c r="D531" s="3">
        <v>4</v>
      </c>
      <c r="E531" s="3">
        <v>0</v>
      </c>
      <c r="F531" s="3">
        <v>0</v>
      </c>
      <c r="G531" s="3">
        <v>4</v>
      </c>
      <c r="I531" s="3" t="str">
        <f>SDS_4!A$6&amp;SDS_4!A39</f>
        <v>2022-23South Ayrshire</v>
      </c>
    </row>
    <row r="532" spans="1:9" ht="11.25" customHeight="1">
      <c r="A532" s="3" t="str">
        <f t="shared" si="9"/>
        <v>2020-21South Lanarkshire</v>
      </c>
      <c r="B532" s="1" t="s">
        <v>24</v>
      </c>
      <c r="C532" s="3" t="s">
        <v>44</v>
      </c>
      <c r="D532" s="3">
        <v>20</v>
      </c>
      <c r="E532" s="3">
        <v>0</v>
      </c>
      <c r="F532" s="3">
        <v>0</v>
      </c>
      <c r="G532" s="3">
        <v>20</v>
      </c>
      <c r="I532" s="3" t="str">
        <f>SDS_4!A$6&amp;SDS_4!A40</f>
        <v>2022-23South Lanarkshire</v>
      </c>
    </row>
    <row r="533" spans="1:9" ht="11.25" customHeight="1">
      <c r="A533" s="3" t="str">
        <f t="shared" si="9"/>
        <v>2020-21Stirling</v>
      </c>
      <c r="B533" s="1" t="s">
        <v>25</v>
      </c>
      <c r="C533" s="3" t="s">
        <v>44</v>
      </c>
      <c r="D533" s="3">
        <v>0</v>
      </c>
      <c r="E533" s="3">
        <v>0</v>
      </c>
      <c r="F533" s="3">
        <v>0</v>
      </c>
      <c r="G533" s="3">
        <v>0</v>
      </c>
      <c r="I533" s="3" t="str">
        <f>SDS_4!A$6&amp;SDS_4!A41</f>
        <v>2022-23Stirling</v>
      </c>
    </row>
    <row r="534" spans="1:9" ht="11.25" customHeight="1">
      <c r="A534" s="3" t="str">
        <f t="shared" si="9"/>
        <v>2020-21West Dunbartonshire</v>
      </c>
      <c r="B534" s="1" t="s">
        <v>26</v>
      </c>
      <c r="C534" s="3" t="s">
        <v>44</v>
      </c>
      <c r="D534" s="3">
        <v>0</v>
      </c>
      <c r="E534" s="3">
        <v>0</v>
      </c>
      <c r="F534" s="3">
        <v>0</v>
      </c>
      <c r="G534" s="3">
        <v>0</v>
      </c>
      <c r="I534" s="3" t="str">
        <f>SDS_4!A$6&amp;SDS_4!A42</f>
        <v>2022-23West Dunbartonshire</v>
      </c>
    </row>
    <row r="535" spans="1:9" ht="11.25" customHeight="1">
      <c r="A535" s="3" t="str">
        <f t="shared" si="9"/>
        <v>2020-21West Lothian</v>
      </c>
      <c r="B535" s="1" t="s">
        <v>27</v>
      </c>
      <c r="C535" s="3" t="s">
        <v>44</v>
      </c>
      <c r="D535" s="3">
        <v>17</v>
      </c>
      <c r="E535" s="3">
        <v>0</v>
      </c>
      <c r="F535" s="3">
        <v>12</v>
      </c>
      <c r="G535" s="3">
        <v>5</v>
      </c>
      <c r="I535" s="3" t="str">
        <f>SDS_4!A$6&amp;SDS_4!A43</f>
        <v>2022-23West Lothian</v>
      </c>
    </row>
    <row r="536" spans="1:9" ht="11.25" customHeight="1">
      <c r="A536" s="3" t="str">
        <f t="shared" ref="A536:A599" si="10">C536&amp;B536</f>
        <v>2021-22Aberdeen City</v>
      </c>
      <c r="B536" s="1" t="s">
        <v>0</v>
      </c>
      <c r="C536" s="3" t="s">
        <v>52</v>
      </c>
      <c r="D536" s="3">
        <v>30</v>
      </c>
      <c r="E536" s="3">
        <v>0</v>
      </c>
      <c r="F536" s="3">
        <v>5</v>
      </c>
      <c r="G536" s="3">
        <v>25</v>
      </c>
    </row>
    <row r="537" spans="1:9" ht="11.25" customHeight="1">
      <c r="A537" s="3" t="str">
        <f t="shared" si="10"/>
        <v>2021-22Aberdeenshire</v>
      </c>
      <c r="B537" s="1" t="s">
        <v>1</v>
      </c>
      <c r="C537" s="3" t="s">
        <v>52</v>
      </c>
      <c r="D537" s="3">
        <v>23</v>
      </c>
      <c r="E537" s="3">
        <v>1</v>
      </c>
      <c r="F537" s="3">
        <v>10</v>
      </c>
      <c r="G537" s="3">
        <v>12</v>
      </c>
    </row>
    <row r="538" spans="1:9" ht="11.25" customHeight="1">
      <c r="A538" s="3" t="str">
        <f t="shared" si="10"/>
        <v>2021-22Angus</v>
      </c>
      <c r="B538" s="1" t="s">
        <v>2</v>
      </c>
      <c r="C538" s="3" t="s">
        <v>52</v>
      </c>
      <c r="D538" s="3">
        <v>37</v>
      </c>
      <c r="E538" s="3">
        <v>22</v>
      </c>
      <c r="F538" s="3">
        <v>13</v>
      </c>
      <c r="G538" s="3">
        <v>2</v>
      </c>
    </row>
    <row r="539" spans="1:9" ht="11.25" customHeight="1">
      <c r="A539" s="3" t="str">
        <f t="shared" si="10"/>
        <v>2021-22Argyll &amp; Bute</v>
      </c>
      <c r="B539" s="1" t="s">
        <v>3</v>
      </c>
      <c r="C539" s="3" t="s">
        <v>52</v>
      </c>
      <c r="D539" s="3">
        <v>6</v>
      </c>
      <c r="E539" s="3">
        <v>4</v>
      </c>
      <c r="F539" s="3">
        <v>2</v>
      </c>
      <c r="G539" s="3">
        <v>0</v>
      </c>
    </row>
    <row r="540" spans="1:9" ht="11.25" customHeight="1">
      <c r="A540" s="3" t="str">
        <f t="shared" si="10"/>
        <v>2021-22Clackmannanshire</v>
      </c>
      <c r="B540" s="1" t="s">
        <v>4</v>
      </c>
      <c r="C540" s="3" t="s">
        <v>52</v>
      </c>
      <c r="D540" s="3">
        <v>0</v>
      </c>
      <c r="E540" s="3">
        <v>0</v>
      </c>
      <c r="F540" s="3">
        <v>0</v>
      </c>
      <c r="G540" s="3">
        <v>0</v>
      </c>
    </row>
    <row r="541" spans="1:9" ht="11.25" customHeight="1">
      <c r="A541" s="3" t="str">
        <f t="shared" si="10"/>
        <v>2021-22Dumfries &amp; Galloway</v>
      </c>
      <c r="B541" s="1" t="s">
        <v>5</v>
      </c>
      <c r="C541" s="3" t="s">
        <v>52</v>
      </c>
      <c r="D541" s="3">
        <v>9</v>
      </c>
      <c r="E541" s="3">
        <v>0</v>
      </c>
      <c r="F541" s="3">
        <v>9</v>
      </c>
      <c r="G541" s="3">
        <v>0</v>
      </c>
    </row>
    <row r="542" spans="1:9" ht="11.25" customHeight="1">
      <c r="A542" s="3" t="str">
        <f t="shared" si="10"/>
        <v>2021-22Dundee City</v>
      </c>
      <c r="B542" s="1" t="s">
        <v>6</v>
      </c>
      <c r="C542" s="3" t="s">
        <v>52</v>
      </c>
      <c r="D542" s="3">
        <v>27</v>
      </c>
      <c r="E542" s="3">
        <v>0</v>
      </c>
      <c r="F542" s="3">
        <v>26</v>
      </c>
      <c r="G542" s="3">
        <v>1</v>
      </c>
    </row>
    <row r="543" spans="1:9" ht="11.25" customHeight="1">
      <c r="A543" s="3" t="str">
        <f t="shared" si="10"/>
        <v>2021-22East Ayrshire</v>
      </c>
      <c r="B543" s="1" t="s">
        <v>7</v>
      </c>
      <c r="C543" s="3" t="s">
        <v>52</v>
      </c>
      <c r="D543" s="3">
        <v>32</v>
      </c>
      <c r="E543" s="3">
        <v>0</v>
      </c>
      <c r="F543" s="3">
        <v>0</v>
      </c>
      <c r="G543" s="3">
        <v>32</v>
      </c>
    </row>
    <row r="544" spans="1:9" ht="11.25" customHeight="1">
      <c r="A544" s="3" t="str">
        <f t="shared" si="10"/>
        <v>2021-22East Dunbartonshire</v>
      </c>
      <c r="B544" s="1" t="s">
        <v>8</v>
      </c>
      <c r="C544" s="3" t="s">
        <v>52</v>
      </c>
      <c r="D544" s="3">
        <v>0</v>
      </c>
      <c r="E544" s="3">
        <v>0</v>
      </c>
      <c r="F544" s="3">
        <v>0</v>
      </c>
      <c r="G544" s="3">
        <v>0</v>
      </c>
    </row>
    <row r="545" spans="1:7" ht="11.25" customHeight="1">
      <c r="A545" s="3" t="str">
        <f t="shared" si="10"/>
        <v>2021-22East Lothian</v>
      </c>
      <c r="B545" s="1" t="s">
        <v>9</v>
      </c>
      <c r="C545" s="3" t="s">
        <v>52</v>
      </c>
      <c r="D545" s="3">
        <v>0</v>
      </c>
      <c r="E545" s="3">
        <v>0</v>
      </c>
      <c r="F545" s="3">
        <v>0</v>
      </c>
      <c r="G545" s="3">
        <v>0</v>
      </c>
    </row>
    <row r="546" spans="1:7" ht="11.25" customHeight="1">
      <c r="A546" s="3" t="str">
        <f t="shared" si="10"/>
        <v>2021-22East Renfrewshire</v>
      </c>
      <c r="B546" s="1" t="s">
        <v>10</v>
      </c>
      <c r="C546" s="3" t="s">
        <v>52</v>
      </c>
      <c r="D546" s="3">
        <v>2</v>
      </c>
      <c r="E546" s="3">
        <v>0</v>
      </c>
      <c r="F546" s="3">
        <v>0</v>
      </c>
      <c r="G546" s="3">
        <v>2</v>
      </c>
    </row>
    <row r="547" spans="1:7" ht="11.25" customHeight="1">
      <c r="A547" s="3" t="str">
        <f t="shared" si="10"/>
        <v>2021-22Edinburgh, City of</v>
      </c>
      <c r="B547" s="1" t="s">
        <v>11</v>
      </c>
      <c r="C547" s="3" t="s">
        <v>52</v>
      </c>
      <c r="D547" s="3">
        <v>6</v>
      </c>
      <c r="E547" s="3">
        <v>0</v>
      </c>
      <c r="F547" s="3">
        <v>6</v>
      </c>
      <c r="G547" s="3">
        <v>0</v>
      </c>
    </row>
    <row r="548" spans="1:7" ht="11.25" customHeight="1">
      <c r="A548" s="3" t="str">
        <f t="shared" si="10"/>
        <v>2021-22Na h-Eileanan Siar</v>
      </c>
      <c r="B548" s="1" t="s">
        <v>35</v>
      </c>
      <c r="C548" s="3" t="s">
        <v>52</v>
      </c>
      <c r="D548" s="3">
        <v>15</v>
      </c>
      <c r="E548" s="3">
        <v>0</v>
      </c>
      <c r="F548" s="3">
        <v>5</v>
      </c>
      <c r="G548" s="3">
        <v>10</v>
      </c>
    </row>
    <row r="549" spans="1:7" ht="11.25" customHeight="1">
      <c r="A549" s="3" t="str">
        <f t="shared" si="10"/>
        <v>2021-22Falkirk</v>
      </c>
      <c r="B549" s="1" t="s">
        <v>12</v>
      </c>
      <c r="C549" s="3" t="s">
        <v>52</v>
      </c>
      <c r="D549" s="3">
        <v>29</v>
      </c>
      <c r="E549" s="3">
        <v>0</v>
      </c>
      <c r="F549" s="3">
        <v>17</v>
      </c>
      <c r="G549" s="3">
        <v>12</v>
      </c>
    </row>
    <row r="550" spans="1:7" ht="11.25" customHeight="1">
      <c r="A550" s="3" t="str">
        <f t="shared" si="10"/>
        <v>2021-22Fife</v>
      </c>
      <c r="B550" s="1" t="s">
        <v>13</v>
      </c>
      <c r="C550" s="3" t="s">
        <v>52</v>
      </c>
      <c r="D550" s="3">
        <v>104</v>
      </c>
      <c r="E550" s="3">
        <v>0</v>
      </c>
      <c r="F550" s="3">
        <v>84</v>
      </c>
      <c r="G550" s="3">
        <v>20</v>
      </c>
    </row>
    <row r="551" spans="1:7" ht="11.25" customHeight="1">
      <c r="A551" s="3" t="str">
        <f t="shared" si="10"/>
        <v>2021-22Glasgow City</v>
      </c>
      <c r="B551" s="1" t="s">
        <v>14</v>
      </c>
      <c r="C551" s="3" t="s">
        <v>52</v>
      </c>
      <c r="D551" s="3">
        <v>336</v>
      </c>
      <c r="E551" s="3">
        <v>111</v>
      </c>
      <c r="F551" s="3">
        <v>179</v>
      </c>
      <c r="G551" s="3">
        <v>46</v>
      </c>
    </row>
    <row r="552" spans="1:7" ht="11.25" customHeight="1">
      <c r="A552" s="3" t="str">
        <f t="shared" si="10"/>
        <v>2021-22Highland</v>
      </c>
      <c r="B552" s="1" t="s">
        <v>15</v>
      </c>
      <c r="C552" s="3" t="s">
        <v>52</v>
      </c>
      <c r="D552" s="3">
        <v>56</v>
      </c>
      <c r="E552" s="3">
        <v>0</v>
      </c>
      <c r="F552" s="3">
        <v>25</v>
      </c>
      <c r="G552" s="3">
        <v>31</v>
      </c>
    </row>
    <row r="553" spans="1:7" ht="11.25" customHeight="1">
      <c r="A553" s="3" t="str">
        <f t="shared" si="10"/>
        <v>2021-22Inverclyde</v>
      </c>
      <c r="B553" s="1" t="s">
        <v>16</v>
      </c>
      <c r="C553" s="3" t="s">
        <v>52</v>
      </c>
      <c r="D553" s="3">
        <v>5</v>
      </c>
      <c r="E553" s="3">
        <v>0</v>
      </c>
      <c r="F553" s="3">
        <v>5</v>
      </c>
      <c r="G553" s="3">
        <v>0</v>
      </c>
    </row>
    <row r="554" spans="1:7" ht="11.25" customHeight="1">
      <c r="A554" s="3" t="str">
        <f t="shared" si="10"/>
        <v>2021-22Midlothian</v>
      </c>
      <c r="B554" s="1" t="s">
        <v>17</v>
      </c>
      <c r="C554" s="3" t="s">
        <v>52</v>
      </c>
      <c r="D554" s="3">
        <v>6</v>
      </c>
      <c r="E554" s="3">
        <v>3</v>
      </c>
      <c r="F554" s="3">
        <v>3</v>
      </c>
      <c r="G554" s="3">
        <v>0</v>
      </c>
    </row>
    <row r="555" spans="1:7" ht="11.25" customHeight="1">
      <c r="A555" s="3" t="str">
        <f t="shared" si="10"/>
        <v>2021-22Moray</v>
      </c>
      <c r="B555" s="1" t="s">
        <v>18</v>
      </c>
      <c r="C555" s="3" t="s">
        <v>52</v>
      </c>
      <c r="D555" s="3">
        <v>52</v>
      </c>
      <c r="E555" s="3">
        <v>0</v>
      </c>
      <c r="F555" s="3">
        <v>12</v>
      </c>
      <c r="G555" s="3">
        <v>40</v>
      </c>
    </row>
    <row r="556" spans="1:7" ht="11.25" customHeight="1">
      <c r="A556" s="3" t="str">
        <f t="shared" si="10"/>
        <v>2021-22North Ayrshire</v>
      </c>
      <c r="B556" s="1" t="s">
        <v>19</v>
      </c>
      <c r="C556" s="3" t="s">
        <v>52</v>
      </c>
      <c r="D556" s="3">
        <v>24</v>
      </c>
      <c r="E556" s="3">
        <v>0</v>
      </c>
      <c r="F556" s="3">
        <v>0</v>
      </c>
      <c r="G556" s="3">
        <v>24</v>
      </c>
    </row>
    <row r="557" spans="1:7" ht="11.25" customHeight="1">
      <c r="A557" s="3" t="str">
        <f t="shared" si="10"/>
        <v>2021-22North Lanarkshire</v>
      </c>
      <c r="B557" s="1" t="s">
        <v>20</v>
      </c>
      <c r="C557" s="3" t="s">
        <v>52</v>
      </c>
      <c r="D557" s="3">
        <v>15</v>
      </c>
      <c r="E557" s="3">
        <v>0</v>
      </c>
      <c r="F557" s="3">
        <v>15</v>
      </c>
      <c r="G557" s="3">
        <v>0</v>
      </c>
    </row>
    <row r="558" spans="1:7" ht="11.25" customHeight="1">
      <c r="A558" s="3" t="str">
        <f t="shared" si="10"/>
        <v>2021-22Orkney Islands</v>
      </c>
      <c r="B558" s="1" t="s">
        <v>30</v>
      </c>
      <c r="C558" s="3" t="s">
        <v>52</v>
      </c>
      <c r="D558" s="3">
        <v>0</v>
      </c>
      <c r="E558" s="3">
        <v>0</v>
      </c>
      <c r="F558" s="3">
        <v>0</v>
      </c>
      <c r="G558" s="3">
        <v>0</v>
      </c>
    </row>
    <row r="559" spans="1:7" ht="11.25" customHeight="1">
      <c r="A559" s="3" t="str">
        <f t="shared" si="10"/>
        <v>2021-22Perth &amp; Kinross</v>
      </c>
      <c r="B559" s="1" t="s">
        <v>21</v>
      </c>
      <c r="C559" s="3" t="s">
        <v>52</v>
      </c>
      <c r="D559" s="3">
        <v>33</v>
      </c>
      <c r="E559" s="3">
        <v>0</v>
      </c>
      <c r="F559" s="3">
        <v>2</v>
      </c>
      <c r="G559" s="3">
        <v>31</v>
      </c>
    </row>
    <row r="560" spans="1:7" ht="11.25" customHeight="1">
      <c r="A560" s="3" t="str">
        <f t="shared" si="10"/>
        <v>2021-22Renfrewshire</v>
      </c>
      <c r="B560" s="1" t="s">
        <v>22</v>
      </c>
      <c r="C560" s="3" t="s">
        <v>52</v>
      </c>
      <c r="D560" s="3">
        <v>0</v>
      </c>
      <c r="E560" s="3">
        <v>0</v>
      </c>
      <c r="F560" s="3">
        <v>0</v>
      </c>
      <c r="G560" s="3">
        <v>0</v>
      </c>
    </row>
    <row r="561" spans="1:7" ht="11.25" customHeight="1">
      <c r="A561" s="3" t="str">
        <f t="shared" si="10"/>
        <v>2021-22Scottish Borders</v>
      </c>
      <c r="B561" s="1" t="s">
        <v>29</v>
      </c>
      <c r="C561" s="3" t="s">
        <v>52</v>
      </c>
      <c r="D561" s="3">
        <v>31</v>
      </c>
      <c r="E561" s="3">
        <v>18</v>
      </c>
      <c r="F561" s="3">
        <v>5</v>
      </c>
      <c r="G561" s="3">
        <v>8</v>
      </c>
    </row>
    <row r="562" spans="1:7" ht="11.25" customHeight="1">
      <c r="A562" s="3" t="str">
        <f t="shared" si="10"/>
        <v>2021-22Shetland Islands</v>
      </c>
      <c r="B562" s="1" t="s">
        <v>31</v>
      </c>
      <c r="C562" s="3" t="s">
        <v>52</v>
      </c>
      <c r="D562" s="3">
        <v>0</v>
      </c>
      <c r="E562" s="3">
        <v>0</v>
      </c>
      <c r="F562" s="3">
        <v>0</v>
      </c>
      <c r="G562" s="3">
        <v>0</v>
      </c>
    </row>
    <row r="563" spans="1:7" ht="11.25" customHeight="1">
      <c r="A563" s="3" t="str">
        <f t="shared" si="10"/>
        <v>2021-22South Ayrshire</v>
      </c>
      <c r="B563" s="1" t="s">
        <v>23</v>
      </c>
      <c r="C563" s="3" t="s">
        <v>52</v>
      </c>
      <c r="D563" s="3">
        <v>11</v>
      </c>
      <c r="E563" s="3">
        <v>0</v>
      </c>
      <c r="F563" s="3">
        <v>0</v>
      </c>
      <c r="G563" s="3">
        <v>11</v>
      </c>
    </row>
    <row r="564" spans="1:7" ht="11.25" customHeight="1">
      <c r="A564" s="3" t="str">
        <f t="shared" si="10"/>
        <v>2021-22South Lanarkshire</v>
      </c>
      <c r="B564" s="1" t="s">
        <v>24</v>
      </c>
      <c r="C564" s="3" t="s">
        <v>52</v>
      </c>
      <c r="D564" s="3">
        <v>17</v>
      </c>
      <c r="E564" s="3">
        <v>1</v>
      </c>
      <c r="F564" s="3">
        <v>0</v>
      </c>
      <c r="G564" s="3">
        <v>16</v>
      </c>
    </row>
    <row r="565" spans="1:7" ht="11.25" customHeight="1">
      <c r="A565" s="3" t="str">
        <f t="shared" si="10"/>
        <v>2021-22Stirling</v>
      </c>
      <c r="B565" s="1" t="s">
        <v>25</v>
      </c>
      <c r="C565" s="3" t="s">
        <v>52</v>
      </c>
      <c r="D565" s="3">
        <v>2</v>
      </c>
      <c r="E565" s="3">
        <v>0</v>
      </c>
      <c r="F565" s="3">
        <v>1</v>
      </c>
      <c r="G565" s="3">
        <v>1</v>
      </c>
    </row>
    <row r="566" spans="1:7" ht="11.25" customHeight="1">
      <c r="A566" s="3" t="str">
        <f t="shared" si="10"/>
        <v>2021-22West Dunbartonshire</v>
      </c>
      <c r="B566" s="1" t="s">
        <v>26</v>
      </c>
      <c r="C566" s="3" t="s">
        <v>52</v>
      </c>
      <c r="D566" s="3">
        <v>0</v>
      </c>
      <c r="E566" s="3">
        <v>0</v>
      </c>
      <c r="F566" s="3">
        <v>0</v>
      </c>
      <c r="G566" s="3">
        <v>0</v>
      </c>
    </row>
    <row r="567" spans="1:7" ht="11.25" customHeight="1">
      <c r="A567" s="3" t="str">
        <f t="shared" si="10"/>
        <v>2021-22West Lothian</v>
      </c>
      <c r="B567" s="1" t="s">
        <v>27</v>
      </c>
      <c r="C567" s="3" t="s">
        <v>52</v>
      </c>
      <c r="D567" s="3">
        <v>26</v>
      </c>
      <c r="E567" s="3">
        <v>21</v>
      </c>
      <c r="F567" s="3">
        <v>2</v>
      </c>
      <c r="G567" s="3">
        <v>3</v>
      </c>
    </row>
    <row r="568" spans="1:7" ht="11.25" customHeight="1">
      <c r="A568" s="3" t="str">
        <f t="shared" si="10"/>
        <v>2022-23Aberdeen City</v>
      </c>
      <c r="B568" s="1" t="s">
        <v>0</v>
      </c>
      <c r="C568" s="3" t="s">
        <v>95</v>
      </c>
      <c r="D568" s="3">
        <v>40</v>
      </c>
      <c r="E568" s="3">
        <v>3</v>
      </c>
      <c r="F568" s="3">
        <v>3</v>
      </c>
      <c r="G568" s="3">
        <v>34</v>
      </c>
    </row>
    <row r="569" spans="1:7" ht="11.25" customHeight="1">
      <c r="A569" s="3" t="str">
        <f t="shared" si="10"/>
        <v>2022-23Aberdeenshire</v>
      </c>
      <c r="B569" s="1" t="s">
        <v>1</v>
      </c>
      <c r="C569" s="3" t="s">
        <v>95</v>
      </c>
      <c r="D569" s="3">
        <v>21</v>
      </c>
      <c r="E569" s="3">
        <v>1</v>
      </c>
      <c r="F569" s="3">
        <v>9</v>
      </c>
      <c r="G569" s="3">
        <v>11</v>
      </c>
    </row>
    <row r="570" spans="1:7" ht="11.25" customHeight="1">
      <c r="A570" s="3" t="str">
        <f t="shared" si="10"/>
        <v>2022-23Angus</v>
      </c>
      <c r="B570" s="1" t="s">
        <v>2</v>
      </c>
      <c r="C570" s="3" t="s">
        <v>95</v>
      </c>
      <c r="D570" s="3">
        <v>42</v>
      </c>
      <c r="E570" s="3">
        <v>42</v>
      </c>
      <c r="F570" s="3">
        <v>0</v>
      </c>
      <c r="G570" s="3">
        <v>0</v>
      </c>
    </row>
    <row r="571" spans="1:7" ht="11.25" customHeight="1">
      <c r="A571" s="3" t="str">
        <f t="shared" si="10"/>
        <v>2022-23Argyll &amp; Bute</v>
      </c>
      <c r="B571" s="1" t="s">
        <v>3</v>
      </c>
      <c r="C571" s="3" t="s">
        <v>95</v>
      </c>
      <c r="D571" s="3">
        <v>22</v>
      </c>
      <c r="E571" s="3">
        <v>6</v>
      </c>
      <c r="F571" s="3">
        <v>13</v>
      </c>
      <c r="G571" s="3">
        <v>3</v>
      </c>
    </row>
    <row r="572" spans="1:7" ht="11.25" customHeight="1">
      <c r="A572" s="3" t="str">
        <f t="shared" si="10"/>
        <v>2022-23Clackmannanshire</v>
      </c>
      <c r="B572" s="1" t="s">
        <v>4</v>
      </c>
      <c r="C572" s="3" t="s">
        <v>95</v>
      </c>
      <c r="D572" s="3">
        <v>1</v>
      </c>
      <c r="E572" s="3">
        <v>0</v>
      </c>
      <c r="F572" s="3">
        <v>0</v>
      </c>
      <c r="G572" s="3">
        <v>1</v>
      </c>
    </row>
    <row r="573" spans="1:7" ht="11.25" customHeight="1">
      <c r="A573" s="3" t="str">
        <f t="shared" si="10"/>
        <v>2022-23Dumfries &amp; Galloway</v>
      </c>
      <c r="B573" s="1" t="s">
        <v>5</v>
      </c>
      <c r="C573" s="3" t="s">
        <v>95</v>
      </c>
      <c r="D573" s="3">
        <v>25</v>
      </c>
      <c r="E573" s="3">
        <v>0</v>
      </c>
      <c r="F573" s="3">
        <v>24</v>
      </c>
      <c r="G573" s="3">
        <v>1</v>
      </c>
    </row>
    <row r="574" spans="1:7" ht="11.25" customHeight="1">
      <c r="A574" s="3" t="str">
        <f t="shared" si="10"/>
        <v>2022-23Dundee City</v>
      </c>
      <c r="B574" s="1" t="s">
        <v>6</v>
      </c>
      <c r="C574" s="3" t="s">
        <v>95</v>
      </c>
      <c r="D574" s="3">
        <v>54</v>
      </c>
      <c r="E574" s="3">
        <v>25</v>
      </c>
      <c r="F574" s="3">
        <v>18</v>
      </c>
      <c r="G574" s="3">
        <v>11</v>
      </c>
    </row>
    <row r="575" spans="1:7" ht="11.25" customHeight="1">
      <c r="A575" s="3" t="str">
        <f t="shared" si="10"/>
        <v>2022-23East Ayrshire</v>
      </c>
      <c r="B575" s="1" t="s">
        <v>7</v>
      </c>
      <c r="C575" s="3" t="s">
        <v>95</v>
      </c>
      <c r="D575" s="3">
        <v>20</v>
      </c>
      <c r="E575" s="3">
        <v>0</v>
      </c>
      <c r="F575" s="3">
        <v>0</v>
      </c>
      <c r="G575" s="3">
        <v>20</v>
      </c>
    </row>
    <row r="576" spans="1:7" ht="11.25" customHeight="1">
      <c r="A576" s="3" t="str">
        <f t="shared" si="10"/>
        <v>2022-23East Dunbartonshire</v>
      </c>
      <c r="B576" s="1" t="s">
        <v>8</v>
      </c>
      <c r="C576" s="3" t="s">
        <v>95</v>
      </c>
      <c r="D576" s="3">
        <v>12</v>
      </c>
      <c r="E576" s="3">
        <v>0</v>
      </c>
      <c r="F576" s="3">
        <v>8</v>
      </c>
      <c r="G576" s="3">
        <v>4</v>
      </c>
    </row>
    <row r="577" spans="1:7" ht="11.25" customHeight="1">
      <c r="A577" s="3" t="str">
        <f t="shared" si="10"/>
        <v>2022-23East Lothian</v>
      </c>
      <c r="B577" s="1" t="s">
        <v>9</v>
      </c>
      <c r="C577" s="3" t="s">
        <v>95</v>
      </c>
      <c r="D577" s="3">
        <v>0</v>
      </c>
      <c r="E577" s="3">
        <v>0</v>
      </c>
      <c r="F577" s="3">
        <v>0</v>
      </c>
      <c r="G577" s="3">
        <v>0</v>
      </c>
    </row>
    <row r="578" spans="1:7" ht="11.25" customHeight="1">
      <c r="A578" s="3" t="str">
        <f t="shared" si="10"/>
        <v>2022-23East Renfrewshire</v>
      </c>
      <c r="B578" s="1" t="s">
        <v>10</v>
      </c>
      <c r="C578" s="3" t="s">
        <v>95</v>
      </c>
      <c r="D578" s="3">
        <v>2</v>
      </c>
      <c r="E578" s="3">
        <v>0</v>
      </c>
      <c r="F578" s="3">
        <v>2</v>
      </c>
      <c r="G578" s="3">
        <v>0</v>
      </c>
    </row>
    <row r="579" spans="1:7" ht="11.25" customHeight="1">
      <c r="A579" s="3" t="str">
        <f t="shared" si="10"/>
        <v>2022-23Edinburgh, City of</v>
      </c>
      <c r="B579" s="1" t="s">
        <v>11</v>
      </c>
      <c r="C579" s="3" t="s">
        <v>95</v>
      </c>
      <c r="D579" s="3">
        <v>18</v>
      </c>
      <c r="E579" s="3">
        <v>0</v>
      </c>
      <c r="F579" s="3">
        <v>14</v>
      </c>
      <c r="G579" s="3">
        <v>4</v>
      </c>
    </row>
    <row r="580" spans="1:7" ht="11.25" customHeight="1">
      <c r="A580" s="3" t="str">
        <f t="shared" si="10"/>
        <v>2022-23Na h-Eileanan Siar</v>
      </c>
      <c r="B580" s="1" t="s">
        <v>35</v>
      </c>
      <c r="C580" s="3" t="s">
        <v>95</v>
      </c>
      <c r="D580" s="3">
        <v>27</v>
      </c>
      <c r="E580" s="3">
        <v>2</v>
      </c>
      <c r="F580" s="3">
        <v>11</v>
      </c>
      <c r="G580" s="3">
        <v>14</v>
      </c>
    </row>
    <row r="581" spans="1:7" ht="11.25" customHeight="1">
      <c r="A581" s="3" t="str">
        <f t="shared" si="10"/>
        <v>2022-23Falkirk</v>
      </c>
      <c r="B581" s="1" t="s">
        <v>12</v>
      </c>
      <c r="C581" s="3" t="s">
        <v>95</v>
      </c>
      <c r="D581" s="3">
        <v>44</v>
      </c>
      <c r="E581" s="3">
        <v>6</v>
      </c>
      <c r="F581" s="3">
        <v>21</v>
      </c>
      <c r="G581" s="3">
        <v>17</v>
      </c>
    </row>
    <row r="582" spans="1:7" ht="11.25" customHeight="1">
      <c r="A582" s="3" t="str">
        <f t="shared" si="10"/>
        <v>2022-23Fife</v>
      </c>
      <c r="B582" s="1" t="s">
        <v>13</v>
      </c>
      <c r="C582" s="3" t="s">
        <v>95</v>
      </c>
      <c r="D582" s="3">
        <v>115</v>
      </c>
      <c r="E582" s="3">
        <v>1</v>
      </c>
      <c r="F582" s="3">
        <v>87</v>
      </c>
      <c r="G582" s="3">
        <v>27</v>
      </c>
    </row>
    <row r="583" spans="1:7" ht="11.25" customHeight="1">
      <c r="A583" s="3" t="str">
        <f t="shared" si="10"/>
        <v>2022-23Glasgow City</v>
      </c>
      <c r="B583" s="1" t="s">
        <v>14</v>
      </c>
      <c r="C583" s="3" t="s">
        <v>95</v>
      </c>
      <c r="D583" s="3">
        <v>520</v>
      </c>
      <c r="E583" s="3">
        <v>228</v>
      </c>
      <c r="F583" s="3">
        <v>209</v>
      </c>
      <c r="G583" s="3">
        <v>83</v>
      </c>
    </row>
    <row r="584" spans="1:7" ht="11.25" customHeight="1">
      <c r="A584" s="3" t="str">
        <f t="shared" si="10"/>
        <v>2022-23Highland</v>
      </c>
      <c r="B584" s="1" t="s">
        <v>15</v>
      </c>
      <c r="C584" s="3" t="s">
        <v>95</v>
      </c>
      <c r="D584" s="3">
        <v>67</v>
      </c>
      <c r="E584" s="3">
        <v>4</v>
      </c>
      <c r="F584" s="3">
        <v>30</v>
      </c>
      <c r="G584" s="3">
        <v>33</v>
      </c>
    </row>
    <row r="585" spans="1:7" ht="11.25" customHeight="1">
      <c r="A585" s="3" t="str">
        <f t="shared" si="10"/>
        <v>2022-23Inverclyde</v>
      </c>
      <c r="B585" s="1" t="s">
        <v>16</v>
      </c>
      <c r="C585" s="3" t="s">
        <v>95</v>
      </c>
      <c r="D585" s="3">
        <v>14</v>
      </c>
      <c r="E585" s="3">
        <v>0</v>
      </c>
      <c r="F585" s="3">
        <v>12</v>
      </c>
      <c r="G585" s="3">
        <v>2</v>
      </c>
    </row>
    <row r="586" spans="1:7" ht="11.25" customHeight="1">
      <c r="A586" s="3" t="str">
        <f t="shared" si="10"/>
        <v>2022-23Midlothian</v>
      </c>
      <c r="B586" s="1" t="s">
        <v>17</v>
      </c>
      <c r="C586" s="3" t="s">
        <v>95</v>
      </c>
      <c r="D586" s="3">
        <v>3</v>
      </c>
      <c r="E586" s="3">
        <v>0</v>
      </c>
      <c r="F586" s="3">
        <v>3</v>
      </c>
      <c r="G586" s="3">
        <v>0</v>
      </c>
    </row>
    <row r="587" spans="1:7" ht="11.25" customHeight="1">
      <c r="A587" s="3" t="str">
        <f t="shared" si="10"/>
        <v>2022-23Moray</v>
      </c>
      <c r="B587" s="1" t="s">
        <v>18</v>
      </c>
      <c r="C587" s="3" t="s">
        <v>95</v>
      </c>
      <c r="D587" s="3">
        <v>49</v>
      </c>
      <c r="E587" s="3">
        <v>12</v>
      </c>
      <c r="F587" s="3">
        <v>27</v>
      </c>
      <c r="G587" s="3">
        <v>10</v>
      </c>
    </row>
    <row r="588" spans="1:7" ht="11.25" customHeight="1">
      <c r="A588" s="3" t="str">
        <f t="shared" si="10"/>
        <v>2022-23North Ayrshire</v>
      </c>
      <c r="B588" s="1" t="s">
        <v>19</v>
      </c>
      <c r="C588" s="3" t="s">
        <v>95</v>
      </c>
      <c r="D588" s="3">
        <v>39</v>
      </c>
      <c r="E588" s="3">
        <v>0</v>
      </c>
      <c r="F588" s="3">
        <v>0</v>
      </c>
      <c r="G588" s="3">
        <v>39</v>
      </c>
    </row>
    <row r="589" spans="1:7" ht="11.25" customHeight="1">
      <c r="A589" s="3" t="str">
        <f t="shared" si="10"/>
        <v>2022-23North Lanarkshire</v>
      </c>
      <c r="B589" s="1" t="s">
        <v>20</v>
      </c>
      <c r="C589" s="3" t="s">
        <v>95</v>
      </c>
      <c r="D589" s="3">
        <v>24</v>
      </c>
      <c r="E589" s="3">
        <v>0</v>
      </c>
      <c r="F589" s="3">
        <v>24</v>
      </c>
      <c r="G589" s="3">
        <v>0</v>
      </c>
    </row>
    <row r="590" spans="1:7" ht="11.25" customHeight="1">
      <c r="A590" s="3" t="str">
        <f t="shared" si="10"/>
        <v>2022-23Orkney Islands</v>
      </c>
      <c r="B590" s="1" t="s">
        <v>30</v>
      </c>
      <c r="C590" s="3" t="s">
        <v>95</v>
      </c>
      <c r="D590" s="3">
        <v>1</v>
      </c>
      <c r="E590" s="3">
        <v>1</v>
      </c>
      <c r="F590" s="3">
        <v>0</v>
      </c>
      <c r="G590" s="3">
        <v>0</v>
      </c>
    </row>
    <row r="591" spans="1:7" ht="11.25" customHeight="1">
      <c r="A591" s="3" t="str">
        <f t="shared" si="10"/>
        <v>2022-23Perth &amp; Kinross</v>
      </c>
      <c r="B591" s="1" t="s">
        <v>21</v>
      </c>
      <c r="C591" s="3" t="s">
        <v>95</v>
      </c>
      <c r="D591" s="3">
        <v>45</v>
      </c>
      <c r="E591" s="3">
        <v>0</v>
      </c>
      <c r="F591" s="3">
        <v>2</v>
      </c>
      <c r="G591" s="3">
        <v>43</v>
      </c>
    </row>
    <row r="592" spans="1:7" ht="11.25" customHeight="1">
      <c r="A592" s="3" t="str">
        <f t="shared" si="10"/>
        <v>2022-23Renfrewshire</v>
      </c>
      <c r="B592" s="1" t="s">
        <v>22</v>
      </c>
      <c r="C592" s="3" t="s">
        <v>95</v>
      </c>
      <c r="D592" s="3">
        <v>3</v>
      </c>
      <c r="E592" s="3">
        <v>1</v>
      </c>
      <c r="F592" s="3">
        <v>2</v>
      </c>
      <c r="G592" s="3">
        <v>0</v>
      </c>
    </row>
    <row r="593" spans="1:7" ht="11.25" customHeight="1">
      <c r="A593" s="3" t="str">
        <f t="shared" si="10"/>
        <v>2022-23Scottish Borders</v>
      </c>
      <c r="B593" s="1" t="s">
        <v>29</v>
      </c>
      <c r="C593" s="3" t="s">
        <v>95</v>
      </c>
      <c r="D593" s="3">
        <v>16</v>
      </c>
      <c r="E593" s="3">
        <v>14</v>
      </c>
      <c r="F593" s="3">
        <v>0</v>
      </c>
      <c r="G593" s="3">
        <v>2</v>
      </c>
    </row>
    <row r="594" spans="1:7" ht="11.25" customHeight="1">
      <c r="A594" s="3" t="str">
        <f t="shared" si="10"/>
        <v>2022-23Shetland Islands</v>
      </c>
      <c r="B594" s="1" t="s">
        <v>31</v>
      </c>
      <c r="C594" s="3" t="s">
        <v>95</v>
      </c>
      <c r="D594" s="3">
        <v>3</v>
      </c>
      <c r="E594" s="3">
        <v>0</v>
      </c>
      <c r="F594" s="3">
        <v>0</v>
      </c>
      <c r="G594" s="3">
        <v>3</v>
      </c>
    </row>
    <row r="595" spans="1:7" ht="11.25" customHeight="1">
      <c r="A595" s="3" t="str">
        <f t="shared" si="10"/>
        <v>2022-23South Ayrshire</v>
      </c>
      <c r="B595" s="1" t="s">
        <v>23</v>
      </c>
      <c r="C595" s="3" t="s">
        <v>95</v>
      </c>
      <c r="D595" s="3">
        <v>10</v>
      </c>
      <c r="E595" s="3">
        <v>0</v>
      </c>
      <c r="F595" s="3">
        <v>0</v>
      </c>
      <c r="G595" s="3">
        <v>10</v>
      </c>
    </row>
    <row r="596" spans="1:7" ht="11.25" customHeight="1">
      <c r="A596" s="3" t="str">
        <f t="shared" si="10"/>
        <v>2022-23South Lanarkshire</v>
      </c>
      <c r="B596" s="1" t="s">
        <v>24</v>
      </c>
      <c r="C596" s="3" t="s">
        <v>95</v>
      </c>
      <c r="D596" s="3">
        <v>35</v>
      </c>
      <c r="E596" s="3">
        <v>1</v>
      </c>
      <c r="F596" s="3">
        <v>0</v>
      </c>
      <c r="G596" s="3">
        <v>34</v>
      </c>
    </row>
    <row r="597" spans="1:7" ht="11.25" customHeight="1">
      <c r="A597" s="3" t="str">
        <f t="shared" si="10"/>
        <v>2022-23Stirling</v>
      </c>
      <c r="B597" s="1" t="s">
        <v>25</v>
      </c>
      <c r="C597" s="3" t="s">
        <v>95</v>
      </c>
      <c r="D597" s="3">
        <v>4</v>
      </c>
      <c r="E597" s="3">
        <v>0</v>
      </c>
      <c r="F597" s="3">
        <v>0</v>
      </c>
      <c r="G597" s="3">
        <v>4</v>
      </c>
    </row>
    <row r="598" spans="1:7" ht="11.25" customHeight="1">
      <c r="A598" s="3" t="str">
        <f t="shared" si="10"/>
        <v>2022-23West Dunbartonshire</v>
      </c>
      <c r="B598" s="1" t="s">
        <v>26</v>
      </c>
      <c r="C598" s="3" t="s">
        <v>95</v>
      </c>
      <c r="D598" s="3">
        <v>9</v>
      </c>
      <c r="E598" s="3">
        <v>8</v>
      </c>
      <c r="F598" s="3">
        <v>0</v>
      </c>
      <c r="G598" s="3">
        <v>1</v>
      </c>
    </row>
    <row r="599" spans="1:7" ht="11.25" customHeight="1">
      <c r="A599" s="3" t="str">
        <f t="shared" si="10"/>
        <v>2022-23West Lothian</v>
      </c>
      <c r="B599" s="1" t="s">
        <v>27</v>
      </c>
      <c r="C599" s="3" t="s">
        <v>95</v>
      </c>
      <c r="D599" s="3">
        <v>45</v>
      </c>
      <c r="E599" s="3">
        <v>1</v>
      </c>
      <c r="F599" s="3">
        <v>41</v>
      </c>
      <c r="G599" s="3">
        <v>3</v>
      </c>
    </row>
    <row r="600" spans="1:7" ht="11.25" customHeight="1">
      <c r="A600" s="3" t="str">
        <f t="shared" si="9"/>
        <v>2023-24Aberdeen City</v>
      </c>
      <c r="B600" s="1" t="s">
        <v>0</v>
      </c>
      <c r="C600" s="3" t="s">
        <v>103</v>
      </c>
    </row>
    <row r="601" spans="1:7" ht="11.25" customHeight="1">
      <c r="A601" s="3" t="str">
        <f t="shared" si="9"/>
        <v>2023-24Aberdeenshire</v>
      </c>
      <c r="B601" s="1" t="s">
        <v>1</v>
      </c>
      <c r="C601" s="3" t="s">
        <v>103</v>
      </c>
    </row>
    <row r="602" spans="1:7" ht="11.25" customHeight="1">
      <c r="A602" s="3" t="str">
        <f t="shared" si="9"/>
        <v>2023-24Angus</v>
      </c>
      <c r="B602" s="1" t="s">
        <v>2</v>
      </c>
      <c r="C602" s="3" t="s">
        <v>103</v>
      </c>
    </row>
    <row r="603" spans="1:7" ht="11.25" customHeight="1">
      <c r="A603" s="3" t="str">
        <f t="shared" si="9"/>
        <v>2023-24Argyll &amp; Bute</v>
      </c>
      <c r="B603" s="1" t="s">
        <v>3</v>
      </c>
      <c r="C603" s="3" t="s">
        <v>103</v>
      </c>
    </row>
    <row r="604" spans="1:7" ht="11.25" customHeight="1">
      <c r="A604" s="3" t="str">
        <f t="shared" si="9"/>
        <v>2023-24Clackmannanshire</v>
      </c>
      <c r="B604" s="1" t="s">
        <v>4</v>
      </c>
      <c r="C604" s="3" t="s">
        <v>103</v>
      </c>
    </row>
    <row r="605" spans="1:7" ht="11.25" customHeight="1">
      <c r="A605" s="3" t="str">
        <f t="shared" si="9"/>
        <v>2023-24Dumfries &amp; Galloway</v>
      </c>
      <c r="B605" s="1" t="s">
        <v>5</v>
      </c>
      <c r="C605" s="3" t="s">
        <v>103</v>
      </c>
    </row>
    <row r="606" spans="1:7" ht="11.25" customHeight="1">
      <c r="A606" s="3" t="str">
        <f t="shared" si="9"/>
        <v>2023-24Dundee City</v>
      </c>
      <c r="B606" s="1" t="s">
        <v>6</v>
      </c>
      <c r="C606" s="3" t="s">
        <v>103</v>
      </c>
    </row>
    <row r="607" spans="1:7" ht="11.25" customHeight="1">
      <c r="A607" s="3" t="str">
        <f t="shared" si="9"/>
        <v>2023-24East Ayrshire</v>
      </c>
      <c r="B607" s="1" t="s">
        <v>7</v>
      </c>
      <c r="C607" s="3" t="s">
        <v>103</v>
      </c>
    </row>
    <row r="608" spans="1:7" ht="11.25" customHeight="1">
      <c r="A608" s="3" t="str">
        <f t="shared" si="9"/>
        <v>2023-24East Dunbartonshire</v>
      </c>
      <c r="B608" s="1" t="s">
        <v>8</v>
      </c>
      <c r="C608" s="3" t="s">
        <v>103</v>
      </c>
    </row>
    <row r="609" spans="1:3" ht="11.25" customHeight="1">
      <c r="A609" s="3" t="str">
        <f t="shared" si="9"/>
        <v>2023-24East Lothian</v>
      </c>
      <c r="B609" s="1" t="s">
        <v>9</v>
      </c>
      <c r="C609" s="3" t="s">
        <v>103</v>
      </c>
    </row>
    <row r="610" spans="1:3" ht="11.25" customHeight="1">
      <c r="A610" s="3" t="str">
        <f t="shared" si="9"/>
        <v>2023-24East Renfrewshire</v>
      </c>
      <c r="B610" s="1" t="s">
        <v>10</v>
      </c>
      <c r="C610" s="3" t="s">
        <v>103</v>
      </c>
    </row>
    <row r="611" spans="1:3" ht="11.25" customHeight="1">
      <c r="A611" s="3" t="str">
        <f t="shared" si="9"/>
        <v>2023-24Edinburgh, City of</v>
      </c>
      <c r="B611" s="1" t="s">
        <v>11</v>
      </c>
      <c r="C611" s="3" t="s">
        <v>103</v>
      </c>
    </row>
    <row r="612" spans="1:3" ht="11.25" customHeight="1">
      <c r="A612" s="3" t="str">
        <f t="shared" si="9"/>
        <v>2023-24Na h-Eileanan Siar</v>
      </c>
      <c r="B612" s="1" t="s">
        <v>35</v>
      </c>
      <c r="C612" s="3" t="s">
        <v>103</v>
      </c>
    </row>
    <row r="613" spans="1:3" ht="11.25" customHeight="1">
      <c r="A613" s="3" t="str">
        <f t="shared" si="9"/>
        <v>2023-24Falkirk</v>
      </c>
      <c r="B613" s="1" t="s">
        <v>12</v>
      </c>
      <c r="C613" s="3" t="s">
        <v>103</v>
      </c>
    </row>
    <row r="614" spans="1:3" ht="11.25" customHeight="1">
      <c r="A614" s="3" t="str">
        <f t="shared" si="9"/>
        <v>2023-24Fife</v>
      </c>
      <c r="B614" s="1" t="s">
        <v>13</v>
      </c>
      <c r="C614" s="3" t="s">
        <v>103</v>
      </c>
    </row>
    <row r="615" spans="1:3" ht="11.25" customHeight="1">
      <c r="A615" s="3" t="str">
        <f t="shared" si="9"/>
        <v>2023-24Glasgow City</v>
      </c>
      <c r="B615" s="1" t="s">
        <v>14</v>
      </c>
      <c r="C615" s="3" t="s">
        <v>103</v>
      </c>
    </row>
    <row r="616" spans="1:3" ht="11.25" customHeight="1">
      <c r="A616" s="3" t="str">
        <f t="shared" si="9"/>
        <v>2023-24Highland</v>
      </c>
      <c r="B616" s="1" t="s">
        <v>15</v>
      </c>
      <c r="C616" s="3" t="s">
        <v>103</v>
      </c>
    </row>
    <row r="617" spans="1:3" ht="11.25" customHeight="1">
      <c r="A617" s="3" t="str">
        <f t="shared" si="9"/>
        <v>2023-24Inverclyde</v>
      </c>
      <c r="B617" s="1" t="s">
        <v>16</v>
      </c>
      <c r="C617" s="3" t="s">
        <v>103</v>
      </c>
    </row>
    <row r="618" spans="1:3" ht="11.25" customHeight="1">
      <c r="A618" s="3" t="str">
        <f t="shared" si="9"/>
        <v>2023-24Midlothian</v>
      </c>
      <c r="B618" s="1" t="s">
        <v>17</v>
      </c>
      <c r="C618" s="3" t="s">
        <v>103</v>
      </c>
    </row>
    <row r="619" spans="1:3" ht="11.25" customHeight="1">
      <c r="A619" s="3" t="str">
        <f t="shared" si="9"/>
        <v>2023-24Moray</v>
      </c>
      <c r="B619" s="1" t="s">
        <v>18</v>
      </c>
      <c r="C619" s="3" t="s">
        <v>103</v>
      </c>
    </row>
    <row r="620" spans="1:3" ht="11.25" customHeight="1">
      <c r="A620" s="3" t="str">
        <f t="shared" si="9"/>
        <v>2023-24North Ayrshire</v>
      </c>
      <c r="B620" s="1" t="s">
        <v>19</v>
      </c>
      <c r="C620" s="3" t="s">
        <v>103</v>
      </c>
    </row>
    <row r="621" spans="1:3" ht="11.25" customHeight="1">
      <c r="A621" s="3" t="str">
        <f t="shared" si="9"/>
        <v>2023-24North Lanarkshire</v>
      </c>
      <c r="B621" s="1" t="s">
        <v>20</v>
      </c>
      <c r="C621" s="3" t="s">
        <v>103</v>
      </c>
    </row>
    <row r="622" spans="1:3" ht="11.25" customHeight="1">
      <c r="A622" s="3" t="str">
        <f t="shared" si="9"/>
        <v>2023-24Orkney Islands</v>
      </c>
      <c r="B622" s="1" t="s">
        <v>30</v>
      </c>
      <c r="C622" s="3" t="s">
        <v>103</v>
      </c>
    </row>
    <row r="623" spans="1:3" ht="11.25" customHeight="1">
      <c r="A623" s="3" t="str">
        <f t="shared" si="9"/>
        <v>2023-24Perth &amp; Kinross</v>
      </c>
      <c r="B623" s="1" t="s">
        <v>21</v>
      </c>
      <c r="C623" s="3" t="s">
        <v>103</v>
      </c>
    </row>
    <row r="624" spans="1:3" ht="11.25" customHeight="1">
      <c r="A624" s="3" t="str">
        <f t="shared" si="9"/>
        <v>2023-24Renfrewshire</v>
      </c>
      <c r="B624" s="1" t="s">
        <v>22</v>
      </c>
      <c r="C624" s="3" t="s">
        <v>103</v>
      </c>
    </row>
    <row r="625" spans="1:14" ht="11.25" customHeight="1">
      <c r="A625" s="3" t="str">
        <f t="shared" si="9"/>
        <v>2023-24Scottish Borders</v>
      </c>
      <c r="B625" s="1" t="s">
        <v>29</v>
      </c>
      <c r="C625" s="3" t="s">
        <v>103</v>
      </c>
    </row>
    <row r="626" spans="1:14" ht="11.25" customHeight="1">
      <c r="A626" s="3" t="str">
        <f t="shared" si="9"/>
        <v>2023-24Shetland Islands</v>
      </c>
      <c r="B626" s="1" t="s">
        <v>31</v>
      </c>
      <c r="C626" s="3" t="s">
        <v>103</v>
      </c>
    </row>
    <row r="627" spans="1:14" ht="11.25" customHeight="1">
      <c r="A627" s="3" t="str">
        <f t="shared" si="9"/>
        <v>2023-24South Ayrshire</v>
      </c>
      <c r="B627" s="1" t="s">
        <v>23</v>
      </c>
      <c r="C627" s="3" t="s">
        <v>103</v>
      </c>
    </row>
    <row r="628" spans="1:14" ht="11.25" customHeight="1">
      <c r="A628" s="3" t="str">
        <f t="shared" si="9"/>
        <v>2023-24South Lanarkshire</v>
      </c>
      <c r="B628" s="1" t="s">
        <v>24</v>
      </c>
      <c r="C628" s="3" t="s">
        <v>103</v>
      </c>
    </row>
    <row r="629" spans="1:14" ht="11.25" customHeight="1">
      <c r="A629" s="3" t="str">
        <f t="shared" si="9"/>
        <v>2023-24Stirling</v>
      </c>
      <c r="B629" s="1" t="s">
        <v>25</v>
      </c>
      <c r="C629" s="3" t="s">
        <v>103</v>
      </c>
    </row>
    <row r="630" spans="1:14" ht="11.25" customHeight="1">
      <c r="A630" s="3" t="str">
        <f t="shared" si="9"/>
        <v>2023-24West Dunbartonshire</v>
      </c>
      <c r="B630" s="1" t="s">
        <v>26</v>
      </c>
      <c r="C630" s="3" t="s">
        <v>103</v>
      </c>
    </row>
    <row r="631" spans="1:14" ht="11.25" customHeight="1">
      <c r="A631" s="3" t="str">
        <f t="shared" si="9"/>
        <v>2023-24West Lothian</v>
      </c>
      <c r="B631" s="1" t="s">
        <v>27</v>
      </c>
      <c r="C631" s="3" t="s">
        <v>103</v>
      </c>
    </row>
    <row r="633" spans="1:14" ht="11.25" customHeight="1">
      <c r="B633" s="2" t="s">
        <v>70</v>
      </c>
      <c r="C633" s="2"/>
      <c r="D633" s="2"/>
      <c r="E633" s="2"/>
      <c r="F633" s="2"/>
      <c r="G633" s="2"/>
      <c r="H633" s="2"/>
      <c r="I633" s="2"/>
    </row>
    <row r="634" spans="1:14" ht="11.25" customHeight="1">
      <c r="B634" s="2"/>
      <c r="C634" s="2"/>
      <c r="D634" s="6"/>
      <c r="E634" s="2"/>
      <c r="F634" s="2"/>
      <c r="G634" s="2"/>
      <c r="H634" s="2"/>
      <c r="I634" s="2"/>
    </row>
    <row r="635" spans="1:14" ht="11.25" customHeight="1">
      <c r="B635" s="5"/>
      <c r="C635" s="4"/>
    </row>
    <row r="636" spans="1:14" ht="11.25" customHeight="1">
      <c r="D636" s="4">
        <v>4</v>
      </c>
      <c r="E636" s="4">
        <v>5</v>
      </c>
      <c r="F636" s="4">
        <v>6</v>
      </c>
      <c r="G636" s="4">
        <v>7</v>
      </c>
      <c r="H636" s="4">
        <v>8</v>
      </c>
      <c r="I636" s="4">
        <v>9</v>
      </c>
      <c r="J636" s="4">
        <v>10</v>
      </c>
      <c r="K636" s="4">
        <v>11</v>
      </c>
    </row>
    <row r="637" spans="1:14">
      <c r="B637" s="4"/>
      <c r="C637" s="4"/>
      <c r="D637" s="4" t="s">
        <v>71</v>
      </c>
      <c r="E637" s="4"/>
      <c r="F637" s="4"/>
      <c r="G637" s="4"/>
      <c r="H637" s="4"/>
      <c r="I637" s="4"/>
      <c r="J637" s="4"/>
      <c r="K637" s="4"/>
    </row>
    <row r="638" spans="1:14" ht="11.25" customHeight="1">
      <c r="B638" s="36" t="s">
        <v>32</v>
      </c>
      <c r="C638" s="36" t="s">
        <v>111</v>
      </c>
      <c r="D638" s="6" t="s">
        <v>55</v>
      </c>
      <c r="E638" s="6" t="s">
        <v>72</v>
      </c>
      <c r="F638" s="6" t="s">
        <v>76</v>
      </c>
      <c r="G638" s="6" t="s">
        <v>73</v>
      </c>
      <c r="H638" s="6" t="s">
        <v>74</v>
      </c>
      <c r="I638" s="6" t="s">
        <v>77</v>
      </c>
      <c r="J638" s="6" t="s">
        <v>75</v>
      </c>
      <c r="K638" s="6" t="s">
        <v>78</v>
      </c>
      <c r="M638" s="36" t="s">
        <v>90</v>
      </c>
      <c r="N638" s="36" t="s">
        <v>94</v>
      </c>
    </row>
    <row r="639" spans="1:14" ht="11.25" customHeight="1">
      <c r="A639" s="3" t="str">
        <f t="shared" ref="A639:A766" si="11">C639&amp;B639</f>
        <v>2020-21Aberdeen City</v>
      </c>
      <c r="B639" s="1" t="s">
        <v>0</v>
      </c>
      <c r="C639" s="3" t="s">
        <v>44</v>
      </c>
      <c r="D639" s="3">
        <v>9</v>
      </c>
      <c r="E639" s="3">
        <v>6</v>
      </c>
      <c r="F639" s="3">
        <v>0</v>
      </c>
      <c r="G639" s="3">
        <v>2</v>
      </c>
      <c r="H639" s="3">
        <v>0</v>
      </c>
      <c r="I639" s="3">
        <v>0</v>
      </c>
      <c r="J639" s="3">
        <v>0</v>
      </c>
      <c r="K639" s="3">
        <v>1</v>
      </c>
      <c r="M639" s="3" t="str">
        <f>SDS_5!A$5&amp;SDS_5!A10</f>
        <v>2022-23Aberdeen City</v>
      </c>
    </row>
    <row r="640" spans="1:14" ht="11.25" customHeight="1">
      <c r="A640" s="3" t="str">
        <f t="shared" si="11"/>
        <v>2020-21Aberdeenshire</v>
      </c>
      <c r="B640" s="1" t="s">
        <v>1</v>
      </c>
      <c r="C640" s="3" t="s">
        <v>44</v>
      </c>
      <c r="D640" s="3">
        <v>0</v>
      </c>
      <c r="E640" s="3">
        <v>0</v>
      </c>
      <c r="F640" s="3">
        <v>0</v>
      </c>
      <c r="G640" s="3">
        <v>0</v>
      </c>
      <c r="H640" s="3">
        <v>0</v>
      </c>
      <c r="I640" s="3">
        <v>0</v>
      </c>
      <c r="J640" s="3">
        <v>0</v>
      </c>
      <c r="K640" s="3">
        <v>0</v>
      </c>
      <c r="M640" s="3" t="str">
        <f>SDS_5!A$5&amp;SDS_5!A11</f>
        <v>2022-23Aberdeenshire</v>
      </c>
    </row>
    <row r="641" spans="1:13" ht="11.25" customHeight="1">
      <c r="A641" s="3" t="str">
        <f t="shared" si="11"/>
        <v>2020-21Angus</v>
      </c>
      <c r="B641" s="1" t="s">
        <v>2</v>
      </c>
      <c r="C641" s="3" t="s">
        <v>44</v>
      </c>
      <c r="D641" s="3">
        <v>33</v>
      </c>
      <c r="E641" s="3">
        <v>3</v>
      </c>
      <c r="F641" s="3">
        <v>13</v>
      </c>
      <c r="G641" s="3">
        <v>7</v>
      </c>
      <c r="H641" s="3">
        <v>0</v>
      </c>
      <c r="I641" s="3">
        <v>5</v>
      </c>
      <c r="J641" s="3">
        <v>2</v>
      </c>
      <c r="K641" s="3">
        <v>3</v>
      </c>
      <c r="M641" s="3" t="str">
        <f>SDS_5!A$5&amp;SDS_5!A12</f>
        <v>2022-23Angus</v>
      </c>
    </row>
    <row r="642" spans="1:13" ht="11.25" customHeight="1">
      <c r="A642" s="3" t="str">
        <f t="shared" si="11"/>
        <v>2020-21Argyll &amp; Bute</v>
      </c>
      <c r="B642" s="1" t="s">
        <v>3</v>
      </c>
      <c r="C642" s="3" t="s">
        <v>44</v>
      </c>
      <c r="D642" s="3">
        <v>0</v>
      </c>
      <c r="E642" s="3">
        <v>0</v>
      </c>
      <c r="F642" s="3">
        <v>0</v>
      </c>
      <c r="G642" s="3">
        <v>0</v>
      </c>
      <c r="H642" s="3">
        <v>0</v>
      </c>
      <c r="I642" s="3">
        <v>0</v>
      </c>
      <c r="J642" s="3">
        <v>0</v>
      </c>
      <c r="K642" s="3">
        <v>0</v>
      </c>
      <c r="M642" s="3" t="str">
        <f>SDS_5!A$5&amp;SDS_5!A13</f>
        <v>2022-23Argyll &amp; Bute</v>
      </c>
    </row>
    <row r="643" spans="1:13" ht="11.25" customHeight="1">
      <c r="A643" s="3" t="str">
        <f t="shared" si="11"/>
        <v>2020-21Clackmannanshire</v>
      </c>
      <c r="B643" s="1" t="s">
        <v>4</v>
      </c>
      <c r="C643" s="3" t="s">
        <v>44</v>
      </c>
      <c r="D643" s="3">
        <v>0</v>
      </c>
      <c r="E643" s="3">
        <v>0</v>
      </c>
      <c r="F643" s="3">
        <v>0</v>
      </c>
      <c r="G643" s="3">
        <v>0</v>
      </c>
      <c r="H643" s="3">
        <v>0</v>
      </c>
      <c r="I643" s="3">
        <v>0</v>
      </c>
      <c r="J643" s="3">
        <v>0</v>
      </c>
      <c r="K643" s="3">
        <v>0</v>
      </c>
      <c r="M643" s="3" t="str">
        <f>SDS_5!A$5&amp;SDS_5!A14</f>
        <v>2022-23Clackmannanshire</v>
      </c>
    </row>
    <row r="644" spans="1:13" ht="11.25" customHeight="1">
      <c r="A644" s="3" t="str">
        <f t="shared" si="11"/>
        <v>2020-21Dumfries &amp; Galloway</v>
      </c>
      <c r="B644" s="1" t="s">
        <v>5</v>
      </c>
      <c r="C644" s="3" t="s">
        <v>44</v>
      </c>
      <c r="D644" s="3">
        <v>0</v>
      </c>
      <c r="E644" s="3">
        <v>0</v>
      </c>
      <c r="F644" s="3">
        <v>0</v>
      </c>
      <c r="G644" s="3">
        <v>0</v>
      </c>
      <c r="H644" s="3">
        <v>0</v>
      </c>
      <c r="I644" s="3">
        <v>0</v>
      </c>
      <c r="J644" s="3">
        <v>0</v>
      </c>
      <c r="K644" s="3">
        <v>0</v>
      </c>
      <c r="M644" s="3" t="str">
        <f>SDS_5!A$5&amp;SDS_5!A15</f>
        <v>2022-23Dumfries &amp; Galloway</v>
      </c>
    </row>
    <row r="645" spans="1:13" ht="11.25" customHeight="1">
      <c r="A645" s="3" t="str">
        <f t="shared" si="11"/>
        <v>2020-21Dundee City</v>
      </c>
      <c r="B645" s="1" t="s">
        <v>6</v>
      </c>
      <c r="C645" s="3" t="s">
        <v>44</v>
      </c>
      <c r="D645" s="3">
        <v>0</v>
      </c>
      <c r="E645" s="3">
        <v>0</v>
      </c>
      <c r="F645" s="3">
        <v>0</v>
      </c>
      <c r="G645" s="3">
        <v>0</v>
      </c>
      <c r="H645" s="3">
        <v>0</v>
      </c>
      <c r="I645" s="3">
        <v>0</v>
      </c>
      <c r="J645" s="3">
        <v>0</v>
      </c>
      <c r="K645" s="3">
        <v>0</v>
      </c>
      <c r="M645" s="3" t="str">
        <f>SDS_5!A$5&amp;SDS_5!A16</f>
        <v>2022-23Dundee City</v>
      </c>
    </row>
    <row r="646" spans="1:13" ht="11.25" customHeight="1">
      <c r="A646" s="3" t="str">
        <f t="shared" si="11"/>
        <v>2020-21East Ayrshire</v>
      </c>
      <c r="B646" s="1" t="s">
        <v>7</v>
      </c>
      <c r="C646" s="3" t="s">
        <v>44</v>
      </c>
      <c r="D646" s="3">
        <v>12</v>
      </c>
      <c r="E646" s="3">
        <v>12</v>
      </c>
      <c r="F646" s="3">
        <v>0</v>
      </c>
      <c r="G646" s="3">
        <v>0</v>
      </c>
      <c r="H646" s="3">
        <v>0</v>
      </c>
      <c r="I646" s="3">
        <v>0</v>
      </c>
      <c r="J646" s="3">
        <v>0</v>
      </c>
      <c r="K646" s="3">
        <v>0</v>
      </c>
      <c r="M646" s="3" t="str">
        <f>SDS_5!A$5&amp;SDS_5!A17</f>
        <v>2022-23East Ayrshire</v>
      </c>
    </row>
    <row r="647" spans="1:13" ht="11.25" customHeight="1">
      <c r="A647" s="3" t="str">
        <f t="shared" si="11"/>
        <v>2020-21East Dunbartonshire</v>
      </c>
      <c r="B647" s="1" t="s">
        <v>8</v>
      </c>
      <c r="C647" s="3" t="s">
        <v>44</v>
      </c>
      <c r="D647" s="3">
        <v>0</v>
      </c>
      <c r="E647" s="3">
        <v>0</v>
      </c>
      <c r="F647" s="3">
        <v>0</v>
      </c>
      <c r="G647" s="3">
        <v>0</v>
      </c>
      <c r="H647" s="3">
        <v>0</v>
      </c>
      <c r="I647" s="3">
        <v>0</v>
      </c>
      <c r="J647" s="3">
        <v>0</v>
      </c>
      <c r="K647" s="3">
        <v>0</v>
      </c>
      <c r="M647" s="3" t="str">
        <f>SDS_5!A$5&amp;SDS_5!A18</f>
        <v>2022-23East Dunbartonshire</v>
      </c>
    </row>
    <row r="648" spans="1:13" ht="11.25" customHeight="1">
      <c r="A648" s="3" t="str">
        <f t="shared" si="11"/>
        <v>2020-21East Lothian</v>
      </c>
      <c r="B648" s="1" t="s">
        <v>9</v>
      </c>
      <c r="C648" s="3" t="s">
        <v>44</v>
      </c>
      <c r="D648" s="3">
        <v>0</v>
      </c>
      <c r="E648" s="3">
        <v>0</v>
      </c>
      <c r="F648" s="3">
        <v>0</v>
      </c>
      <c r="G648" s="3">
        <v>0</v>
      </c>
      <c r="H648" s="3">
        <v>0</v>
      </c>
      <c r="I648" s="3">
        <v>0</v>
      </c>
      <c r="J648" s="3">
        <v>0</v>
      </c>
      <c r="K648" s="3">
        <v>0</v>
      </c>
      <c r="M648" s="3" t="str">
        <f>SDS_5!A$5&amp;SDS_5!A19</f>
        <v>2022-23East Lothian</v>
      </c>
    </row>
    <row r="649" spans="1:13" ht="11.25" customHeight="1">
      <c r="A649" s="3" t="str">
        <f t="shared" si="11"/>
        <v>2020-21East Renfrewshire</v>
      </c>
      <c r="B649" s="1" t="s">
        <v>10</v>
      </c>
      <c r="C649" s="3" t="s">
        <v>44</v>
      </c>
      <c r="D649" s="3">
        <v>0</v>
      </c>
      <c r="E649" s="3">
        <v>0</v>
      </c>
      <c r="F649" s="3">
        <v>0</v>
      </c>
      <c r="G649" s="3">
        <v>0</v>
      </c>
      <c r="H649" s="3">
        <v>0</v>
      </c>
      <c r="I649" s="3">
        <v>0</v>
      </c>
      <c r="J649" s="3">
        <v>0</v>
      </c>
      <c r="K649" s="3">
        <v>0</v>
      </c>
      <c r="M649" s="3" t="str">
        <f>SDS_5!A$5&amp;SDS_5!A20</f>
        <v>2022-23East Renfrewshire</v>
      </c>
    </row>
    <row r="650" spans="1:13" ht="11.25" customHeight="1">
      <c r="A650" s="3" t="str">
        <f t="shared" si="11"/>
        <v>2020-21Edinburgh, City of</v>
      </c>
      <c r="B650" s="1" t="s">
        <v>11</v>
      </c>
      <c r="C650" s="3" t="s">
        <v>44</v>
      </c>
      <c r="D650" s="3">
        <v>0</v>
      </c>
      <c r="E650" s="3">
        <v>0</v>
      </c>
      <c r="F650" s="3">
        <v>0</v>
      </c>
      <c r="G650" s="3">
        <v>0</v>
      </c>
      <c r="H650" s="3">
        <v>0</v>
      </c>
      <c r="I650" s="3">
        <v>0</v>
      </c>
      <c r="J650" s="3">
        <v>0</v>
      </c>
      <c r="K650" s="3">
        <v>0</v>
      </c>
      <c r="M650" s="3" t="str">
        <f>SDS_5!A$5&amp;SDS_5!A21</f>
        <v>2022-23Edinburgh, City of</v>
      </c>
    </row>
    <row r="651" spans="1:13" ht="11.25" customHeight="1">
      <c r="A651" s="3" t="str">
        <f t="shared" si="11"/>
        <v>2020-21Na h-Eileanan Siar</v>
      </c>
      <c r="B651" s="1" t="s">
        <v>35</v>
      </c>
      <c r="C651" s="3" t="s">
        <v>44</v>
      </c>
      <c r="D651" s="3">
        <v>22</v>
      </c>
      <c r="E651" s="3">
        <v>1</v>
      </c>
      <c r="F651" s="3">
        <v>9</v>
      </c>
      <c r="G651" s="3">
        <v>4</v>
      </c>
      <c r="H651" s="3">
        <v>0</v>
      </c>
      <c r="I651" s="3">
        <v>3</v>
      </c>
      <c r="J651" s="3">
        <v>1</v>
      </c>
      <c r="K651" s="3">
        <v>4</v>
      </c>
      <c r="M651" s="3" t="str">
        <f>SDS_5!A$5&amp;SDS_5!A22</f>
        <v>2022-23Falkirk</v>
      </c>
    </row>
    <row r="652" spans="1:13" ht="11.25" customHeight="1">
      <c r="A652" s="3" t="str">
        <f t="shared" si="11"/>
        <v>2020-21Falkirk</v>
      </c>
      <c r="B652" s="1" t="s">
        <v>12</v>
      </c>
      <c r="C652" s="3" t="s">
        <v>44</v>
      </c>
      <c r="D652" s="3">
        <v>3</v>
      </c>
      <c r="E652" s="3">
        <v>0</v>
      </c>
      <c r="F652" s="3">
        <v>0</v>
      </c>
      <c r="G652" s="3">
        <v>0</v>
      </c>
      <c r="H652" s="3">
        <v>0</v>
      </c>
      <c r="I652" s="3">
        <v>0</v>
      </c>
      <c r="J652" s="3">
        <v>0</v>
      </c>
      <c r="K652" s="3">
        <v>3</v>
      </c>
      <c r="M652" s="3" t="str">
        <f>SDS_5!A$5&amp;SDS_5!A23</f>
        <v>2022-23Fife</v>
      </c>
    </row>
    <row r="653" spans="1:13" ht="11.25" customHeight="1">
      <c r="A653" s="3" t="str">
        <f t="shared" si="11"/>
        <v>2020-21Fife</v>
      </c>
      <c r="B653" s="1" t="s">
        <v>13</v>
      </c>
      <c r="C653" s="3" t="s">
        <v>44</v>
      </c>
      <c r="D653" s="3">
        <v>47</v>
      </c>
      <c r="E653" s="3">
        <v>22</v>
      </c>
      <c r="F653" s="3">
        <v>4</v>
      </c>
      <c r="G653" s="3">
        <v>4</v>
      </c>
      <c r="H653" s="3">
        <v>1</v>
      </c>
      <c r="I653" s="3">
        <v>0</v>
      </c>
      <c r="J653" s="3">
        <v>1</v>
      </c>
      <c r="K653" s="3">
        <v>15</v>
      </c>
      <c r="M653" s="3" t="str">
        <f>SDS_5!A$5&amp;SDS_5!A24</f>
        <v>2022-23Glasgow City</v>
      </c>
    </row>
    <row r="654" spans="1:13" ht="11.25" customHeight="1">
      <c r="A654" s="3" t="str">
        <f t="shared" si="11"/>
        <v>2020-21Glasgow City</v>
      </c>
      <c r="B654" s="1" t="s">
        <v>14</v>
      </c>
      <c r="C654" s="3" t="s">
        <v>44</v>
      </c>
      <c r="D654" s="3">
        <v>186</v>
      </c>
      <c r="E654" s="3">
        <v>76</v>
      </c>
      <c r="F654" s="3">
        <v>5</v>
      </c>
      <c r="G654" s="3">
        <v>21</v>
      </c>
      <c r="H654" s="3">
        <v>21</v>
      </c>
      <c r="I654" s="3">
        <v>25</v>
      </c>
      <c r="J654" s="3">
        <v>12</v>
      </c>
      <c r="K654" s="3">
        <v>26</v>
      </c>
      <c r="M654" s="3" t="str">
        <f>SDS_5!A$5&amp;SDS_5!A25</f>
        <v>2022-23Highland</v>
      </c>
    </row>
    <row r="655" spans="1:13" ht="11.25" customHeight="1">
      <c r="A655" s="3" t="str">
        <f t="shared" si="11"/>
        <v>2020-21Highland</v>
      </c>
      <c r="B655" s="1" t="s">
        <v>15</v>
      </c>
      <c r="C655" s="3" t="s">
        <v>44</v>
      </c>
      <c r="D655" s="3">
        <v>15</v>
      </c>
      <c r="E655" s="3">
        <v>0</v>
      </c>
      <c r="F655" s="3">
        <v>0</v>
      </c>
      <c r="G655" s="3">
        <v>0</v>
      </c>
      <c r="H655" s="3">
        <v>0</v>
      </c>
      <c r="I655" s="3">
        <v>0</v>
      </c>
      <c r="J655" s="3">
        <v>0</v>
      </c>
      <c r="K655" s="3">
        <v>15</v>
      </c>
      <c r="M655" s="3" t="str">
        <f>SDS_5!A$5&amp;SDS_5!A26</f>
        <v>2022-23Inverclyde</v>
      </c>
    </row>
    <row r="656" spans="1:13" ht="11.25" customHeight="1">
      <c r="A656" s="3" t="str">
        <f t="shared" si="11"/>
        <v>2020-21Inverclyde</v>
      </c>
      <c r="B656" s="1" t="s">
        <v>16</v>
      </c>
      <c r="C656" s="3" t="s">
        <v>44</v>
      </c>
      <c r="D656" s="3">
        <v>1</v>
      </c>
      <c r="E656" s="3">
        <v>0</v>
      </c>
      <c r="F656" s="3">
        <v>0</v>
      </c>
      <c r="G656" s="3">
        <v>0</v>
      </c>
      <c r="H656" s="3">
        <v>0</v>
      </c>
      <c r="I656" s="3">
        <v>0</v>
      </c>
      <c r="J656" s="3">
        <v>0</v>
      </c>
      <c r="K656" s="3">
        <v>1</v>
      </c>
      <c r="M656" s="3" t="str">
        <f>SDS_5!A$5&amp;SDS_5!A27</f>
        <v>2022-23Midlothian</v>
      </c>
    </row>
    <row r="657" spans="1:13" ht="11.25" customHeight="1">
      <c r="A657" s="3" t="str">
        <f t="shared" si="11"/>
        <v>2020-21Midlothian</v>
      </c>
      <c r="B657" s="1" t="s">
        <v>17</v>
      </c>
      <c r="C657" s="3" t="s">
        <v>44</v>
      </c>
      <c r="D657" s="3">
        <v>0</v>
      </c>
      <c r="E657" s="3">
        <v>0</v>
      </c>
      <c r="F657" s="3">
        <v>0</v>
      </c>
      <c r="G657" s="3">
        <v>0</v>
      </c>
      <c r="H657" s="3">
        <v>0</v>
      </c>
      <c r="I657" s="3">
        <v>0</v>
      </c>
      <c r="J657" s="3">
        <v>0</v>
      </c>
      <c r="K657" s="3">
        <v>0</v>
      </c>
      <c r="M657" s="3" t="str">
        <f>SDS_5!A$5&amp;SDS_5!A28</f>
        <v>2022-23Moray</v>
      </c>
    </row>
    <row r="658" spans="1:13" ht="11.25" customHeight="1">
      <c r="A658" s="3" t="str">
        <f t="shared" si="11"/>
        <v>2020-21Moray</v>
      </c>
      <c r="B658" s="1" t="s">
        <v>18</v>
      </c>
      <c r="C658" s="3" t="s">
        <v>44</v>
      </c>
      <c r="D658" s="3">
        <v>9</v>
      </c>
      <c r="E658" s="3">
        <v>7</v>
      </c>
      <c r="F658" s="3">
        <v>0</v>
      </c>
      <c r="G658" s="3">
        <v>0</v>
      </c>
      <c r="H658" s="3">
        <v>0</v>
      </c>
      <c r="I658" s="3">
        <v>1</v>
      </c>
      <c r="J658" s="3">
        <v>0</v>
      </c>
      <c r="K658" s="3">
        <v>1</v>
      </c>
      <c r="M658" s="3" t="str">
        <f>SDS_5!A$5&amp;SDS_5!A29</f>
        <v>2022-23Na h-Eileanan Siar</v>
      </c>
    </row>
    <row r="659" spans="1:13" ht="11.25" customHeight="1">
      <c r="A659" s="3" t="str">
        <f t="shared" si="11"/>
        <v>2020-21North Ayrshire</v>
      </c>
      <c r="B659" s="1" t="s">
        <v>19</v>
      </c>
      <c r="C659" s="3" t="s">
        <v>44</v>
      </c>
      <c r="D659" s="3">
        <v>10</v>
      </c>
      <c r="E659" s="3">
        <v>8</v>
      </c>
      <c r="F659" s="3">
        <v>0</v>
      </c>
      <c r="G659" s="3">
        <v>1</v>
      </c>
      <c r="H659" s="3">
        <v>0</v>
      </c>
      <c r="I659" s="3">
        <v>0</v>
      </c>
      <c r="J659" s="3">
        <v>0</v>
      </c>
      <c r="K659" s="3">
        <v>1</v>
      </c>
      <c r="M659" s="3" t="str">
        <f>SDS_5!A$5&amp;SDS_5!A30</f>
        <v>2022-23North Ayrshire</v>
      </c>
    </row>
    <row r="660" spans="1:13" ht="11.25" customHeight="1">
      <c r="A660" s="3" t="str">
        <f t="shared" si="11"/>
        <v>2020-21North Lanarkshire</v>
      </c>
      <c r="B660" s="1" t="s">
        <v>20</v>
      </c>
      <c r="C660" s="3" t="s">
        <v>44</v>
      </c>
      <c r="D660" s="3">
        <v>8</v>
      </c>
      <c r="E660" s="3">
        <v>4</v>
      </c>
      <c r="F660" s="3">
        <v>0</v>
      </c>
      <c r="G660" s="3">
        <v>1</v>
      </c>
      <c r="H660" s="3">
        <v>0</v>
      </c>
      <c r="I660" s="3">
        <v>0</v>
      </c>
      <c r="J660" s="3">
        <v>1</v>
      </c>
      <c r="K660" s="3">
        <v>2</v>
      </c>
      <c r="M660" s="3" t="str">
        <f>SDS_5!A$5&amp;SDS_5!A31</f>
        <v>2022-23North Lanarkshire</v>
      </c>
    </row>
    <row r="661" spans="1:13" ht="11.25" customHeight="1">
      <c r="A661" s="3" t="str">
        <f t="shared" si="11"/>
        <v>2020-21Orkney Islands</v>
      </c>
      <c r="B661" s="1" t="s">
        <v>30</v>
      </c>
      <c r="C661" s="3" t="s">
        <v>44</v>
      </c>
      <c r="D661" s="3">
        <v>0</v>
      </c>
      <c r="E661" s="3">
        <v>0</v>
      </c>
      <c r="F661" s="3">
        <v>0</v>
      </c>
      <c r="G661" s="3">
        <v>0</v>
      </c>
      <c r="H661" s="3">
        <v>0</v>
      </c>
      <c r="I661" s="3">
        <v>0</v>
      </c>
      <c r="J661" s="3">
        <v>0</v>
      </c>
      <c r="K661" s="3">
        <v>0</v>
      </c>
      <c r="M661" s="3" t="str">
        <f>SDS_5!A$5&amp;SDS_5!A32</f>
        <v>2022-23Orkney Islands</v>
      </c>
    </row>
    <row r="662" spans="1:13" ht="11.25" customHeight="1">
      <c r="A662" s="3" t="str">
        <f t="shared" si="11"/>
        <v>2020-21Perth &amp; Kinross</v>
      </c>
      <c r="B662" s="1" t="s">
        <v>21</v>
      </c>
      <c r="C662" s="3" t="s">
        <v>44</v>
      </c>
      <c r="D662" s="3">
        <v>3</v>
      </c>
      <c r="E662" s="3">
        <v>1</v>
      </c>
      <c r="F662" s="3">
        <v>1</v>
      </c>
      <c r="G662" s="3">
        <v>0</v>
      </c>
      <c r="H662" s="3">
        <v>0</v>
      </c>
      <c r="I662" s="3">
        <v>0</v>
      </c>
      <c r="J662" s="3">
        <v>0</v>
      </c>
      <c r="K662" s="3">
        <v>1</v>
      </c>
      <c r="M662" s="3" t="str">
        <f>SDS_5!A$5&amp;SDS_5!A33</f>
        <v>2022-23Perth &amp; Kinross</v>
      </c>
    </row>
    <row r="663" spans="1:13" ht="11.25" customHeight="1">
      <c r="A663" s="3" t="str">
        <f t="shared" si="11"/>
        <v>2020-21Renfrewshire</v>
      </c>
      <c r="B663" s="1" t="s">
        <v>22</v>
      </c>
      <c r="C663" s="3" t="s">
        <v>44</v>
      </c>
      <c r="D663" s="3">
        <v>0</v>
      </c>
      <c r="E663" s="3">
        <v>0</v>
      </c>
      <c r="F663" s="3">
        <v>0</v>
      </c>
      <c r="G663" s="3">
        <v>0</v>
      </c>
      <c r="H663" s="3">
        <v>0</v>
      </c>
      <c r="I663" s="3">
        <v>0</v>
      </c>
      <c r="J663" s="3">
        <v>0</v>
      </c>
      <c r="K663" s="3">
        <v>0</v>
      </c>
      <c r="M663" s="3" t="str">
        <f>SDS_5!A$5&amp;SDS_5!A34</f>
        <v>2022-23Renfrewshire</v>
      </c>
    </row>
    <row r="664" spans="1:13" ht="11.25" customHeight="1">
      <c r="A664" s="3" t="str">
        <f t="shared" si="11"/>
        <v>2020-21Scottish Borders</v>
      </c>
      <c r="B664" s="1" t="s">
        <v>29</v>
      </c>
      <c r="C664" s="3" t="s">
        <v>44</v>
      </c>
      <c r="D664" s="3">
        <v>16</v>
      </c>
      <c r="E664" s="3">
        <v>1</v>
      </c>
      <c r="F664" s="3">
        <v>1</v>
      </c>
      <c r="G664" s="3">
        <v>7</v>
      </c>
      <c r="H664" s="3">
        <v>0</v>
      </c>
      <c r="I664" s="3">
        <v>2</v>
      </c>
      <c r="J664" s="3">
        <v>2</v>
      </c>
      <c r="K664" s="3">
        <v>3</v>
      </c>
      <c r="M664" s="3" t="str">
        <f>SDS_5!A$5&amp;SDS_5!A35</f>
        <v>2022-23Scottish Borders</v>
      </c>
    </row>
    <row r="665" spans="1:13" ht="11.25" customHeight="1">
      <c r="A665" s="3" t="str">
        <f t="shared" si="11"/>
        <v>2020-21Shetland Islands</v>
      </c>
      <c r="B665" s="1" t="s">
        <v>31</v>
      </c>
      <c r="C665" s="3" t="s">
        <v>44</v>
      </c>
      <c r="D665" s="3">
        <v>0</v>
      </c>
      <c r="E665" s="3">
        <v>0</v>
      </c>
      <c r="F665" s="3">
        <v>0</v>
      </c>
      <c r="G665" s="3">
        <v>0</v>
      </c>
      <c r="H665" s="3">
        <v>0</v>
      </c>
      <c r="I665" s="3">
        <v>0</v>
      </c>
      <c r="J665" s="3">
        <v>0</v>
      </c>
      <c r="K665" s="3">
        <v>0</v>
      </c>
      <c r="M665" s="3" t="str">
        <f>SDS_5!A$5&amp;SDS_5!A36</f>
        <v>2022-23Shetland Islands</v>
      </c>
    </row>
    <row r="666" spans="1:13" ht="11.25" customHeight="1">
      <c r="A666" s="3" t="str">
        <f t="shared" si="11"/>
        <v>2020-21South Ayrshire</v>
      </c>
      <c r="B666" s="1" t="s">
        <v>23</v>
      </c>
      <c r="C666" s="3" t="s">
        <v>44</v>
      </c>
      <c r="D666" s="3">
        <v>4</v>
      </c>
      <c r="E666" s="3">
        <v>3</v>
      </c>
      <c r="F666" s="3">
        <v>0</v>
      </c>
      <c r="G666" s="3">
        <v>1</v>
      </c>
      <c r="H666" s="3">
        <v>0</v>
      </c>
      <c r="I666" s="3">
        <v>0</v>
      </c>
      <c r="J666" s="3">
        <v>0</v>
      </c>
      <c r="K666" s="3">
        <v>0</v>
      </c>
      <c r="M666" s="3" t="str">
        <f>SDS_5!A$5&amp;SDS_5!A37</f>
        <v>2022-23South Ayrshire</v>
      </c>
    </row>
    <row r="667" spans="1:13" ht="11.25" customHeight="1">
      <c r="A667" s="3" t="str">
        <f t="shared" si="11"/>
        <v>2020-21South Lanarkshire</v>
      </c>
      <c r="B667" s="1" t="s">
        <v>24</v>
      </c>
      <c r="C667" s="3" t="s">
        <v>44</v>
      </c>
      <c r="D667" s="3">
        <v>39</v>
      </c>
      <c r="E667" s="3">
        <v>33</v>
      </c>
      <c r="F667" s="3">
        <v>0</v>
      </c>
      <c r="G667" s="3">
        <v>4</v>
      </c>
      <c r="H667" s="3">
        <v>0</v>
      </c>
      <c r="I667" s="3">
        <v>0</v>
      </c>
      <c r="J667" s="3">
        <v>1</v>
      </c>
      <c r="K667" s="3">
        <v>1</v>
      </c>
      <c r="M667" s="3" t="str">
        <f>SDS_5!A$5&amp;SDS_5!A38</f>
        <v>2022-23South Lanarkshire</v>
      </c>
    </row>
    <row r="668" spans="1:13" ht="11.25" customHeight="1">
      <c r="A668" s="3" t="str">
        <f t="shared" si="11"/>
        <v>2020-21Stirling</v>
      </c>
      <c r="B668" s="1" t="s">
        <v>25</v>
      </c>
      <c r="C668" s="3" t="s">
        <v>44</v>
      </c>
      <c r="D668" s="3">
        <v>0</v>
      </c>
      <c r="E668" s="3">
        <v>0</v>
      </c>
      <c r="F668" s="3">
        <v>0</v>
      </c>
      <c r="G668" s="3">
        <v>0</v>
      </c>
      <c r="H668" s="3">
        <v>0</v>
      </c>
      <c r="I668" s="3">
        <v>0</v>
      </c>
      <c r="J668" s="3">
        <v>0</v>
      </c>
      <c r="K668" s="3">
        <v>0</v>
      </c>
      <c r="M668" s="3" t="str">
        <f>SDS_5!A$5&amp;SDS_5!A39</f>
        <v>2022-23Stirling</v>
      </c>
    </row>
    <row r="669" spans="1:13" ht="11.25" customHeight="1">
      <c r="A669" s="3" t="str">
        <f t="shared" si="11"/>
        <v>2020-21West Dunbartonshire</v>
      </c>
      <c r="B669" s="1" t="s">
        <v>26</v>
      </c>
      <c r="C669" s="3" t="s">
        <v>44</v>
      </c>
      <c r="D669" s="3">
        <v>0</v>
      </c>
      <c r="E669" s="3">
        <v>0</v>
      </c>
      <c r="F669" s="3">
        <v>0</v>
      </c>
      <c r="G669" s="3">
        <v>0</v>
      </c>
      <c r="H669" s="3">
        <v>0</v>
      </c>
      <c r="I669" s="3">
        <v>0</v>
      </c>
      <c r="J669" s="3">
        <v>0</v>
      </c>
      <c r="K669" s="3">
        <v>0</v>
      </c>
      <c r="M669" s="3" t="str">
        <f>SDS_5!A$5&amp;SDS_5!A40</f>
        <v>2022-23West Dunbartonshire</v>
      </c>
    </row>
    <row r="670" spans="1:13" ht="11.25" customHeight="1">
      <c r="A670" s="3" t="str">
        <f t="shared" si="11"/>
        <v>2020-21West Lothian</v>
      </c>
      <c r="B670" s="1" t="s">
        <v>27</v>
      </c>
      <c r="C670" s="3" t="s">
        <v>44</v>
      </c>
      <c r="D670" s="3">
        <v>3</v>
      </c>
      <c r="E670" s="3">
        <v>1</v>
      </c>
      <c r="F670" s="3">
        <v>0</v>
      </c>
      <c r="G670" s="3">
        <v>0</v>
      </c>
      <c r="H670" s="3">
        <v>0</v>
      </c>
      <c r="I670" s="3">
        <v>2</v>
      </c>
      <c r="J670" s="3">
        <v>0</v>
      </c>
      <c r="K670" s="3">
        <v>0</v>
      </c>
      <c r="M670" s="3" t="str">
        <f>SDS_5!A$5&amp;SDS_5!A41</f>
        <v>2022-23West Lothian</v>
      </c>
    </row>
    <row r="671" spans="1:13" ht="11.25" customHeight="1">
      <c r="A671" s="3" t="str">
        <f t="shared" ref="A671:A734" si="12">C671&amp;B671</f>
        <v>2021-22Aberdeen City</v>
      </c>
      <c r="B671" s="1" t="s">
        <v>0</v>
      </c>
      <c r="C671" s="3" t="s">
        <v>52</v>
      </c>
      <c r="D671" s="3">
        <v>21</v>
      </c>
      <c r="E671" s="3">
        <v>10</v>
      </c>
      <c r="F671" s="3">
        <v>1</v>
      </c>
      <c r="G671" s="3">
        <v>6</v>
      </c>
      <c r="H671" s="3">
        <v>0</v>
      </c>
      <c r="I671" s="3">
        <v>0</v>
      </c>
      <c r="J671" s="3">
        <v>1</v>
      </c>
      <c r="K671" s="3">
        <v>3</v>
      </c>
    </row>
    <row r="672" spans="1:13" ht="11.25" customHeight="1">
      <c r="A672" s="3" t="str">
        <f t="shared" si="12"/>
        <v>2021-22Aberdeenshire</v>
      </c>
      <c r="B672" s="1" t="s">
        <v>1</v>
      </c>
      <c r="C672" s="3" t="s">
        <v>52</v>
      </c>
      <c r="D672" s="3">
        <v>12</v>
      </c>
      <c r="E672" s="3">
        <v>5</v>
      </c>
      <c r="F672" s="3">
        <v>0</v>
      </c>
      <c r="G672" s="3">
        <v>4</v>
      </c>
      <c r="H672" s="3">
        <v>0</v>
      </c>
      <c r="I672" s="3">
        <v>0</v>
      </c>
      <c r="J672" s="3">
        <v>0</v>
      </c>
      <c r="K672" s="3">
        <v>3</v>
      </c>
    </row>
    <row r="673" spans="1:11" ht="11.25" customHeight="1">
      <c r="A673" s="3" t="str">
        <f t="shared" si="12"/>
        <v>2021-22Angus</v>
      </c>
      <c r="B673" s="1" t="s">
        <v>2</v>
      </c>
      <c r="C673" s="3" t="s">
        <v>52</v>
      </c>
      <c r="D673" s="3">
        <v>36</v>
      </c>
      <c r="E673" s="3">
        <v>11</v>
      </c>
      <c r="F673" s="3">
        <v>9</v>
      </c>
      <c r="G673" s="3">
        <v>9</v>
      </c>
      <c r="H673" s="3">
        <v>0</v>
      </c>
      <c r="I673" s="3">
        <v>3</v>
      </c>
      <c r="J673" s="3">
        <v>4</v>
      </c>
      <c r="K673" s="3">
        <v>0</v>
      </c>
    </row>
    <row r="674" spans="1:11" ht="11.25" customHeight="1">
      <c r="A674" s="3" t="str">
        <f t="shared" si="12"/>
        <v>2021-22Argyll &amp; Bute</v>
      </c>
      <c r="B674" s="1" t="s">
        <v>3</v>
      </c>
      <c r="C674" s="3" t="s">
        <v>52</v>
      </c>
      <c r="D674" s="3">
        <v>6</v>
      </c>
      <c r="E674" s="3">
        <v>1</v>
      </c>
      <c r="F674" s="3">
        <v>4</v>
      </c>
      <c r="G674" s="3">
        <v>1</v>
      </c>
      <c r="H674" s="3">
        <v>0</v>
      </c>
      <c r="I674" s="3">
        <v>0</v>
      </c>
      <c r="J674" s="3">
        <v>0</v>
      </c>
      <c r="K674" s="3">
        <v>0</v>
      </c>
    </row>
    <row r="675" spans="1:11" ht="11.25" customHeight="1">
      <c r="A675" s="3" t="str">
        <f t="shared" si="12"/>
        <v>2021-22Clackmannanshire</v>
      </c>
      <c r="B675" s="1" t="s">
        <v>4</v>
      </c>
      <c r="C675" s="3" t="s">
        <v>52</v>
      </c>
      <c r="D675" s="3">
        <v>0</v>
      </c>
      <c r="E675" s="3">
        <v>0</v>
      </c>
      <c r="F675" s="3">
        <v>0</v>
      </c>
      <c r="G675" s="3">
        <v>0</v>
      </c>
      <c r="H675" s="3">
        <v>0</v>
      </c>
      <c r="I675" s="3">
        <v>0</v>
      </c>
      <c r="J675" s="3">
        <v>0</v>
      </c>
      <c r="K675" s="3">
        <v>0</v>
      </c>
    </row>
    <row r="676" spans="1:11" ht="11.25" customHeight="1">
      <c r="A676" s="3" t="str">
        <f t="shared" si="12"/>
        <v>2021-22Dumfries &amp; Galloway</v>
      </c>
      <c r="B676" s="1" t="s">
        <v>5</v>
      </c>
      <c r="C676" s="3" t="s">
        <v>52</v>
      </c>
      <c r="D676" s="3">
        <v>3</v>
      </c>
      <c r="E676" s="3">
        <v>3</v>
      </c>
      <c r="F676" s="3">
        <v>0</v>
      </c>
      <c r="G676" s="3">
        <v>0</v>
      </c>
      <c r="H676" s="3">
        <v>0</v>
      </c>
      <c r="I676" s="3">
        <v>0</v>
      </c>
      <c r="J676" s="3">
        <v>0</v>
      </c>
      <c r="K676" s="3">
        <v>0</v>
      </c>
    </row>
    <row r="677" spans="1:11" ht="11.25" customHeight="1">
      <c r="A677" s="3" t="str">
        <f t="shared" si="12"/>
        <v>2021-22Dundee City</v>
      </c>
      <c r="B677" s="1" t="s">
        <v>6</v>
      </c>
      <c r="C677" s="3" t="s">
        <v>52</v>
      </c>
      <c r="D677" s="3">
        <v>11</v>
      </c>
      <c r="E677" s="3">
        <v>0</v>
      </c>
      <c r="F677" s="3">
        <v>0</v>
      </c>
      <c r="G677" s="3">
        <v>1</v>
      </c>
      <c r="H677" s="3">
        <v>0</v>
      </c>
      <c r="I677" s="3">
        <v>0</v>
      </c>
      <c r="J677" s="3">
        <v>2</v>
      </c>
      <c r="K677" s="3">
        <v>8</v>
      </c>
    </row>
    <row r="678" spans="1:11" ht="11.25" customHeight="1">
      <c r="A678" s="3" t="str">
        <f t="shared" si="12"/>
        <v>2021-22East Ayrshire</v>
      </c>
      <c r="B678" s="1" t="s">
        <v>7</v>
      </c>
      <c r="C678" s="3" t="s">
        <v>52</v>
      </c>
      <c r="D678" s="3">
        <v>17</v>
      </c>
      <c r="E678" s="3">
        <v>12</v>
      </c>
      <c r="F678" s="3">
        <v>2</v>
      </c>
      <c r="G678" s="3">
        <v>2</v>
      </c>
      <c r="H678" s="3">
        <v>0</v>
      </c>
      <c r="I678" s="3">
        <v>1</v>
      </c>
      <c r="J678" s="3">
        <v>0</v>
      </c>
      <c r="K678" s="3">
        <v>0</v>
      </c>
    </row>
    <row r="679" spans="1:11" ht="11.25" customHeight="1">
      <c r="A679" s="3" t="str">
        <f t="shared" si="12"/>
        <v>2021-22East Dunbartonshire</v>
      </c>
      <c r="B679" s="1" t="s">
        <v>8</v>
      </c>
      <c r="C679" s="3" t="s">
        <v>52</v>
      </c>
      <c r="D679" s="3">
        <v>0</v>
      </c>
      <c r="E679" s="3">
        <v>0</v>
      </c>
      <c r="F679" s="3">
        <v>0</v>
      </c>
      <c r="G679" s="3">
        <v>0</v>
      </c>
      <c r="H679" s="3">
        <v>0</v>
      </c>
      <c r="I679" s="3">
        <v>0</v>
      </c>
      <c r="J679" s="3">
        <v>0</v>
      </c>
      <c r="K679" s="3">
        <v>0</v>
      </c>
    </row>
    <row r="680" spans="1:11" ht="11.25" customHeight="1">
      <c r="A680" s="3" t="str">
        <f t="shared" si="12"/>
        <v>2021-22East Lothian</v>
      </c>
      <c r="B680" s="1" t="s">
        <v>9</v>
      </c>
      <c r="C680" s="3" t="s">
        <v>52</v>
      </c>
      <c r="D680" s="3">
        <v>0</v>
      </c>
      <c r="E680" s="3">
        <v>0</v>
      </c>
      <c r="F680" s="3">
        <v>0</v>
      </c>
      <c r="G680" s="3">
        <v>0</v>
      </c>
      <c r="H680" s="3">
        <v>0</v>
      </c>
      <c r="I680" s="3">
        <v>0</v>
      </c>
      <c r="J680" s="3">
        <v>0</v>
      </c>
      <c r="K680" s="3">
        <v>0</v>
      </c>
    </row>
    <row r="681" spans="1:11" ht="11.25" customHeight="1">
      <c r="A681" s="3" t="str">
        <f t="shared" si="12"/>
        <v>2021-22East Renfrewshire</v>
      </c>
      <c r="B681" s="1" t="s">
        <v>10</v>
      </c>
      <c r="C681" s="3" t="s">
        <v>52</v>
      </c>
      <c r="D681" s="3">
        <v>0</v>
      </c>
      <c r="E681" s="3">
        <v>0</v>
      </c>
      <c r="F681" s="3">
        <v>0</v>
      </c>
      <c r="G681" s="3">
        <v>0</v>
      </c>
      <c r="H681" s="3">
        <v>0</v>
      </c>
      <c r="I681" s="3">
        <v>0</v>
      </c>
      <c r="J681" s="3">
        <v>0</v>
      </c>
      <c r="K681" s="3">
        <v>0</v>
      </c>
    </row>
    <row r="682" spans="1:11" ht="11.25" customHeight="1">
      <c r="A682" s="3" t="str">
        <f t="shared" si="12"/>
        <v>2021-22Edinburgh, City of</v>
      </c>
      <c r="B682" s="1" t="s">
        <v>11</v>
      </c>
      <c r="C682" s="3" t="s">
        <v>52</v>
      </c>
      <c r="D682" s="3">
        <v>3</v>
      </c>
      <c r="E682" s="3">
        <v>0</v>
      </c>
      <c r="F682" s="3">
        <v>0</v>
      </c>
      <c r="G682" s="3">
        <v>1</v>
      </c>
      <c r="H682" s="3">
        <v>0</v>
      </c>
      <c r="I682" s="3">
        <v>0</v>
      </c>
      <c r="J682" s="3">
        <v>0</v>
      </c>
      <c r="K682" s="3">
        <v>2</v>
      </c>
    </row>
    <row r="683" spans="1:11" ht="11.25" customHeight="1">
      <c r="A683" s="3" t="str">
        <f t="shared" si="12"/>
        <v>2021-22Na h-Eileanan Siar</v>
      </c>
      <c r="B683" s="1" t="s">
        <v>35</v>
      </c>
      <c r="C683" s="3" t="s">
        <v>52</v>
      </c>
      <c r="D683" s="3">
        <v>14</v>
      </c>
      <c r="E683" s="3">
        <v>5</v>
      </c>
      <c r="F683" s="3">
        <v>2</v>
      </c>
      <c r="G683" s="3">
        <v>4</v>
      </c>
      <c r="H683" s="3">
        <v>0</v>
      </c>
      <c r="I683" s="3">
        <v>0</v>
      </c>
      <c r="J683" s="3">
        <v>0</v>
      </c>
      <c r="K683" s="3">
        <v>3</v>
      </c>
    </row>
    <row r="684" spans="1:11" ht="11.25" customHeight="1">
      <c r="A684" s="3" t="str">
        <f t="shared" si="12"/>
        <v>2021-22Falkirk</v>
      </c>
      <c r="B684" s="1" t="s">
        <v>12</v>
      </c>
      <c r="C684" s="3" t="s">
        <v>52</v>
      </c>
      <c r="D684" s="3">
        <v>11</v>
      </c>
      <c r="E684" s="3">
        <v>0</v>
      </c>
      <c r="F684" s="3">
        <v>0</v>
      </c>
      <c r="G684" s="3">
        <v>0</v>
      </c>
      <c r="H684" s="3">
        <v>0</v>
      </c>
      <c r="I684" s="3">
        <v>0</v>
      </c>
      <c r="J684" s="3">
        <v>0</v>
      </c>
      <c r="K684" s="3">
        <v>11</v>
      </c>
    </row>
    <row r="685" spans="1:11" ht="11.25" customHeight="1">
      <c r="A685" s="3" t="str">
        <f t="shared" si="12"/>
        <v>2021-22Fife</v>
      </c>
      <c r="B685" s="1" t="s">
        <v>13</v>
      </c>
      <c r="C685" s="3" t="s">
        <v>52</v>
      </c>
      <c r="D685" s="3">
        <v>87</v>
      </c>
      <c r="E685" s="3">
        <v>37</v>
      </c>
      <c r="F685" s="3">
        <v>1</v>
      </c>
      <c r="G685" s="3">
        <v>17</v>
      </c>
      <c r="H685" s="3">
        <v>0</v>
      </c>
      <c r="I685" s="3">
        <v>6</v>
      </c>
      <c r="J685" s="3">
        <v>4</v>
      </c>
      <c r="K685" s="3">
        <v>22</v>
      </c>
    </row>
    <row r="686" spans="1:11" ht="11.25" customHeight="1">
      <c r="A686" s="3" t="str">
        <f t="shared" si="12"/>
        <v>2021-22Glasgow City</v>
      </c>
      <c r="B686" s="1" t="s">
        <v>14</v>
      </c>
      <c r="C686" s="3" t="s">
        <v>52</v>
      </c>
      <c r="D686" s="3">
        <v>242</v>
      </c>
      <c r="E686" s="3">
        <v>124</v>
      </c>
      <c r="F686" s="3">
        <v>0</v>
      </c>
      <c r="G686" s="3">
        <v>14</v>
      </c>
      <c r="H686" s="3">
        <v>31</v>
      </c>
      <c r="I686" s="3">
        <v>27</v>
      </c>
      <c r="J686" s="3">
        <v>21</v>
      </c>
      <c r="K686" s="3">
        <v>25</v>
      </c>
    </row>
    <row r="687" spans="1:11" ht="11.25" customHeight="1">
      <c r="A687" s="3" t="str">
        <f t="shared" si="12"/>
        <v>2021-22Highland</v>
      </c>
      <c r="B687" s="1" t="s">
        <v>15</v>
      </c>
      <c r="C687" s="3" t="s">
        <v>52</v>
      </c>
      <c r="D687" s="3">
        <v>34</v>
      </c>
      <c r="E687" s="3">
        <v>0</v>
      </c>
      <c r="F687" s="3">
        <v>0</v>
      </c>
      <c r="G687" s="3">
        <v>0</v>
      </c>
      <c r="H687" s="3">
        <v>0</v>
      </c>
      <c r="I687" s="3">
        <v>0</v>
      </c>
      <c r="J687" s="3">
        <v>0</v>
      </c>
      <c r="K687" s="3">
        <v>34</v>
      </c>
    </row>
    <row r="688" spans="1:11" ht="11.25" customHeight="1">
      <c r="A688" s="3" t="str">
        <f t="shared" si="12"/>
        <v>2021-22Inverclyde</v>
      </c>
      <c r="B688" s="1" t="s">
        <v>16</v>
      </c>
      <c r="C688" s="3" t="s">
        <v>52</v>
      </c>
      <c r="D688" s="3">
        <v>3</v>
      </c>
      <c r="E688" s="3">
        <v>1</v>
      </c>
      <c r="F688" s="3">
        <v>0</v>
      </c>
      <c r="G688" s="3">
        <v>0</v>
      </c>
      <c r="H688" s="3">
        <v>0</v>
      </c>
      <c r="I688" s="3">
        <v>0</v>
      </c>
      <c r="J688" s="3">
        <v>0</v>
      </c>
      <c r="K688" s="3">
        <v>2</v>
      </c>
    </row>
    <row r="689" spans="1:11" ht="11.25" customHeight="1">
      <c r="A689" s="3" t="str">
        <f t="shared" si="12"/>
        <v>2021-22Midlothian</v>
      </c>
      <c r="B689" s="1" t="s">
        <v>17</v>
      </c>
      <c r="C689" s="3" t="s">
        <v>52</v>
      </c>
      <c r="D689" s="3">
        <v>6</v>
      </c>
      <c r="E689" s="3">
        <v>1</v>
      </c>
      <c r="F689" s="3">
        <v>0</v>
      </c>
      <c r="G689" s="3">
        <v>2</v>
      </c>
      <c r="H689" s="3">
        <v>1</v>
      </c>
      <c r="I689" s="3">
        <v>0</v>
      </c>
      <c r="J689" s="3">
        <v>0</v>
      </c>
      <c r="K689" s="3">
        <v>2</v>
      </c>
    </row>
    <row r="690" spans="1:11" ht="11.25" customHeight="1">
      <c r="A690" s="3" t="str">
        <f t="shared" si="12"/>
        <v>2021-22Moray</v>
      </c>
      <c r="B690" s="1" t="s">
        <v>18</v>
      </c>
      <c r="C690" s="3" t="s">
        <v>52</v>
      </c>
      <c r="D690" s="3">
        <v>21</v>
      </c>
      <c r="E690" s="3">
        <v>19</v>
      </c>
      <c r="F690" s="3">
        <v>0</v>
      </c>
      <c r="G690" s="3">
        <v>0</v>
      </c>
      <c r="H690" s="3">
        <v>0</v>
      </c>
      <c r="I690" s="3">
        <v>0</v>
      </c>
      <c r="J690" s="3">
        <v>0</v>
      </c>
      <c r="K690" s="3">
        <v>2</v>
      </c>
    </row>
    <row r="691" spans="1:11" ht="11.25" customHeight="1">
      <c r="A691" s="3" t="str">
        <f t="shared" si="12"/>
        <v>2021-22North Ayrshire</v>
      </c>
      <c r="B691" s="1" t="s">
        <v>19</v>
      </c>
      <c r="C691" s="3" t="s">
        <v>52</v>
      </c>
      <c r="D691" s="3">
        <v>10</v>
      </c>
      <c r="E691" s="3">
        <v>10</v>
      </c>
      <c r="F691" s="3">
        <v>0</v>
      </c>
      <c r="G691" s="3">
        <v>0</v>
      </c>
      <c r="H691" s="3">
        <v>0</v>
      </c>
      <c r="I691" s="3">
        <v>0</v>
      </c>
      <c r="J691" s="3">
        <v>0</v>
      </c>
      <c r="K691" s="3">
        <v>0</v>
      </c>
    </row>
    <row r="692" spans="1:11" ht="11.25" customHeight="1">
      <c r="A692" s="3" t="str">
        <f t="shared" si="12"/>
        <v>2021-22North Lanarkshire</v>
      </c>
      <c r="B692" s="1" t="s">
        <v>20</v>
      </c>
      <c r="C692" s="3" t="s">
        <v>52</v>
      </c>
      <c r="D692" s="3">
        <v>14</v>
      </c>
      <c r="E692" s="3">
        <v>12</v>
      </c>
      <c r="F692" s="3">
        <v>0</v>
      </c>
      <c r="G692" s="3">
        <v>1</v>
      </c>
      <c r="H692" s="3">
        <v>0</v>
      </c>
      <c r="I692" s="3">
        <v>0</v>
      </c>
      <c r="J692" s="3">
        <v>0</v>
      </c>
      <c r="K692" s="3">
        <v>1</v>
      </c>
    </row>
    <row r="693" spans="1:11" ht="11.25" customHeight="1">
      <c r="A693" s="3" t="str">
        <f t="shared" si="12"/>
        <v>2021-22Orkney Islands</v>
      </c>
      <c r="B693" s="1" t="s">
        <v>30</v>
      </c>
      <c r="C693" s="3" t="s">
        <v>52</v>
      </c>
      <c r="D693" s="3">
        <v>0</v>
      </c>
      <c r="E693" s="3">
        <v>0</v>
      </c>
      <c r="F693" s="3">
        <v>0</v>
      </c>
      <c r="G693" s="3">
        <v>0</v>
      </c>
      <c r="H693" s="3">
        <v>0</v>
      </c>
      <c r="I693" s="3">
        <v>0</v>
      </c>
      <c r="J693" s="3">
        <v>0</v>
      </c>
      <c r="K693" s="3">
        <v>0</v>
      </c>
    </row>
    <row r="694" spans="1:11" ht="11.25" customHeight="1">
      <c r="A694" s="3" t="str">
        <f t="shared" si="12"/>
        <v>2021-22Perth &amp; Kinross</v>
      </c>
      <c r="B694" s="1" t="s">
        <v>21</v>
      </c>
      <c r="C694" s="3" t="s">
        <v>52</v>
      </c>
      <c r="D694" s="3">
        <v>15</v>
      </c>
      <c r="E694" s="3">
        <v>2</v>
      </c>
      <c r="F694" s="3">
        <v>10</v>
      </c>
      <c r="G694" s="3">
        <v>1</v>
      </c>
      <c r="H694" s="3">
        <v>0</v>
      </c>
      <c r="I694" s="3">
        <v>0</v>
      </c>
      <c r="J694" s="3">
        <v>0</v>
      </c>
      <c r="K694" s="3">
        <v>2</v>
      </c>
    </row>
    <row r="695" spans="1:11" ht="11.25" customHeight="1">
      <c r="A695" s="3" t="str">
        <f t="shared" si="12"/>
        <v>2021-22Renfrewshire</v>
      </c>
      <c r="B695" s="1" t="s">
        <v>22</v>
      </c>
      <c r="C695" s="3" t="s">
        <v>52</v>
      </c>
      <c r="D695" s="3">
        <v>0</v>
      </c>
      <c r="E695" s="3">
        <v>0</v>
      </c>
      <c r="F695" s="3">
        <v>0</v>
      </c>
      <c r="G695" s="3">
        <v>0</v>
      </c>
      <c r="H695" s="3">
        <v>0</v>
      </c>
      <c r="I695" s="3">
        <v>0</v>
      </c>
      <c r="J695" s="3">
        <v>0</v>
      </c>
      <c r="K695" s="3">
        <v>0</v>
      </c>
    </row>
    <row r="696" spans="1:11" ht="11.25" customHeight="1">
      <c r="A696" s="3" t="str">
        <f t="shared" si="12"/>
        <v>2021-22Scottish Borders</v>
      </c>
      <c r="B696" s="1" t="s">
        <v>29</v>
      </c>
      <c r="C696" s="3" t="s">
        <v>52</v>
      </c>
      <c r="D696" s="3">
        <v>40</v>
      </c>
      <c r="E696" s="3">
        <v>7</v>
      </c>
      <c r="F696" s="3">
        <v>0</v>
      </c>
      <c r="G696" s="3">
        <v>11</v>
      </c>
      <c r="H696" s="3">
        <v>1</v>
      </c>
      <c r="I696" s="3">
        <v>2</v>
      </c>
      <c r="J696" s="3">
        <v>5</v>
      </c>
      <c r="K696" s="3">
        <v>14</v>
      </c>
    </row>
    <row r="697" spans="1:11" ht="11.25" customHeight="1">
      <c r="A697" s="3" t="str">
        <f t="shared" si="12"/>
        <v>2021-22Shetland Islands</v>
      </c>
      <c r="B697" s="1" t="s">
        <v>31</v>
      </c>
      <c r="C697" s="3" t="s">
        <v>52</v>
      </c>
      <c r="D697" s="3">
        <v>0</v>
      </c>
      <c r="E697" s="3">
        <v>0</v>
      </c>
      <c r="F697" s="3">
        <v>0</v>
      </c>
      <c r="G697" s="3">
        <v>0</v>
      </c>
      <c r="H697" s="3">
        <v>0</v>
      </c>
      <c r="I697" s="3">
        <v>0</v>
      </c>
      <c r="J697" s="3">
        <v>0</v>
      </c>
      <c r="K697" s="3">
        <v>0</v>
      </c>
    </row>
    <row r="698" spans="1:11" ht="11.25" customHeight="1">
      <c r="A698" s="3" t="str">
        <f t="shared" si="12"/>
        <v>2021-22South Ayrshire</v>
      </c>
      <c r="B698" s="1" t="s">
        <v>23</v>
      </c>
      <c r="C698" s="3" t="s">
        <v>52</v>
      </c>
      <c r="D698" s="3">
        <v>8</v>
      </c>
      <c r="E698" s="3">
        <v>6</v>
      </c>
      <c r="F698" s="3">
        <v>0</v>
      </c>
      <c r="G698" s="3">
        <v>1</v>
      </c>
      <c r="H698" s="3">
        <v>1</v>
      </c>
      <c r="I698" s="3">
        <v>0</v>
      </c>
      <c r="J698" s="3">
        <v>0</v>
      </c>
      <c r="K698" s="3">
        <v>0</v>
      </c>
    </row>
    <row r="699" spans="1:11" ht="11.25" customHeight="1">
      <c r="A699" s="3" t="str">
        <f t="shared" si="12"/>
        <v>2021-22South Lanarkshire</v>
      </c>
      <c r="B699" s="1" t="s">
        <v>24</v>
      </c>
      <c r="C699" s="3" t="s">
        <v>52</v>
      </c>
      <c r="D699" s="3">
        <v>23</v>
      </c>
      <c r="E699" s="3">
        <v>19</v>
      </c>
      <c r="F699" s="3">
        <v>0</v>
      </c>
      <c r="G699" s="3">
        <v>2</v>
      </c>
      <c r="H699" s="3">
        <v>1</v>
      </c>
      <c r="I699" s="3">
        <v>0</v>
      </c>
      <c r="J699" s="3">
        <v>0</v>
      </c>
      <c r="K699" s="3">
        <v>1</v>
      </c>
    </row>
    <row r="700" spans="1:11" ht="11.25" customHeight="1">
      <c r="A700" s="3" t="str">
        <f t="shared" si="12"/>
        <v>2021-22Stirling</v>
      </c>
      <c r="B700" s="1" t="s">
        <v>25</v>
      </c>
      <c r="C700" s="3" t="s">
        <v>52</v>
      </c>
      <c r="D700" s="3">
        <v>2</v>
      </c>
      <c r="E700" s="3">
        <v>0</v>
      </c>
      <c r="F700" s="3">
        <v>1</v>
      </c>
      <c r="G700" s="3">
        <v>0</v>
      </c>
      <c r="H700" s="3">
        <v>0</v>
      </c>
      <c r="I700" s="3">
        <v>1</v>
      </c>
      <c r="J700" s="3">
        <v>0</v>
      </c>
      <c r="K700" s="3">
        <v>0</v>
      </c>
    </row>
    <row r="701" spans="1:11" ht="11.25" customHeight="1">
      <c r="A701" s="3" t="str">
        <f t="shared" si="12"/>
        <v>2021-22West Dunbartonshire</v>
      </c>
      <c r="B701" s="1" t="s">
        <v>26</v>
      </c>
      <c r="C701" s="3" t="s">
        <v>52</v>
      </c>
      <c r="D701" s="3">
        <v>0</v>
      </c>
      <c r="E701" s="3">
        <v>0</v>
      </c>
      <c r="F701" s="3">
        <v>0</v>
      </c>
      <c r="G701" s="3">
        <v>0</v>
      </c>
      <c r="H701" s="3">
        <v>0</v>
      </c>
      <c r="I701" s="3">
        <v>0</v>
      </c>
      <c r="J701" s="3">
        <v>0</v>
      </c>
      <c r="K701" s="3">
        <v>0</v>
      </c>
    </row>
    <row r="702" spans="1:11" ht="11.25" customHeight="1">
      <c r="A702" s="3" t="str">
        <f t="shared" si="12"/>
        <v>2021-22West Lothian</v>
      </c>
      <c r="B702" s="1" t="s">
        <v>27</v>
      </c>
      <c r="C702" s="3" t="s">
        <v>52</v>
      </c>
      <c r="D702" s="3">
        <v>25</v>
      </c>
      <c r="E702" s="3">
        <v>14</v>
      </c>
      <c r="F702" s="3">
        <v>1</v>
      </c>
      <c r="G702" s="3">
        <v>4</v>
      </c>
      <c r="H702" s="3">
        <v>0</v>
      </c>
      <c r="I702" s="3">
        <v>0</v>
      </c>
      <c r="J702" s="3">
        <v>0</v>
      </c>
      <c r="K702" s="3">
        <v>6</v>
      </c>
    </row>
    <row r="703" spans="1:11" ht="11.25" customHeight="1">
      <c r="A703" s="3" t="str">
        <f t="shared" si="12"/>
        <v>2022-23Aberdeen City</v>
      </c>
      <c r="B703" s="1" t="s">
        <v>0</v>
      </c>
      <c r="C703" s="3" t="s">
        <v>95</v>
      </c>
      <c r="D703" s="3">
        <v>35</v>
      </c>
      <c r="E703" s="3">
        <v>27</v>
      </c>
      <c r="F703" s="3">
        <v>0</v>
      </c>
      <c r="G703" s="3">
        <v>6</v>
      </c>
      <c r="H703" s="3">
        <v>0</v>
      </c>
      <c r="I703" s="3">
        <v>0</v>
      </c>
      <c r="J703" s="3">
        <v>0</v>
      </c>
      <c r="K703" s="3">
        <v>2</v>
      </c>
    </row>
    <row r="704" spans="1:11" ht="11.25" customHeight="1">
      <c r="A704" s="3" t="str">
        <f t="shared" si="12"/>
        <v>2022-23Aberdeenshire</v>
      </c>
      <c r="B704" s="1" t="s">
        <v>1</v>
      </c>
      <c r="C704" s="3" t="s">
        <v>95</v>
      </c>
      <c r="D704" s="3">
        <v>16</v>
      </c>
      <c r="E704" s="3">
        <v>9</v>
      </c>
      <c r="F704" s="3">
        <v>2</v>
      </c>
      <c r="G704" s="3">
        <v>2</v>
      </c>
      <c r="H704" s="3">
        <v>0</v>
      </c>
      <c r="I704" s="3">
        <v>0</v>
      </c>
      <c r="J704" s="3">
        <v>0</v>
      </c>
      <c r="K704" s="3">
        <v>3</v>
      </c>
    </row>
    <row r="705" spans="1:11" ht="11.25" customHeight="1">
      <c r="A705" s="3" t="str">
        <f t="shared" si="12"/>
        <v>2022-23Angus</v>
      </c>
      <c r="B705" s="1" t="s">
        <v>2</v>
      </c>
      <c r="C705" s="3" t="s">
        <v>95</v>
      </c>
      <c r="D705" s="3">
        <v>33</v>
      </c>
      <c r="E705" s="3">
        <v>6</v>
      </c>
      <c r="F705" s="3">
        <v>11</v>
      </c>
      <c r="G705" s="3">
        <v>9</v>
      </c>
      <c r="H705" s="3">
        <v>0</v>
      </c>
      <c r="I705" s="3">
        <v>0</v>
      </c>
      <c r="J705" s="3">
        <v>4</v>
      </c>
      <c r="K705" s="3">
        <v>3</v>
      </c>
    </row>
    <row r="706" spans="1:11" ht="11.25" customHeight="1">
      <c r="A706" s="3" t="str">
        <f t="shared" si="12"/>
        <v>2022-23Argyll &amp; Bute</v>
      </c>
      <c r="B706" s="1" t="s">
        <v>3</v>
      </c>
      <c r="C706" s="3" t="s">
        <v>95</v>
      </c>
      <c r="D706" s="3">
        <v>4</v>
      </c>
      <c r="E706" s="3">
        <v>2</v>
      </c>
      <c r="F706" s="3">
        <v>0</v>
      </c>
      <c r="G706" s="3">
        <v>0</v>
      </c>
      <c r="H706" s="3">
        <v>0</v>
      </c>
      <c r="I706" s="3">
        <v>0</v>
      </c>
      <c r="J706" s="3">
        <v>0</v>
      </c>
      <c r="K706" s="3">
        <v>2</v>
      </c>
    </row>
    <row r="707" spans="1:11" ht="11.25" customHeight="1">
      <c r="A707" s="3" t="str">
        <f t="shared" si="12"/>
        <v>2022-23Clackmannanshire</v>
      </c>
      <c r="B707" s="1" t="s">
        <v>4</v>
      </c>
      <c r="C707" s="3" t="s">
        <v>95</v>
      </c>
      <c r="D707" s="3">
        <v>0</v>
      </c>
      <c r="E707" s="3">
        <v>0</v>
      </c>
      <c r="F707" s="3">
        <v>0</v>
      </c>
      <c r="G707" s="3">
        <v>0</v>
      </c>
      <c r="H707" s="3">
        <v>0</v>
      </c>
      <c r="I707" s="3">
        <v>0</v>
      </c>
      <c r="J707" s="3">
        <v>0</v>
      </c>
      <c r="K707" s="3">
        <v>0</v>
      </c>
    </row>
    <row r="708" spans="1:11" ht="11.25" customHeight="1">
      <c r="A708" s="3" t="str">
        <f t="shared" si="12"/>
        <v>2022-23Dumfries &amp; Galloway</v>
      </c>
      <c r="B708" s="1" t="s">
        <v>5</v>
      </c>
      <c r="C708" s="3" t="s">
        <v>95</v>
      </c>
      <c r="D708" s="3">
        <v>10</v>
      </c>
      <c r="E708" s="3">
        <v>8</v>
      </c>
      <c r="F708" s="3">
        <v>0</v>
      </c>
      <c r="G708" s="3">
        <v>0</v>
      </c>
      <c r="H708" s="3">
        <v>0</v>
      </c>
      <c r="I708" s="3">
        <v>0</v>
      </c>
      <c r="J708" s="3">
        <v>0</v>
      </c>
      <c r="K708" s="3">
        <v>2</v>
      </c>
    </row>
    <row r="709" spans="1:11" ht="11.25" customHeight="1">
      <c r="A709" s="3" t="str">
        <f t="shared" si="12"/>
        <v>2022-23Dundee City</v>
      </c>
      <c r="B709" s="1" t="s">
        <v>6</v>
      </c>
      <c r="C709" s="3" t="s">
        <v>95</v>
      </c>
      <c r="D709" s="3">
        <v>44</v>
      </c>
      <c r="E709" s="3">
        <v>6</v>
      </c>
      <c r="F709" s="3">
        <v>5</v>
      </c>
      <c r="G709" s="3">
        <v>4</v>
      </c>
      <c r="H709" s="3">
        <v>0</v>
      </c>
      <c r="I709" s="3">
        <v>1</v>
      </c>
      <c r="J709" s="3">
        <v>8</v>
      </c>
      <c r="K709" s="3">
        <v>20</v>
      </c>
    </row>
    <row r="710" spans="1:11" ht="11.25" customHeight="1">
      <c r="A710" s="3" t="str">
        <f t="shared" si="12"/>
        <v>2022-23East Ayrshire</v>
      </c>
      <c r="B710" s="1" t="s">
        <v>7</v>
      </c>
      <c r="C710" s="3" t="s">
        <v>95</v>
      </c>
      <c r="D710" s="3">
        <v>34</v>
      </c>
      <c r="E710" s="3">
        <v>32</v>
      </c>
      <c r="F710" s="3">
        <v>0</v>
      </c>
      <c r="G710" s="3">
        <v>1</v>
      </c>
      <c r="H710" s="3">
        <v>0</v>
      </c>
      <c r="I710" s="3">
        <v>0</v>
      </c>
      <c r="J710" s="3">
        <v>0</v>
      </c>
      <c r="K710" s="3">
        <v>1</v>
      </c>
    </row>
    <row r="711" spans="1:11" ht="11.25" customHeight="1">
      <c r="A711" s="3" t="str">
        <f t="shared" si="12"/>
        <v>2022-23East Dunbartonshire</v>
      </c>
      <c r="B711" s="1" t="s">
        <v>8</v>
      </c>
      <c r="C711" s="3" t="s">
        <v>95</v>
      </c>
      <c r="D711" s="3">
        <v>7</v>
      </c>
      <c r="E711" s="3">
        <v>3</v>
      </c>
      <c r="F711" s="3">
        <v>0</v>
      </c>
      <c r="G711" s="3">
        <v>3</v>
      </c>
      <c r="H711" s="3">
        <v>0</v>
      </c>
      <c r="I711" s="3">
        <v>0</v>
      </c>
      <c r="J711" s="3">
        <v>0</v>
      </c>
      <c r="K711" s="3">
        <v>1</v>
      </c>
    </row>
    <row r="712" spans="1:11" ht="11.25" customHeight="1">
      <c r="A712" s="3" t="str">
        <f t="shared" si="12"/>
        <v>2022-23East Lothian</v>
      </c>
      <c r="B712" s="1" t="s">
        <v>9</v>
      </c>
      <c r="C712" s="3" t="s">
        <v>95</v>
      </c>
      <c r="D712" s="3">
        <v>0</v>
      </c>
      <c r="E712" s="3">
        <v>0</v>
      </c>
      <c r="F712" s="3">
        <v>0</v>
      </c>
      <c r="G712" s="3">
        <v>0</v>
      </c>
      <c r="H712" s="3">
        <v>0</v>
      </c>
      <c r="I712" s="3">
        <v>0</v>
      </c>
      <c r="J712" s="3">
        <v>0</v>
      </c>
      <c r="K712" s="3">
        <v>0</v>
      </c>
    </row>
    <row r="713" spans="1:11" ht="11.25" customHeight="1">
      <c r="A713" s="3" t="str">
        <f t="shared" si="12"/>
        <v>2022-23East Renfrewshire</v>
      </c>
      <c r="B713" s="1" t="s">
        <v>10</v>
      </c>
      <c r="C713" s="3" t="s">
        <v>95</v>
      </c>
      <c r="D713" s="3">
        <v>1</v>
      </c>
      <c r="E713" s="3">
        <v>0</v>
      </c>
      <c r="F713" s="3">
        <v>0</v>
      </c>
      <c r="G713" s="3">
        <v>0</v>
      </c>
      <c r="H713" s="3">
        <v>0</v>
      </c>
      <c r="I713" s="3">
        <v>0</v>
      </c>
      <c r="J713" s="3">
        <v>0</v>
      </c>
      <c r="K713" s="3">
        <v>1</v>
      </c>
    </row>
    <row r="714" spans="1:11" ht="11.25" customHeight="1">
      <c r="A714" s="3" t="str">
        <f t="shared" si="12"/>
        <v>2022-23Edinburgh, City of</v>
      </c>
      <c r="B714" s="1" t="s">
        <v>11</v>
      </c>
      <c r="C714" s="3" t="s">
        <v>95</v>
      </c>
      <c r="D714" s="3">
        <v>9</v>
      </c>
      <c r="E714" s="3">
        <v>3</v>
      </c>
      <c r="F714" s="3">
        <v>3</v>
      </c>
      <c r="G714" s="3">
        <v>1</v>
      </c>
      <c r="H714" s="3">
        <v>0</v>
      </c>
      <c r="I714" s="3">
        <v>0</v>
      </c>
      <c r="J714" s="3">
        <v>0</v>
      </c>
      <c r="K714" s="3">
        <v>2</v>
      </c>
    </row>
    <row r="715" spans="1:11" ht="11.25" customHeight="1">
      <c r="A715" s="3" t="str">
        <f t="shared" si="12"/>
        <v>2022-23Na h-Eileanan Siar</v>
      </c>
      <c r="B715" s="1" t="s">
        <v>35</v>
      </c>
      <c r="C715" s="3" t="s">
        <v>95</v>
      </c>
      <c r="D715" s="3">
        <v>10</v>
      </c>
      <c r="E715" s="3">
        <v>6</v>
      </c>
      <c r="F715" s="3">
        <v>0</v>
      </c>
      <c r="G715" s="3">
        <v>2</v>
      </c>
      <c r="H715" s="3">
        <v>0</v>
      </c>
      <c r="I715" s="3">
        <v>0</v>
      </c>
      <c r="J715" s="3">
        <v>2</v>
      </c>
      <c r="K715" s="3">
        <v>0</v>
      </c>
    </row>
    <row r="716" spans="1:11" ht="11.25" customHeight="1">
      <c r="A716" s="3" t="str">
        <f t="shared" si="12"/>
        <v>2022-23Falkirk</v>
      </c>
      <c r="B716" s="1" t="s">
        <v>12</v>
      </c>
      <c r="C716" s="3" t="s">
        <v>95</v>
      </c>
      <c r="D716" s="3">
        <v>10</v>
      </c>
      <c r="E716" s="3">
        <v>0</v>
      </c>
      <c r="F716" s="3">
        <v>0</v>
      </c>
      <c r="G716" s="3">
        <v>3</v>
      </c>
      <c r="H716" s="3">
        <v>0</v>
      </c>
      <c r="I716" s="3">
        <v>0</v>
      </c>
      <c r="J716" s="3">
        <v>0</v>
      </c>
      <c r="K716" s="3">
        <v>7</v>
      </c>
    </row>
    <row r="717" spans="1:11" ht="11.25" customHeight="1">
      <c r="A717" s="3" t="str">
        <f t="shared" si="12"/>
        <v>2022-23Fife</v>
      </c>
      <c r="B717" s="1" t="s">
        <v>13</v>
      </c>
      <c r="C717" s="3" t="s">
        <v>95</v>
      </c>
      <c r="D717" s="3">
        <v>116</v>
      </c>
      <c r="E717" s="3">
        <v>63</v>
      </c>
      <c r="F717" s="3">
        <v>0</v>
      </c>
      <c r="G717" s="3">
        <v>14</v>
      </c>
      <c r="H717" s="3">
        <v>0</v>
      </c>
      <c r="I717" s="3">
        <v>1</v>
      </c>
      <c r="J717" s="3">
        <v>5</v>
      </c>
      <c r="K717" s="3">
        <v>33</v>
      </c>
    </row>
    <row r="718" spans="1:11" ht="11.25" customHeight="1">
      <c r="A718" s="3" t="str">
        <f t="shared" si="12"/>
        <v>2022-23Glasgow City</v>
      </c>
      <c r="B718" s="1" t="s">
        <v>14</v>
      </c>
      <c r="C718" s="3" t="s">
        <v>95</v>
      </c>
      <c r="D718" s="3">
        <v>492</v>
      </c>
      <c r="E718" s="3">
        <v>228</v>
      </c>
      <c r="F718" s="3">
        <v>1</v>
      </c>
      <c r="G718" s="3">
        <v>51</v>
      </c>
      <c r="H718" s="3">
        <v>29</v>
      </c>
      <c r="I718" s="3">
        <v>78</v>
      </c>
      <c r="J718" s="3">
        <v>23</v>
      </c>
      <c r="K718" s="3">
        <v>82</v>
      </c>
    </row>
    <row r="719" spans="1:11" ht="11.25" customHeight="1">
      <c r="A719" s="3" t="str">
        <f t="shared" si="12"/>
        <v>2022-23Highland</v>
      </c>
      <c r="B719" s="1" t="s">
        <v>15</v>
      </c>
      <c r="C719" s="3" t="s">
        <v>95</v>
      </c>
      <c r="D719" s="3">
        <v>56</v>
      </c>
      <c r="E719" s="3">
        <v>0</v>
      </c>
      <c r="F719" s="3">
        <v>0</v>
      </c>
      <c r="G719" s="3">
        <v>0</v>
      </c>
      <c r="H719" s="3">
        <v>0</v>
      </c>
      <c r="I719" s="3">
        <v>0</v>
      </c>
      <c r="J719" s="3">
        <v>0</v>
      </c>
      <c r="K719" s="3">
        <v>56</v>
      </c>
    </row>
    <row r="720" spans="1:11" ht="11.25" customHeight="1">
      <c r="A720" s="3" t="str">
        <f t="shared" si="12"/>
        <v>2022-23Inverclyde</v>
      </c>
      <c r="B720" s="1" t="s">
        <v>16</v>
      </c>
      <c r="C720" s="3" t="s">
        <v>95</v>
      </c>
      <c r="D720" s="3">
        <v>14</v>
      </c>
      <c r="E720" s="3">
        <v>6</v>
      </c>
      <c r="F720" s="3">
        <v>0</v>
      </c>
      <c r="G720" s="3">
        <v>5</v>
      </c>
      <c r="H720" s="3">
        <v>0</v>
      </c>
      <c r="I720" s="3">
        <v>0</v>
      </c>
      <c r="J720" s="3">
        <v>0</v>
      </c>
      <c r="K720" s="3">
        <v>3</v>
      </c>
    </row>
    <row r="721" spans="1:11" ht="11.25" customHeight="1">
      <c r="A721" s="3" t="str">
        <f t="shared" si="12"/>
        <v>2022-23Midlothian</v>
      </c>
      <c r="B721" s="1" t="s">
        <v>17</v>
      </c>
      <c r="C721" s="3" t="s">
        <v>95</v>
      </c>
      <c r="D721" s="3">
        <v>3</v>
      </c>
      <c r="E721" s="3">
        <v>2</v>
      </c>
      <c r="F721" s="3">
        <v>0</v>
      </c>
      <c r="G721" s="3">
        <v>1</v>
      </c>
      <c r="H721" s="3">
        <v>0</v>
      </c>
      <c r="I721" s="3">
        <v>0</v>
      </c>
      <c r="J721" s="3">
        <v>0</v>
      </c>
      <c r="K721" s="3">
        <v>0</v>
      </c>
    </row>
    <row r="722" spans="1:11" ht="11.25" customHeight="1">
      <c r="A722" s="3" t="str">
        <f t="shared" si="12"/>
        <v>2022-23Moray</v>
      </c>
      <c r="B722" s="1" t="s">
        <v>18</v>
      </c>
      <c r="C722" s="3" t="s">
        <v>95</v>
      </c>
      <c r="D722" s="3">
        <v>21</v>
      </c>
      <c r="E722" s="3">
        <v>14</v>
      </c>
      <c r="F722" s="3">
        <v>5</v>
      </c>
      <c r="G722" s="3">
        <v>0</v>
      </c>
      <c r="H722" s="3">
        <v>0</v>
      </c>
      <c r="I722" s="3">
        <v>2</v>
      </c>
      <c r="J722" s="3">
        <v>0</v>
      </c>
      <c r="K722" s="3">
        <v>0</v>
      </c>
    </row>
    <row r="723" spans="1:11" ht="11.25" customHeight="1">
      <c r="A723" s="3" t="str">
        <f t="shared" si="12"/>
        <v>2022-23North Ayrshire</v>
      </c>
      <c r="B723" s="1" t="s">
        <v>19</v>
      </c>
      <c r="C723" s="3" t="s">
        <v>95</v>
      </c>
      <c r="D723" s="3">
        <v>40</v>
      </c>
      <c r="E723" s="3">
        <v>37</v>
      </c>
      <c r="F723" s="3">
        <v>0</v>
      </c>
      <c r="G723" s="3">
        <v>2</v>
      </c>
      <c r="H723" s="3">
        <v>0</v>
      </c>
      <c r="I723" s="3">
        <v>0</v>
      </c>
      <c r="J723" s="3">
        <v>1</v>
      </c>
      <c r="K723" s="3">
        <v>0</v>
      </c>
    </row>
    <row r="724" spans="1:11" ht="11.25" customHeight="1">
      <c r="A724" s="3" t="str">
        <f t="shared" si="12"/>
        <v>2022-23North Lanarkshire</v>
      </c>
      <c r="B724" s="1" t="s">
        <v>20</v>
      </c>
      <c r="C724" s="3" t="s">
        <v>95</v>
      </c>
      <c r="D724" s="3">
        <v>10</v>
      </c>
      <c r="E724" s="3">
        <v>10</v>
      </c>
      <c r="F724" s="3">
        <v>0</v>
      </c>
      <c r="G724" s="3">
        <v>0</v>
      </c>
      <c r="H724" s="3">
        <v>0</v>
      </c>
      <c r="I724" s="3">
        <v>0</v>
      </c>
      <c r="J724" s="3">
        <v>0</v>
      </c>
      <c r="K724" s="3">
        <v>0</v>
      </c>
    </row>
    <row r="725" spans="1:11" ht="11.25" customHeight="1">
      <c r="A725" s="3" t="str">
        <f t="shared" si="12"/>
        <v>2022-23Orkney Islands</v>
      </c>
      <c r="B725" s="1" t="s">
        <v>30</v>
      </c>
      <c r="C725" s="3" t="s">
        <v>95</v>
      </c>
      <c r="D725" s="3">
        <v>0</v>
      </c>
      <c r="E725" s="3">
        <v>0</v>
      </c>
      <c r="F725" s="3">
        <v>0</v>
      </c>
      <c r="G725" s="3">
        <v>0</v>
      </c>
      <c r="H725" s="3">
        <v>0</v>
      </c>
      <c r="I725" s="3">
        <v>0</v>
      </c>
      <c r="J725" s="3">
        <v>0</v>
      </c>
      <c r="K725" s="3">
        <v>0</v>
      </c>
    </row>
    <row r="726" spans="1:11" ht="11.25" customHeight="1">
      <c r="A726" s="3" t="str">
        <f t="shared" si="12"/>
        <v>2022-23Perth &amp; Kinross</v>
      </c>
      <c r="B726" s="1" t="s">
        <v>21</v>
      </c>
      <c r="C726" s="3" t="s">
        <v>95</v>
      </c>
      <c r="D726" s="3">
        <v>40</v>
      </c>
      <c r="E726" s="3">
        <v>9</v>
      </c>
      <c r="F726" s="3">
        <v>18</v>
      </c>
      <c r="G726" s="3">
        <v>6</v>
      </c>
      <c r="H726" s="3">
        <v>0</v>
      </c>
      <c r="I726" s="3">
        <v>0</v>
      </c>
      <c r="J726" s="3">
        <v>2</v>
      </c>
      <c r="K726" s="3">
        <v>5</v>
      </c>
    </row>
    <row r="727" spans="1:11" ht="11.25" customHeight="1">
      <c r="A727" s="3" t="str">
        <f t="shared" si="12"/>
        <v>2022-23Renfrewshire</v>
      </c>
      <c r="B727" s="1" t="s">
        <v>22</v>
      </c>
      <c r="C727" s="3" t="s">
        <v>95</v>
      </c>
      <c r="D727" s="3">
        <v>2</v>
      </c>
      <c r="E727" s="3">
        <v>2</v>
      </c>
      <c r="F727" s="3">
        <v>0</v>
      </c>
      <c r="G727" s="3">
        <v>0</v>
      </c>
      <c r="H727" s="3">
        <v>0</v>
      </c>
      <c r="I727" s="3">
        <v>0</v>
      </c>
      <c r="J727" s="3">
        <v>0</v>
      </c>
      <c r="K727" s="3">
        <v>0</v>
      </c>
    </row>
    <row r="728" spans="1:11" ht="11.25" customHeight="1">
      <c r="A728" s="3" t="str">
        <f t="shared" si="12"/>
        <v>2022-23Scottish Borders</v>
      </c>
      <c r="B728" s="1" t="s">
        <v>29</v>
      </c>
      <c r="C728" s="3" t="s">
        <v>95</v>
      </c>
      <c r="D728" s="3">
        <v>24</v>
      </c>
      <c r="E728" s="3">
        <v>3</v>
      </c>
      <c r="F728" s="3">
        <v>0</v>
      </c>
      <c r="G728" s="3">
        <v>12</v>
      </c>
      <c r="H728" s="3">
        <v>3</v>
      </c>
      <c r="I728" s="3">
        <v>1</v>
      </c>
      <c r="J728" s="3">
        <v>3</v>
      </c>
      <c r="K728" s="3">
        <v>2</v>
      </c>
    </row>
    <row r="729" spans="1:11" ht="11.25" customHeight="1">
      <c r="A729" s="3" t="str">
        <f t="shared" si="12"/>
        <v>2022-23Shetland Islands</v>
      </c>
      <c r="B729" s="1" t="s">
        <v>31</v>
      </c>
      <c r="C729" s="3" t="s">
        <v>95</v>
      </c>
      <c r="D729" s="3">
        <v>0</v>
      </c>
      <c r="E729" s="3">
        <v>0</v>
      </c>
      <c r="F729" s="3">
        <v>0</v>
      </c>
      <c r="G729" s="3">
        <v>0</v>
      </c>
      <c r="H729" s="3">
        <v>0</v>
      </c>
      <c r="I729" s="3">
        <v>0</v>
      </c>
      <c r="J729" s="3">
        <v>0</v>
      </c>
      <c r="K729" s="3">
        <v>0</v>
      </c>
    </row>
    <row r="730" spans="1:11" ht="11.25" customHeight="1">
      <c r="A730" s="3" t="str">
        <f t="shared" si="12"/>
        <v>2022-23South Ayrshire</v>
      </c>
      <c r="B730" s="1" t="s">
        <v>23</v>
      </c>
      <c r="C730" s="3" t="s">
        <v>95</v>
      </c>
      <c r="D730" s="3">
        <v>13</v>
      </c>
      <c r="E730" s="3">
        <v>12</v>
      </c>
      <c r="F730" s="3">
        <v>0</v>
      </c>
      <c r="G730" s="3">
        <v>1</v>
      </c>
      <c r="H730" s="3">
        <v>0</v>
      </c>
      <c r="I730" s="3">
        <v>0</v>
      </c>
      <c r="J730" s="3">
        <v>0</v>
      </c>
      <c r="K730" s="3">
        <v>0</v>
      </c>
    </row>
    <row r="731" spans="1:11" ht="11.25" customHeight="1">
      <c r="A731" s="3" t="str">
        <f t="shared" si="12"/>
        <v>2022-23South Lanarkshire</v>
      </c>
      <c r="B731" s="1" t="s">
        <v>24</v>
      </c>
      <c r="C731" s="3" t="s">
        <v>95</v>
      </c>
      <c r="D731" s="3">
        <v>15</v>
      </c>
      <c r="E731" s="3">
        <v>12</v>
      </c>
      <c r="F731" s="3">
        <v>0</v>
      </c>
      <c r="G731" s="3">
        <v>0</v>
      </c>
      <c r="H731" s="3">
        <v>0</v>
      </c>
      <c r="I731" s="3">
        <v>0</v>
      </c>
      <c r="J731" s="3">
        <v>0</v>
      </c>
      <c r="K731" s="3">
        <v>3</v>
      </c>
    </row>
    <row r="732" spans="1:11" ht="11.25" customHeight="1">
      <c r="A732" s="3" t="str">
        <f t="shared" si="12"/>
        <v>2022-23Stirling</v>
      </c>
      <c r="B732" s="1" t="s">
        <v>25</v>
      </c>
      <c r="C732" s="3" t="s">
        <v>95</v>
      </c>
      <c r="D732" s="3">
        <v>2</v>
      </c>
      <c r="E732" s="3">
        <v>2</v>
      </c>
      <c r="F732" s="3">
        <v>0</v>
      </c>
      <c r="G732" s="3">
        <v>0</v>
      </c>
      <c r="H732" s="3">
        <v>0</v>
      </c>
      <c r="I732" s="3">
        <v>0</v>
      </c>
      <c r="J732" s="3">
        <v>0</v>
      </c>
      <c r="K732" s="3">
        <v>0</v>
      </c>
    </row>
    <row r="733" spans="1:11" ht="11.25" customHeight="1">
      <c r="A733" s="3" t="str">
        <f t="shared" si="12"/>
        <v>2022-23West Dunbartonshire</v>
      </c>
      <c r="B733" s="1" t="s">
        <v>26</v>
      </c>
      <c r="C733" s="3" t="s">
        <v>95</v>
      </c>
      <c r="D733" s="3">
        <v>2</v>
      </c>
      <c r="E733" s="3">
        <v>1</v>
      </c>
      <c r="F733" s="3">
        <v>0</v>
      </c>
      <c r="G733" s="3">
        <v>1</v>
      </c>
      <c r="H733" s="3">
        <v>0</v>
      </c>
      <c r="I733" s="3">
        <v>0</v>
      </c>
      <c r="J733" s="3">
        <v>0</v>
      </c>
      <c r="K733" s="3">
        <v>0</v>
      </c>
    </row>
    <row r="734" spans="1:11" ht="11.25" customHeight="1">
      <c r="A734" s="3" t="str">
        <f t="shared" si="12"/>
        <v>2022-23West Lothian</v>
      </c>
      <c r="B734" s="1" t="s">
        <v>27</v>
      </c>
      <c r="C734" s="3" t="s">
        <v>95</v>
      </c>
      <c r="D734" s="3">
        <v>31</v>
      </c>
      <c r="E734" s="3">
        <v>22</v>
      </c>
      <c r="F734" s="3">
        <v>1</v>
      </c>
      <c r="G734" s="3">
        <v>7</v>
      </c>
      <c r="H734" s="3">
        <v>0</v>
      </c>
      <c r="I734" s="3">
        <v>0</v>
      </c>
      <c r="J734" s="3">
        <v>1</v>
      </c>
      <c r="K734" s="3">
        <v>0</v>
      </c>
    </row>
    <row r="735" spans="1:11" ht="11.25" customHeight="1">
      <c r="A735" s="3" t="str">
        <f t="shared" si="11"/>
        <v>2023-24Aberdeen City</v>
      </c>
      <c r="B735" s="1" t="s">
        <v>0</v>
      </c>
      <c r="C735" s="3" t="s">
        <v>103</v>
      </c>
    </row>
    <row r="736" spans="1:11" ht="11.25" customHeight="1">
      <c r="A736" s="3" t="str">
        <f t="shared" si="11"/>
        <v>2023-24Aberdeenshire</v>
      </c>
      <c r="B736" s="1" t="s">
        <v>1</v>
      </c>
      <c r="C736" s="3" t="s">
        <v>103</v>
      </c>
    </row>
    <row r="737" spans="1:3" ht="11.25" customHeight="1">
      <c r="A737" s="3" t="str">
        <f t="shared" si="11"/>
        <v>2023-24Angus</v>
      </c>
      <c r="B737" s="1" t="s">
        <v>2</v>
      </c>
      <c r="C737" s="3" t="s">
        <v>103</v>
      </c>
    </row>
    <row r="738" spans="1:3" ht="11.25" customHeight="1">
      <c r="A738" s="3" t="str">
        <f t="shared" si="11"/>
        <v>2023-24Argyll &amp; Bute</v>
      </c>
      <c r="B738" s="1" t="s">
        <v>3</v>
      </c>
      <c r="C738" s="3" t="s">
        <v>103</v>
      </c>
    </row>
    <row r="739" spans="1:3" ht="11.25" customHeight="1">
      <c r="A739" s="3" t="str">
        <f t="shared" si="11"/>
        <v>2023-24Clackmannanshire</v>
      </c>
      <c r="B739" s="1" t="s">
        <v>4</v>
      </c>
      <c r="C739" s="3" t="s">
        <v>103</v>
      </c>
    </row>
    <row r="740" spans="1:3" ht="11.25" customHeight="1">
      <c r="A740" s="3" t="str">
        <f t="shared" si="11"/>
        <v>2023-24Dumfries &amp; Galloway</v>
      </c>
      <c r="B740" s="1" t="s">
        <v>5</v>
      </c>
      <c r="C740" s="3" t="s">
        <v>103</v>
      </c>
    </row>
    <row r="741" spans="1:3" ht="11.25" customHeight="1">
      <c r="A741" s="3" t="str">
        <f t="shared" si="11"/>
        <v>2023-24Dundee City</v>
      </c>
      <c r="B741" s="1" t="s">
        <v>6</v>
      </c>
      <c r="C741" s="3" t="s">
        <v>103</v>
      </c>
    </row>
    <row r="742" spans="1:3" ht="11.25" customHeight="1">
      <c r="A742" s="3" t="str">
        <f t="shared" si="11"/>
        <v>2023-24East Ayrshire</v>
      </c>
      <c r="B742" s="1" t="s">
        <v>7</v>
      </c>
      <c r="C742" s="3" t="s">
        <v>103</v>
      </c>
    </row>
    <row r="743" spans="1:3" ht="11.25" customHeight="1">
      <c r="A743" s="3" t="str">
        <f t="shared" si="11"/>
        <v>2023-24East Dunbartonshire</v>
      </c>
      <c r="B743" s="1" t="s">
        <v>8</v>
      </c>
      <c r="C743" s="3" t="s">
        <v>103</v>
      </c>
    </row>
    <row r="744" spans="1:3" ht="11.25" customHeight="1">
      <c r="A744" s="3" t="str">
        <f t="shared" si="11"/>
        <v>2023-24East Lothian</v>
      </c>
      <c r="B744" s="1" t="s">
        <v>9</v>
      </c>
      <c r="C744" s="3" t="s">
        <v>103</v>
      </c>
    </row>
    <row r="745" spans="1:3" ht="11.25" customHeight="1">
      <c r="A745" s="3" t="str">
        <f t="shared" si="11"/>
        <v>2023-24East Renfrewshire</v>
      </c>
      <c r="B745" s="1" t="s">
        <v>10</v>
      </c>
      <c r="C745" s="3" t="s">
        <v>103</v>
      </c>
    </row>
    <row r="746" spans="1:3" ht="11.25" customHeight="1">
      <c r="A746" s="3" t="str">
        <f t="shared" si="11"/>
        <v>2023-24Edinburgh, City of</v>
      </c>
      <c r="B746" s="1" t="s">
        <v>11</v>
      </c>
      <c r="C746" s="3" t="s">
        <v>103</v>
      </c>
    </row>
    <row r="747" spans="1:3" ht="11.25" customHeight="1">
      <c r="A747" s="3" t="str">
        <f t="shared" si="11"/>
        <v>2023-24Na h-Eileanan Siar</v>
      </c>
      <c r="B747" s="1" t="s">
        <v>35</v>
      </c>
      <c r="C747" s="3" t="s">
        <v>103</v>
      </c>
    </row>
    <row r="748" spans="1:3" ht="11.25" customHeight="1">
      <c r="A748" s="3" t="str">
        <f t="shared" si="11"/>
        <v>2023-24Falkirk</v>
      </c>
      <c r="B748" s="1" t="s">
        <v>12</v>
      </c>
      <c r="C748" s="3" t="s">
        <v>103</v>
      </c>
    </row>
    <row r="749" spans="1:3" ht="11.25" customHeight="1">
      <c r="A749" s="3" t="str">
        <f t="shared" si="11"/>
        <v>2023-24Fife</v>
      </c>
      <c r="B749" s="1" t="s">
        <v>13</v>
      </c>
      <c r="C749" s="3" t="s">
        <v>103</v>
      </c>
    </row>
    <row r="750" spans="1:3" ht="11.25" customHeight="1">
      <c r="A750" s="3" t="str">
        <f t="shared" si="11"/>
        <v>2023-24Glasgow City</v>
      </c>
      <c r="B750" s="1" t="s">
        <v>14</v>
      </c>
      <c r="C750" s="3" t="s">
        <v>103</v>
      </c>
    </row>
    <row r="751" spans="1:3" ht="11.25" customHeight="1">
      <c r="A751" s="3" t="str">
        <f t="shared" si="11"/>
        <v>2023-24Highland</v>
      </c>
      <c r="B751" s="1" t="s">
        <v>15</v>
      </c>
      <c r="C751" s="3" t="s">
        <v>103</v>
      </c>
    </row>
    <row r="752" spans="1:3" ht="11.25" customHeight="1">
      <c r="A752" s="3" t="str">
        <f t="shared" si="11"/>
        <v>2023-24Inverclyde</v>
      </c>
      <c r="B752" s="1" t="s">
        <v>16</v>
      </c>
      <c r="C752" s="3" t="s">
        <v>103</v>
      </c>
    </row>
    <row r="753" spans="1:3" ht="11.25" customHeight="1">
      <c r="A753" s="3" t="str">
        <f t="shared" si="11"/>
        <v>2023-24Midlothian</v>
      </c>
      <c r="B753" s="1" t="s">
        <v>17</v>
      </c>
      <c r="C753" s="3" t="s">
        <v>103</v>
      </c>
    </row>
    <row r="754" spans="1:3" ht="11.25" customHeight="1">
      <c r="A754" s="3" t="str">
        <f t="shared" si="11"/>
        <v>2023-24Moray</v>
      </c>
      <c r="B754" s="1" t="s">
        <v>18</v>
      </c>
      <c r="C754" s="3" t="s">
        <v>103</v>
      </c>
    </row>
    <row r="755" spans="1:3" ht="11.25" customHeight="1">
      <c r="A755" s="3" t="str">
        <f t="shared" si="11"/>
        <v>2023-24North Ayrshire</v>
      </c>
      <c r="B755" s="1" t="s">
        <v>19</v>
      </c>
      <c r="C755" s="3" t="s">
        <v>103</v>
      </c>
    </row>
    <row r="756" spans="1:3" ht="11.25" customHeight="1">
      <c r="A756" s="3" t="str">
        <f t="shared" si="11"/>
        <v>2023-24North Lanarkshire</v>
      </c>
      <c r="B756" s="1" t="s">
        <v>20</v>
      </c>
      <c r="C756" s="3" t="s">
        <v>103</v>
      </c>
    </row>
    <row r="757" spans="1:3" ht="11.25" customHeight="1">
      <c r="A757" s="3" t="str">
        <f t="shared" si="11"/>
        <v>2023-24Orkney Islands</v>
      </c>
      <c r="B757" s="1" t="s">
        <v>30</v>
      </c>
      <c r="C757" s="3" t="s">
        <v>103</v>
      </c>
    </row>
    <row r="758" spans="1:3" ht="11.25" customHeight="1">
      <c r="A758" s="3" t="str">
        <f t="shared" si="11"/>
        <v>2023-24Perth &amp; Kinross</v>
      </c>
      <c r="B758" s="1" t="s">
        <v>21</v>
      </c>
      <c r="C758" s="3" t="s">
        <v>103</v>
      </c>
    </row>
    <row r="759" spans="1:3" ht="11.25" customHeight="1">
      <c r="A759" s="3" t="str">
        <f t="shared" si="11"/>
        <v>2023-24Renfrewshire</v>
      </c>
      <c r="B759" s="1" t="s">
        <v>22</v>
      </c>
      <c r="C759" s="3" t="s">
        <v>103</v>
      </c>
    </row>
    <row r="760" spans="1:3" ht="11.25" customHeight="1">
      <c r="A760" s="3" t="str">
        <f t="shared" si="11"/>
        <v>2023-24Scottish Borders</v>
      </c>
      <c r="B760" s="1" t="s">
        <v>29</v>
      </c>
      <c r="C760" s="3" t="s">
        <v>103</v>
      </c>
    </row>
    <row r="761" spans="1:3" ht="11.25" customHeight="1">
      <c r="A761" s="3" t="str">
        <f t="shared" si="11"/>
        <v>2023-24Shetland Islands</v>
      </c>
      <c r="B761" s="1" t="s">
        <v>31</v>
      </c>
      <c r="C761" s="3" t="s">
        <v>103</v>
      </c>
    </row>
    <row r="762" spans="1:3" ht="11.25" customHeight="1">
      <c r="A762" s="3" t="str">
        <f t="shared" si="11"/>
        <v>2023-24South Ayrshire</v>
      </c>
      <c r="B762" s="1" t="s">
        <v>23</v>
      </c>
      <c r="C762" s="3" t="s">
        <v>103</v>
      </c>
    </row>
    <row r="763" spans="1:3" ht="11.25" customHeight="1">
      <c r="A763" s="3" t="str">
        <f t="shared" si="11"/>
        <v>2023-24South Lanarkshire</v>
      </c>
      <c r="B763" s="1" t="s">
        <v>24</v>
      </c>
      <c r="C763" s="3" t="s">
        <v>103</v>
      </c>
    </row>
    <row r="764" spans="1:3" ht="11.25" customHeight="1">
      <c r="A764" s="3" t="str">
        <f t="shared" si="11"/>
        <v>2023-24Stirling</v>
      </c>
      <c r="B764" s="1" t="s">
        <v>25</v>
      </c>
      <c r="C764" s="3" t="s">
        <v>103</v>
      </c>
    </row>
    <row r="765" spans="1:3" ht="11.25" customHeight="1">
      <c r="A765" s="3" t="str">
        <f t="shared" si="11"/>
        <v>2023-24West Dunbartonshire</v>
      </c>
      <c r="B765" s="1" t="s">
        <v>26</v>
      </c>
      <c r="C765" s="3" t="s">
        <v>103</v>
      </c>
    </row>
    <row r="766" spans="1:3" ht="11.25" customHeight="1">
      <c r="A766" s="3" t="str">
        <f t="shared" si="11"/>
        <v>2023-24West Lothian</v>
      </c>
      <c r="B766" s="1" t="s">
        <v>27</v>
      </c>
      <c r="C766" s="3" t="s">
        <v>103</v>
      </c>
    </row>
  </sheetData>
  <sheetProtection algorithmName="SHA-512" hashValue="K1KOqOVXxJ/fCOpaesmzqvjnsM7jd9Yc1le2WT70MUUciyw79ojOeLjXO20pBosSCkXR0X7kwkDYqKqY4j2zzQ==" saltValue="pZoySsd8lJRpp5wZCkIJgA==" spinCount="100000" sheet="1" objects="1" scenarios="1"/>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9"/>
  <sheetViews>
    <sheetView showGridLines="0" tabSelected="1" workbookViewId="0"/>
  </sheetViews>
  <sheetFormatPr defaultColWidth="9.33203125" defaultRowHeight="15"/>
  <cols>
    <col min="1" max="1" width="16.33203125" style="13" customWidth="1"/>
    <col min="2" max="2" width="139.5" style="13" bestFit="1" customWidth="1"/>
    <col min="3" max="16384" width="9.33203125" style="13"/>
  </cols>
  <sheetData>
    <row r="1" spans="1:2" ht="15.75">
      <c r="A1" s="12" t="s">
        <v>102</v>
      </c>
    </row>
    <row r="2" spans="1:2" ht="15.75">
      <c r="A2" s="12" t="s">
        <v>104</v>
      </c>
    </row>
    <row r="3" spans="1:2" ht="28.5" customHeight="1">
      <c r="A3" s="12" t="s">
        <v>126</v>
      </c>
      <c r="B3" s="12" t="s">
        <v>127</v>
      </c>
    </row>
    <row r="4" spans="1:2" ht="24.75" customHeight="1">
      <c r="A4" s="13" t="s">
        <v>128</v>
      </c>
      <c r="B4" s="21" t="s">
        <v>119</v>
      </c>
    </row>
    <row r="5" spans="1:2" ht="24.75" customHeight="1">
      <c r="A5" s="13" t="s">
        <v>129</v>
      </c>
      <c r="B5" s="21" t="s">
        <v>43</v>
      </c>
    </row>
    <row r="6" spans="1:2" ht="24.75" customHeight="1">
      <c r="A6" s="13" t="s">
        <v>130</v>
      </c>
      <c r="B6" s="21" t="s">
        <v>53</v>
      </c>
    </row>
    <row r="7" spans="1:2" ht="24.75" customHeight="1">
      <c r="A7" s="13" t="s">
        <v>131</v>
      </c>
      <c r="B7" s="21" t="s">
        <v>96</v>
      </c>
    </row>
    <row r="8" spans="1:2" ht="24.75" customHeight="1">
      <c r="A8" s="13" t="s">
        <v>132</v>
      </c>
      <c r="B8" s="21" t="s">
        <v>97</v>
      </c>
    </row>
    <row r="9" spans="1:2" ht="24.75" customHeight="1">
      <c r="A9" s="13" t="s">
        <v>133</v>
      </c>
      <c r="B9" s="21" t="s">
        <v>98</v>
      </c>
    </row>
  </sheetData>
  <sheetProtection algorithmName="SHA-512" hashValue="gbc5C5enJ4xAji/mHw27Pdi6LIFfohXtDpscsRG0ABfW1REra73Q5cY1Y9ifI11k1oJdn6/s3zbJCZ6xR5bvNA==" saltValue="56ZXRRLUTp5un3h0jzcLuw==" spinCount="100000" sheet="1" objects="1" scenarios="1"/>
  <phoneticPr fontId="0" type="noConversion"/>
  <hyperlinks>
    <hyperlink ref="B5" location="SDS_1!A1" display="Structured Deferred Sentences by Local Authority : Number of Sentences and Individuals by Gender" xr:uid="{00000000-0004-0000-0100-000000000000}"/>
    <hyperlink ref="B4" location="CoverSheet!A1" display="Cover Sheet" xr:uid="{00000000-0004-0000-0100-000001000000}"/>
    <hyperlink ref="B6" location="SDS_2!A1" display="Structured Deferred Sentences by Local Authority : Number of Sentences by Age Group (2019-20 onwards)" xr:uid="{00000000-0004-0000-0100-000002000000}"/>
    <hyperlink ref="B7" location="SDS_3!A1" display="Structured Deferred Sentences by Local Authority : Number of Sentences by Employment Status (2020-21 onwards)" xr:uid="{00000000-0004-0000-0100-000003000000}"/>
    <hyperlink ref="B8:B9" location="'SDS - age'!B1" display="Structured Deferred Sentences by Local Authority : Number of Sentences by Age Group" xr:uid="{00000000-0004-0000-0100-000004000000}"/>
    <hyperlink ref="B8" location="SDS_4!A1" display="Structured Deferred Sentences by Local Authority : Number of Sentences by Length (2020-21 onwards)" xr:uid="{00000000-0004-0000-0100-000005000000}"/>
    <hyperlink ref="B9" location="SDS_5!A1" display="Structured Deferred Sentences by Local Authority : Number of Sentences Finished by Outcome (2020-21 onwards)" xr:uid="{00000000-0004-0000-0100-000006000000}"/>
  </hyperlink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BFC9-7FD6-491C-8073-5C325F92DB54}">
  <sheetPr>
    <pageSetUpPr fitToPage="1"/>
  </sheetPr>
  <dimension ref="A1:A29"/>
  <sheetViews>
    <sheetView showGridLines="0" workbookViewId="0"/>
  </sheetViews>
  <sheetFormatPr defaultColWidth="9.33203125" defaultRowHeight="15"/>
  <cols>
    <col min="1" max="1" width="179.83203125" style="69" customWidth="1"/>
    <col min="2" max="16384" width="9.33203125" style="69"/>
  </cols>
  <sheetData>
    <row r="1" spans="1:1" ht="15.75">
      <c r="A1" s="68" t="s">
        <v>113</v>
      </c>
    </row>
    <row r="2" spans="1:1" ht="30" customHeight="1">
      <c r="A2" s="80" t="s">
        <v>104</v>
      </c>
    </row>
    <row r="3" spans="1:1" ht="30.75" customHeight="1">
      <c r="A3" s="77" t="s">
        <v>114</v>
      </c>
    </row>
    <row r="4" spans="1:1" ht="75.75" customHeight="1">
      <c r="A4" s="70" t="s">
        <v>120</v>
      </c>
    </row>
    <row r="5" spans="1:1">
      <c r="A5" s="71" t="s">
        <v>121</v>
      </c>
    </row>
    <row r="6" spans="1:1" ht="30.75" customHeight="1">
      <c r="A6" s="78" t="s">
        <v>122</v>
      </c>
    </row>
    <row r="7" spans="1:1" ht="45" customHeight="1">
      <c r="A7" s="70" t="s">
        <v>123</v>
      </c>
    </row>
    <row r="8" spans="1:1">
      <c r="A8" s="70" t="s">
        <v>124</v>
      </c>
    </row>
    <row r="9" spans="1:1" ht="30" customHeight="1">
      <c r="A9" s="72" t="s">
        <v>115</v>
      </c>
    </row>
    <row r="10" spans="1:1" ht="30">
      <c r="A10" s="73" t="s">
        <v>125</v>
      </c>
    </row>
    <row r="11" spans="1:1" ht="30.75" customHeight="1">
      <c r="A11" s="74" t="s">
        <v>116</v>
      </c>
    </row>
    <row r="12" spans="1:1">
      <c r="A12" s="75" t="s">
        <v>117</v>
      </c>
    </row>
    <row r="13" spans="1:1" ht="28.5" customHeight="1">
      <c r="A13" s="74" t="s">
        <v>118</v>
      </c>
    </row>
    <row r="14" spans="1:1">
      <c r="A14" s="75"/>
    </row>
    <row r="15" spans="1:1">
      <c r="A15" s="75"/>
    </row>
    <row r="16" spans="1:1">
      <c r="A16" s="75"/>
    </row>
    <row r="17" spans="1:1">
      <c r="A17" s="75"/>
    </row>
    <row r="18" spans="1:1">
      <c r="A18" s="75"/>
    </row>
    <row r="19" spans="1:1">
      <c r="A19" s="75"/>
    </row>
    <row r="21" spans="1:1">
      <c r="A21" s="75"/>
    </row>
    <row r="22" spans="1:1">
      <c r="A22" s="76"/>
    </row>
    <row r="23" spans="1:1">
      <c r="A23" s="75"/>
    </row>
    <row r="24" spans="1:1">
      <c r="A24" s="75"/>
    </row>
    <row r="25" spans="1:1">
      <c r="A25" s="75"/>
    </row>
    <row r="26" spans="1:1">
      <c r="A26" s="75"/>
    </row>
    <row r="27" spans="1:1">
      <c r="A27" s="75"/>
    </row>
    <row r="29" spans="1:1">
      <c r="A29" s="74"/>
    </row>
  </sheetData>
  <sheetProtection algorithmName="SHA-512" hashValue="l9gACVptDTONzvGOz1FdXOReGmWT3LaNTFYO+YIAsl+Uj/2lwKLtRG/nxXG3BN2Bk2NJ3rry8c1MEWQeGVuPZw==" saltValue="vr2ehhYdBcIlEVrhcPeNEQ==" spinCount="100000" sheet="1" objects="1" scenarios="1"/>
  <hyperlinks>
    <hyperlink ref="A9" r:id="rId1" xr:uid="{FED31278-F1CD-460F-855A-ACB02BBE6B34}"/>
    <hyperlink ref="A11" r:id="rId2" display="https://www.gov.scot/collections/criminal-justice-social-work/" xr:uid="{D3833678-FFD5-4E8C-8241-CD992348B954}"/>
    <hyperlink ref="A13" r:id="rId3" xr:uid="{4F26E4DA-BE90-43F4-B9BF-CB4157B507B2}"/>
    <hyperlink ref="A3" location="Index!A1" display="To Index sheet" xr:uid="{EC9DDC54-11D9-4D1C-BE10-077CC037C006}"/>
    <hyperlink ref="A6" r:id="rId4" xr:uid="{430AE6CA-75ED-4377-B686-A51E690A7DBB}"/>
  </hyperlinks>
  <pageMargins left="0.70866141732283472" right="0.70866141732283472" top="0.74803149606299213" bottom="0.74803149606299213" header="0.31496062992125984" footer="0.31496062992125984"/>
  <pageSetup paperSize="9" scale="61"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pageSetUpPr fitToPage="1"/>
  </sheetPr>
  <dimension ref="A1:G41"/>
  <sheetViews>
    <sheetView workbookViewId="0"/>
  </sheetViews>
  <sheetFormatPr defaultColWidth="9.33203125" defaultRowHeight="15.75"/>
  <cols>
    <col min="1" max="1" width="39" style="11" customWidth="1"/>
    <col min="2" max="2" width="24.5" style="8" customWidth="1"/>
    <col min="3" max="3" width="26.83203125" style="8" customWidth="1"/>
    <col min="4" max="4" width="28.1640625" style="8" customWidth="1"/>
    <col min="5" max="5" width="26.5" style="8" customWidth="1"/>
    <col min="6" max="7" width="30.33203125" style="8" customWidth="1"/>
    <col min="8" max="16384" width="9.33203125" style="8"/>
  </cols>
  <sheetData>
    <row r="1" spans="1:7">
      <c r="A1" s="49" t="s">
        <v>83</v>
      </c>
      <c r="B1" s="50"/>
      <c r="C1" s="50"/>
      <c r="D1" s="50"/>
      <c r="E1" s="50"/>
      <c r="F1" s="52"/>
    </row>
    <row r="2" spans="1:7" ht="22.5" customHeight="1">
      <c r="A2" s="49" t="str">
        <f>"and Individuals by Gender, "&amp;A5&amp;" "</f>
        <v xml:space="preserve">and Individuals by Gender, 2022-23 </v>
      </c>
      <c r="B2" s="51"/>
      <c r="C2" s="51"/>
      <c r="D2" s="51"/>
      <c r="E2" s="51"/>
      <c r="F2" s="52"/>
      <c r="G2" s="52"/>
    </row>
    <row r="3" spans="1:7" ht="22.5" customHeight="1">
      <c r="A3" s="53" t="s">
        <v>33</v>
      </c>
      <c r="B3" s="54"/>
      <c r="C3" s="54"/>
      <c r="D3" s="54"/>
      <c r="E3" s="54"/>
      <c r="F3" s="54"/>
      <c r="G3" s="54"/>
    </row>
    <row r="4" spans="1:7" ht="15" customHeight="1">
      <c r="A4" s="79" t="s">
        <v>143</v>
      </c>
      <c r="B4" s="54"/>
      <c r="C4" s="54"/>
      <c r="D4" s="54"/>
      <c r="E4" s="54"/>
      <c r="F4" s="54"/>
      <c r="G4" s="54"/>
    </row>
    <row r="5" spans="1:7" ht="15" customHeight="1">
      <c r="A5" s="81" t="s">
        <v>95</v>
      </c>
      <c r="B5" s="54" t="s">
        <v>141</v>
      </c>
      <c r="C5" s="54"/>
      <c r="D5" s="54"/>
      <c r="E5" s="54"/>
      <c r="F5" s="54"/>
      <c r="G5" s="54"/>
    </row>
    <row r="6" spans="1:7" ht="30" customHeight="1">
      <c r="A6" s="79" t="s">
        <v>142</v>
      </c>
      <c r="B6" s="54"/>
      <c r="C6" s="54"/>
      <c r="D6" s="54"/>
      <c r="E6" s="54"/>
      <c r="F6" s="54"/>
      <c r="G6" s="54"/>
    </row>
    <row r="7" spans="1:7" s="9" customFormat="1" ht="32.25" customHeight="1">
      <c r="A7" s="44"/>
      <c r="B7" s="47" t="s">
        <v>41</v>
      </c>
      <c r="C7" s="45"/>
      <c r="D7" s="46"/>
      <c r="E7" s="47" t="s">
        <v>42</v>
      </c>
      <c r="F7" s="45"/>
      <c r="G7" s="46"/>
    </row>
    <row r="8" spans="1:7" s="9" customFormat="1" ht="51.75" customHeight="1">
      <c r="A8" s="59" t="s">
        <v>36</v>
      </c>
      <c r="B8" s="60" t="s">
        <v>84</v>
      </c>
      <c r="C8" s="61" t="s">
        <v>85</v>
      </c>
      <c r="D8" s="62" t="s">
        <v>86</v>
      </c>
      <c r="E8" s="60" t="s">
        <v>87</v>
      </c>
      <c r="F8" s="61" t="s">
        <v>88</v>
      </c>
      <c r="G8" s="62" t="s">
        <v>89</v>
      </c>
    </row>
    <row r="9" spans="1:7" s="10" customFormat="1" ht="19.5" customHeight="1">
      <c r="A9" s="56" t="s">
        <v>28</v>
      </c>
      <c r="B9" s="31">
        <f>SUM(B10:B41)</f>
        <v>1330</v>
      </c>
      <c r="C9" s="14">
        <f t="shared" ref="C9:G9" si="0">SUM(C10:C41)</f>
        <v>942</v>
      </c>
      <c r="D9" s="15">
        <f t="shared" si="0"/>
        <v>388</v>
      </c>
      <c r="E9" s="31">
        <f t="shared" si="0"/>
        <v>1260</v>
      </c>
      <c r="F9" s="14">
        <f t="shared" si="0"/>
        <v>891</v>
      </c>
      <c r="G9" s="14">
        <f t="shared" si="0"/>
        <v>369</v>
      </c>
    </row>
    <row r="10" spans="1:7" s="10" customFormat="1">
      <c r="A10" s="57" t="s">
        <v>0</v>
      </c>
      <c r="B10" s="16">
        <f>IF(DATA!$L6=1,"na",VLOOKUP(DATA!$K6,DATA!$A$6:$I$197,4,FALSE))</f>
        <v>40</v>
      </c>
      <c r="C10" s="17">
        <f>IF(DATA!$L6=1,"na",VLOOKUP(DATA!$K6,DATA!$A$6:$I$197,5,FALSE))</f>
        <v>23</v>
      </c>
      <c r="D10" s="18">
        <f>IF(DATA!$L6=1,"na",VLOOKUP(DATA!$K6,DATA!$A$6:$I$197,6,FALSE))</f>
        <v>17</v>
      </c>
      <c r="E10" s="16">
        <f>IF(DATA!$L6=1,"na",VLOOKUP(DATA!$K6,DATA!$A$6:$I$197,7,FALSE))</f>
        <v>39</v>
      </c>
      <c r="F10" s="17">
        <f>IF(DATA!$L6=1,"na",VLOOKUP(DATA!$K6,DATA!$A$6:$I$197,8,FALSE))</f>
        <v>23</v>
      </c>
      <c r="G10" s="17">
        <f>IF(DATA!$L6=1,"na",VLOOKUP(DATA!$K6,DATA!$A$6:$I$197,9,FALSE))</f>
        <v>16</v>
      </c>
    </row>
    <row r="11" spans="1:7" s="10" customFormat="1">
      <c r="A11" s="57" t="s">
        <v>1</v>
      </c>
      <c r="B11" s="16">
        <f>IF(DATA!$L7=1,"na",VLOOKUP(DATA!$K7,DATA!$A$6:$I$197,4,FALSE))</f>
        <v>21</v>
      </c>
      <c r="C11" s="17">
        <f>IF(DATA!$L7=1,"na",VLOOKUP(DATA!$K7,DATA!$A$6:$I$197,5,FALSE))</f>
        <v>15</v>
      </c>
      <c r="D11" s="18">
        <f>IF(DATA!$L7=1,"na",VLOOKUP(DATA!$K7,DATA!$A$6:$I$197,6,FALSE))</f>
        <v>6</v>
      </c>
      <c r="E11" s="16">
        <f>IF(DATA!$L7=1,"na",VLOOKUP(DATA!$K7,DATA!$A$6:$I$197,7,FALSE))</f>
        <v>18</v>
      </c>
      <c r="F11" s="17">
        <f>IF(DATA!$L7=1,"na",VLOOKUP(DATA!$K7,DATA!$A$6:$I$197,8,FALSE))</f>
        <v>14</v>
      </c>
      <c r="G11" s="17">
        <f>IF(DATA!$L7=1,"na",VLOOKUP(DATA!$K7,DATA!$A$6:$I$197,9,FALSE))</f>
        <v>4</v>
      </c>
    </row>
    <row r="12" spans="1:7" s="10" customFormat="1">
      <c r="A12" s="57" t="s">
        <v>2</v>
      </c>
      <c r="B12" s="16">
        <f>IF(DATA!$L8=1,"na",VLOOKUP(DATA!$K8,DATA!$A$6:$I$197,4,FALSE))</f>
        <v>42</v>
      </c>
      <c r="C12" s="17">
        <f>IF(DATA!$L8=1,"na",VLOOKUP(DATA!$K8,DATA!$A$6:$I$197,5,FALSE))</f>
        <v>34</v>
      </c>
      <c r="D12" s="18">
        <f>IF(DATA!$L8=1,"na",VLOOKUP(DATA!$K8,DATA!$A$6:$I$197,6,FALSE))</f>
        <v>8</v>
      </c>
      <c r="E12" s="16">
        <f>IF(DATA!$L8=1,"na",VLOOKUP(DATA!$K8,DATA!$A$6:$I$197,7,FALSE))</f>
        <v>32</v>
      </c>
      <c r="F12" s="17">
        <f>IF(DATA!$L8=1,"na",VLOOKUP(DATA!$K8,DATA!$A$6:$I$197,8,FALSE))</f>
        <v>24</v>
      </c>
      <c r="G12" s="17">
        <f>IF(DATA!$L8=1,"na",VLOOKUP(DATA!$K8,DATA!$A$6:$I$197,9,FALSE))</f>
        <v>8</v>
      </c>
    </row>
    <row r="13" spans="1:7" s="10" customFormat="1">
      <c r="A13" s="57" t="s">
        <v>3</v>
      </c>
      <c r="B13" s="16">
        <f>IF(DATA!$L9=1,"na",VLOOKUP(DATA!$K9,DATA!$A$6:$I$197,4,FALSE))</f>
        <v>22</v>
      </c>
      <c r="C13" s="17">
        <f>IF(DATA!$L9=1,"na",VLOOKUP(DATA!$K9,DATA!$A$6:$I$197,5,FALSE))</f>
        <v>17</v>
      </c>
      <c r="D13" s="18">
        <f>IF(DATA!$L9=1,"na",VLOOKUP(DATA!$K9,DATA!$A$6:$I$197,6,FALSE))</f>
        <v>5</v>
      </c>
      <c r="E13" s="16">
        <f>IF(DATA!$L9=1,"na",VLOOKUP(DATA!$K9,DATA!$A$6:$I$197,7,FALSE))</f>
        <v>20</v>
      </c>
      <c r="F13" s="17">
        <f>IF(DATA!$L9=1,"na",VLOOKUP(DATA!$K9,DATA!$A$6:$I$197,8,FALSE))</f>
        <v>15</v>
      </c>
      <c r="G13" s="17">
        <f>IF(DATA!$L9=1,"na",VLOOKUP(DATA!$K9,DATA!$A$6:$I$197,9,FALSE))</f>
        <v>5</v>
      </c>
    </row>
    <row r="14" spans="1:7" ht="15">
      <c r="A14" s="57" t="s">
        <v>4</v>
      </c>
      <c r="B14" s="16">
        <f>IF(DATA!$L10=1,"na",VLOOKUP(DATA!$K10,DATA!$A$6:$I$197,4,FALSE))</f>
        <v>1</v>
      </c>
      <c r="C14" s="17">
        <f>IF(DATA!$L10=1,"na",VLOOKUP(DATA!$K10,DATA!$A$6:$I$197,5,FALSE))</f>
        <v>1</v>
      </c>
      <c r="D14" s="18">
        <f>IF(DATA!$L10=1,"na",VLOOKUP(DATA!$K10,DATA!$A$6:$I$197,6,FALSE))</f>
        <v>0</v>
      </c>
      <c r="E14" s="16">
        <f>IF(DATA!$L10=1,"na",VLOOKUP(DATA!$K10,DATA!$A$6:$I$197,7,FALSE))</f>
        <v>1</v>
      </c>
      <c r="F14" s="17">
        <f>IF(DATA!$L10=1,"na",VLOOKUP(DATA!$K10,DATA!$A$6:$I$197,8,FALSE))</f>
        <v>1</v>
      </c>
      <c r="G14" s="17">
        <f>IF(DATA!$L10=1,"na",VLOOKUP(DATA!$K10,DATA!$A$6:$I$197,9,FALSE))</f>
        <v>0</v>
      </c>
    </row>
    <row r="15" spans="1:7" ht="15">
      <c r="A15" s="57" t="s">
        <v>5</v>
      </c>
      <c r="B15" s="16">
        <f>IF(DATA!$L11=1,"na",VLOOKUP(DATA!$K11,DATA!$A$6:$I$197,4,FALSE))</f>
        <v>25</v>
      </c>
      <c r="C15" s="17">
        <f>IF(DATA!$L11=1,"na",VLOOKUP(DATA!$K11,DATA!$A$6:$I$197,5,FALSE))</f>
        <v>0</v>
      </c>
      <c r="D15" s="18">
        <f>IF(DATA!$L11=1,"na",VLOOKUP(DATA!$K11,DATA!$A$6:$I$197,6,FALSE))</f>
        <v>25</v>
      </c>
      <c r="E15" s="16">
        <f>IF(DATA!$L11=1,"na",VLOOKUP(DATA!$K11,DATA!$A$6:$I$197,7,FALSE))</f>
        <v>23</v>
      </c>
      <c r="F15" s="17">
        <f>IF(DATA!$L11=1,"na",VLOOKUP(DATA!$K11,DATA!$A$6:$I$197,8,FALSE))</f>
        <v>0</v>
      </c>
      <c r="G15" s="17">
        <f>IF(DATA!$L11=1,"na",VLOOKUP(DATA!$K11,DATA!$A$6:$I$197,9,FALSE))</f>
        <v>23</v>
      </c>
    </row>
    <row r="16" spans="1:7" ht="15">
      <c r="A16" s="57" t="s">
        <v>6</v>
      </c>
      <c r="B16" s="16">
        <f>IF(DATA!$L12=1,"na",VLOOKUP(DATA!$K12,DATA!$A$6:$I$197,4,FALSE))</f>
        <v>54</v>
      </c>
      <c r="C16" s="17">
        <f>IF(DATA!$L12=1,"na",VLOOKUP(DATA!$K12,DATA!$A$6:$I$197,5,FALSE))</f>
        <v>34</v>
      </c>
      <c r="D16" s="18">
        <f>IF(DATA!$L12=1,"na",VLOOKUP(DATA!$K12,DATA!$A$6:$I$197,6,FALSE))</f>
        <v>20</v>
      </c>
      <c r="E16" s="16">
        <f>IF(DATA!$L12=1,"na",VLOOKUP(DATA!$K12,DATA!$A$6:$I$197,7,FALSE))</f>
        <v>54</v>
      </c>
      <c r="F16" s="17">
        <f>IF(DATA!$L12=1,"na",VLOOKUP(DATA!$K12,DATA!$A$6:$I$197,8,FALSE))</f>
        <v>34</v>
      </c>
      <c r="G16" s="17">
        <f>IF(DATA!$L12=1,"na",VLOOKUP(DATA!$K12,DATA!$A$6:$I$197,9,FALSE))</f>
        <v>20</v>
      </c>
    </row>
    <row r="17" spans="1:7" ht="15">
      <c r="A17" s="57" t="s">
        <v>7</v>
      </c>
      <c r="B17" s="16">
        <f>IF(DATA!$L13=1,"na",VLOOKUP(DATA!$K13,DATA!$A$6:$I$197,4,FALSE))</f>
        <v>20</v>
      </c>
      <c r="C17" s="17">
        <f>IF(DATA!$L13=1,"na",VLOOKUP(DATA!$K13,DATA!$A$6:$I$197,5,FALSE))</f>
        <v>14</v>
      </c>
      <c r="D17" s="18">
        <f>IF(DATA!$L13=1,"na",VLOOKUP(DATA!$K13,DATA!$A$6:$I$197,6,FALSE))</f>
        <v>6</v>
      </c>
      <c r="E17" s="16">
        <f>IF(DATA!$L13=1,"na",VLOOKUP(DATA!$K13,DATA!$A$6:$I$197,7,FALSE))</f>
        <v>20</v>
      </c>
      <c r="F17" s="17">
        <f>IF(DATA!$L13=1,"na",VLOOKUP(DATA!$K13,DATA!$A$6:$I$197,8,FALSE))</f>
        <v>14</v>
      </c>
      <c r="G17" s="17">
        <f>IF(DATA!$L13=1,"na",VLOOKUP(DATA!$K13,DATA!$A$6:$I$197,9,FALSE))</f>
        <v>6</v>
      </c>
    </row>
    <row r="18" spans="1:7" ht="15">
      <c r="A18" s="57" t="s">
        <v>8</v>
      </c>
      <c r="B18" s="16">
        <f>IF(DATA!$L14=1,"na",VLOOKUP(DATA!$K14,DATA!$A$6:$I$197,4,FALSE))</f>
        <v>12</v>
      </c>
      <c r="C18" s="17">
        <f>IF(DATA!$L14=1,"na",VLOOKUP(DATA!$K14,DATA!$A$6:$I$197,5,FALSE))</f>
        <v>7</v>
      </c>
      <c r="D18" s="18">
        <f>IF(DATA!$L14=1,"na",VLOOKUP(DATA!$K14,DATA!$A$6:$I$197,6,FALSE))</f>
        <v>5</v>
      </c>
      <c r="E18" s="16">
        <f>IF(DATA!$L14=1,"na",VLOOKUP(DATA!$K14,DATA!$A$6:$I$197,7,FALSE))</f>
        <v>11</v>
      </c>
      <c r="F18" s="17">
        <f>IF(DATA!$L14=1,"na",VLOOKUP(DATA!$K14,DATA!$A$6:$I$197,8,FALSE))</f>
        <v>7</v>
      </c>
      <c r="G18" s="17">
        <f>IF(DATA!$L14=1,"na",VLOOKUP(DATA!$K14,DATA!$A$6:$I$197,9,FALSE))</f>
        <v>4</v>
      </c>
    </row>
    <row r="19" spans="1:7" ht="15">
      <c r="A19" s="57" t="s">
        <v>9</v>
      </c>
      <c r="B19" s="16">
        <f>IF(DATA!$L15=1,"na",VLOOKUP(DATA!$K15,DATA!$A$6:$I$197,4,FALSE))</f>
        <v>0</v>
      </c>
      <c r="C19" s="17">
        <f>IF(DATA!$L15=1,"na",VLOOKUP(DATA!$K15,DATA!$A$6:$I$197,5,FALSE))</f>
        <v>0</v>
      </c>
      <c r="D19" s="18">
        <f>IF(DATA!$L15=1,"na",VLOOKUP(DATA!$K15,DATA!$A$6:$I$197,6,FALSE))</f>
        <v>0</v>
      </c>
      <c r="E19" s="16">
        <f>IF(DATA!$L15=1,"na",VLOOKUP(DATA!$K15,DATA!$A$6:$I$197,7,FALSE))</f>
        <v>0</v>
      </c>
      <c r="F19" s="17">
        <f>IF(DATA!$L15=1,"na",VLOOKUP(DATA!$K15,DATA!$A$6:$I$197,8,FALSE))</f>
        <v>0</v>
      </c>
      <c r="G19" s="17">
        <f>IF(DATA!$L15=1,"na",VLOOKUP(DATA!$K15,DATA!$A$6:$I$197,9,FALSE))</f>
        <v>0</v>
      </c>
    </row>
    <row r="20" spans="1:7" ht="15">
      <c r="A20" s="57" t="s">
        <v>10</v>
      </c>
      <c r="B20" s="16">
        <f>IF(DATA!$L16=1,"na",VLOOKUP(DATA!$K16,DATA!$A$6:$I$197,4,FALSE))</f>
        <v>2</v>
      </c>
      <c r="C20" s="17">
        <f>IF(DATA!$L16=1,"na",VLOOKUP(DATA!$K16,DATA!$A$6:$I$197,5,FALSE))</f>
        <v>2</v>
      </c>
      <c r="D20" s="18">
        <f>IF(DATA!$L16=1,"na",VLOOKUP(DATA!$K16,DATA!$A$6:$I$197,6,FALSE))</f>
        <v>0</v>
      </c>
      <c r="E20" s="16">
        <f>IF(DATA!$L16=1,"na",VLOOKUP(DATA!$K16,DATA!$A$6:$I$197,7,FALSE))</f>
        <v>2</v>
      </c>
      <c r="F20" s="17">
        <f>IF(DATA!$L16=1,"na",VLOOKUP(DATA!$K16,DATA!$A$6:$I$197,8,FALSE))</f>
        <v>2</v>
      </c>
      <c r="G20" s="17">
        <f>IF(DATA!$L16=1,"na",VLOOKUP(DATA!$K16,DATA!$A$6:$I$197,9,FALSE))</f>
        <v>0</v>
      </c>
    </row>
    <row r="21" spans="1:7" ht="15">
      <c r="A21" s="57" t="s">
        <v>11</v>
      </c>
      <c r="B21" s="16">
        <f>IF(DATA!$L17=1,"na",VLOOKUP(DATA!$K17,DATA!$A$6:$I$197,4,FALSE))</f>
        <v>18</v>
      </c>
      <c r="C21" s="17">
        <f>IF(DATA!$L17=1,"na",VLOOKUP(DATA!$K17,DATA!$A$6:$I$197,5,FALSE))</f>
        <v>8</v>
      </c>
      <c r="D21" s="18">
        <f>IF(DATA!$L17=1,"na",VLOOKUP(DATA!$K17,DATA!$A$6:$I$197,6,FALSE))</f>
        <v>10</v>
      </c>
      <c r="E21" s="16">
        <f>IF(DATA!$L17=1,"na",VLOOKUP(DATA!$K17,DATA!$A$6:$I$197,7,FALSE))</f>
        <v>16</v>
      </c>
      <c r="F21" s="17">
        <f>IF(DATA!$L17=1,"na",VLOOKUP(DATA!$K17,DATA!$A$6:$I$197,8,FALSE))</f>
        <v>6</v>
      </c>
      <c r="G21" s="17">
        <f>IF(DATA!$L17=1,"na",VLOOKUP(DATA!$K17,DATA!$A$6:$I$197,9,FALSE))</f>
        <v>10</v>
      </c>
    </row>
    <row r="22" spans="1:7" ht="15">
      <c r="A22" s="57" t="s">
        <v>12</v>
      </c>
      <c r="B22" s="16">
        <f>IF(DATA!$L18=1,"na",VLOOKUP(DATA!$K18,DATA!$A$6:$I$197,4,FALSE))</f>
        <v>44</v>
      </c>
      <c r="C22" s="17">
        <f>IF(DATA!$L18=1,"na",VLOOKUP(DATA!$K18,DATA!$A$6:$I$197,5,FALSE))</f>
        <v>25</v>
      </c>
      <c r="D22" s="18">
        <f>IF(DATA!$L18=1,"na",VLOOKUP(DATA!$K18,DATA!$A$6:$I$197,6,FALSE))</f>
        <v>19</v>
      </c>
      <c r="E22" s="16">
        <f>IF(DATA!$L18=1,"na",VLOOKUP(DATA!$K18,DATA!$A$6:$I$197,7,FALSE))</f>
        <v>38</v>
      </c>
      <c r="F22" s="17">
        <f>IF(DATA!$L18=1,"na",VLOOKUP(DATA!$K18,DATA!$A$6:$I$197,8,FALSE))</f>
        <v>22</v>
      </c>
      <c r="G22" s="17">
        <f>IF(DATA!$L18=1,"na",VLOOKUP(DATA!$K18,DATA!$A$6:$I$197,9,FALSE))</f>
        <v>16</v>
      </c>
    </row>
    <row r="23" spans="1:7" ht="15">
      <c r="A23" s="57" t="s">
        <v>13</v>
      </c>
      <c r="B23" s="16">
        <f>IF(DATA!$L19=1,"na",VLOOKUP(DATA!$K19,DATA!$A$6:$I$197,4,FALSE))</f>
        <v>115</v>
      </c>
      <c r="C23" s="17">
        <f>IF(DATA!$L19=1,"na",VLOOKUP(DATA!$K19,DATA!$A$6:$I$197,5,FALSE))</f>
        <v>88</v>
      </c>
      <c r="D23" s="18">
        <f>IF(DATA!$L19=1,"na",VLOOKUP(DATA!$K19,DATA!$A$6:$I$197,6,FALSE))</f>
        <v>27</v>
      </c>
      <c r="E23" s="16">
        <f>IF(DATA!$L19=1,"na",VLOOKUP(DATA!$K19,DATA!$A$6:$I$197,7,FALSE))</f>
        <v>112</v>
      </c>
      <c r="F23" s="17">
        <f>IF(DATA!$L19=1,"na",VLOOKUP(DATA!$K19,DATA!$A$6:$I$197,8,FALSE))</f>
        <v>86</v>
      </c>
      <c r="G23" s="17">
        <f>IF(DATA!$L19=1,"na",VLOOKUP(DATA!$K19,DATA!$A$6:$I$197,9,FALSE))</f>
        <v>26</v>
      </c>
    </row>
    <row r="24" spans="1:7" ht="15">
      <c r="A24" s="57" t="s">
        <v>14</v>
      </c>
      <c r="B24" s="16">
        <f>IF(DATA!$L20=1,"na",VLOOKUP(DATA!$K20,DATA!$A$6:$I$197,4,FALSE))</f>
        <v>520</v>
      </c>
      <c r="C24" s="17">
        <f>IF(DATA!$L20=1,"na",VLOOKUP(DATA!$K20,DATA!$A$6:$I$197,5,FALSE))</f>
        <v>401</v>
      </c>
      <c r="D24" s="18">
        <f>IF(DATA!$L20=1,"na",VLOOKUP(DATA!$K20,DATA!$A$6:$I$197,6,FALSE))</f>
        <v>119</v>
      </c>
      <c r="E24" s="16">
        <f>IF(DATA!$L20=1,"na",VLOOKUP(DATA!$K20,DATA!$A$6:$I$197,7,FALSE))</f>
        <v>500</v>
      </c>
      <c r="F24" s="17">
        <f>IF(DATA!$L20=1,"na",VLOOKUP(DATA!$K20,DATA!$A$6:$I$197,8,FALSE))</f>
        <v>384</v>
      </c>
      <c r="G24" s="17">
        <f>IF(DATA!$L20=1,"na",VLOOKUP(DATA!$K20,DATA!$A$6:$I$197,9,FALSE))</f>
        <v>116</v>
      </c>
    </row>
    <row r="25" spans="1:7" ht="15">
      <c r="A25" s="57" t="s">
        <v>15</v>
      </c>
      <c r="B25" s="16">
        <f>IF(DATA!$L21=1,"na",VLOOKUP(DATA!$K21,DATA!$A$6:$I$197,4,FALSE))</f>
        <v>67</v>
      </c>
      <c r="C25" s="17">
        <f>IF(DATA!$L21=1,"na",VLOOKUP(DATA!$K21,DATA!$A$6:$I$197,5,FALSE))</f>
        <v>35</v>
      </c>
      <c r="D25" s="18">
        <f>IF(DATA!$L21=1,"na",VLOOKUP(DATA!$K21,DATA!$A$6:$I$197,6,FALSE))</f>
        <v>32</v>
      </c>
      <c r="E25" s="16">
        <f>IF(DATA!$L21=1,"na",VLOOKUP(DATA!$K21,DATA!$A$6:$I$197,7,FALSE))</f>
        <v>63</v>
      </c>
      <c r="F25" s="17">
        <f>IF(DATA!$L21=1,"na",VLOOKUP(DATA!$K21,DATA!$A$6:$I$197,8,FALSE))</f>
        <v>33</v>
      </c>
      <c r="G25" s="17">
        <f>IF(DATA!$L21=1,"na",VLOOKUP(DATA!$K21,DATA!$A$6:$I$197,9,FALSE))</f>
        <v>30</v>
      </c>
    </row>
    <row r="26" spans="1:7" ht="15">
      <c r="A26" s="57" t="s">
        <v>16</v>
      </c>
      <c r="B26" s="16">
        <f>IF(DATA!$L22=1,"na",VLOOKUP(DATA!$K22,DATA!$A$6:$I$197,4,FALSE))</f>
        <v>14</v>
      </c>
      <c r="C26" s="17">
        <f>IF(DATA!$L22=1,"na",VLOOKUP(DATA!$K22,DATA!$A$6:$I$197,5,FALSE))</f>
        <v>11</v>
      </c>
      <c r="D26" s="18">
        <f>IF(DATA!$L22=1,"na",VLOOKUP(DATA!$K22,DATA!$A$6:$I$197,6,FALSE))</f>
        <v>3</v>
      </c>
      <c r="E26" s="16">
        <f>IF(DATA!$L22=1,"na",VLOOKUP(DATA!$K22,DATA!$A$6:$I$197,7,FALSE))</f>
        <v>14</v>
      </c>
      <c r="F26" s="17">
        <f>IF(DATA!$L22=1,"na",VLOOKUP(DATA!$K22,DATA!$A$6:$I$197,8,FALSE))</f>
        <v>11</v>
      </c>
      <c r="G26" s="17">
        <f>IF(DATA!$L22=1,"na",VLOOKUP(DATA!$K22,DATA!$A$6:$I$197,9,FALSE))</f>
        <v>3</v>
      </c>
    </row>
    <row r="27" spans="1:7" ht="15">
      <c r="A27" s="57" t="s">
        <v>17</v>
      </c>
      <c r="B27" s="16">
        <f>IF(DATA!$L23=1,"na",VLOOKUP(DATA!$K23,DATA!$A$6:$I$197,4,FALSE))</f>
        <v>3</v>
      </c>
      <c r="C27" s="17">
        <f>IF(DATA!$L23=1,"na",VLOOKUP(DATA!$K23,DATA!$A$6:$I$197,5,FALSE))</f>
        <v>1</v>
      </c>
      <c r="D27" s="18">
        <f>IF(DATA!$L23=1,"na",VLOOKUP(DATA!$K23,DATA!$A$6:$I$197,6,FALSE))</f>
        <v>2</v>
      </c>
      <c r="E27" s="16">
        <f>IF(DATA!$L23=1,"na",VLOOKUP(DATA!$K23,DATA!$A$6:$I$197,7,FALSE))</f>
        <v>3</v>
      </c>
      <c r="F27" s="17">
        <f>IF(DATA!$L23=1,"na",VLOOKUP(DATA!$K23,DATA!$A$6:$I$197,8,FALSE))</f>
        <v>1</v>
      </c>
      <c r="G27" s="17">
        <f>IF(DATA!$L23=1,"na",VLOOKUP(DATA!$K23,DATA!$A$6:$I$197,9,FALSE))</f>
        <v>2</v>
      </c>
    </row>
    <row r="28" spans="1:7" ht="15">
      <c r="A28" s="57" t="s">
        <v>18</v>
      </c>
      <c r="B28" s="16">
        <f>IF(DATA!$L24=1,"na",VLOOKUP(DATA!$K24,DATA!$A$6:$I$197,4,FALSE))</f>
        <v>49</v>
      </c>
      <c r="C28" s="17">
        <f>IF(DATA!$L24=1,"na",VLOOKUP(DATA!$K24,DATA!$A$6:$I$197,5,FALSE))</f>
        <v>31</v>
      </c>
      <c r="D28" s="18">
        <f>IF(DATA!$L24=1,"na",VLOOKUP(DATA!$K24,DATA!$A$6:$I$197,6,FALSE))</f>
        <v>18</v>
      </c>
      <c r="E28" s="16">
        <f>IF(DATA!$L24=1,"na",VLOOKUP(DATA!$K24,DATA!$A$6:$I$197,7,FALSE))</f>
        <v>45</v>
      </c>
      <c r="F28" s="17">
        <f>IF(DATA!$L24=1,"na",VLOOKUP(DATA!$K24,DATA!$A$6:$I$197,8,FALSE))</f>
        <v>30</v>
      </c>
      <c r="G28" s="17">
        <f>IF(DATA!$L24=1,"na",VLOOKUP(DATA!$K24,DATA!$A$6:$I$197,9,FALSE))</f>
        <v>15</v>
      </c>
    </row>
    <row r="29" spans="1:7" ht="15">
      <c r="A29" s="57" t="s">
        <v>35</v>
      </c>
      <c r="B29" s="16">
        <f>IF(DATA!$L25=1,"na",VLOOKUP(DATA!$K25,DATA!$A$6:$I$197,4,FALSE))</f>
        <v>27</v>
      </c>
      <c r="C29" s="17">
        <f>IF(DATA!$L25=1,"na",VLOOKUP(DATA!$K25,DATA!$A$6:$I$197,5,FALSE))</f>
        <v>19</v>
      </c>
      <c r="D29" s="18">
        <f>IF(DATA!$L25=1,"na",VLOOKUP(DATA!$K25,DATA!$A$6:$I$197,6,FALSE))</f>
        <v>8</v>
      </c>
      <c r="E29" s="16">
        <f>IF(DATA!$L25=1,"na",VLOOKUP(DATA!$K25,DATA!$A$6:$I$197,7,FALSE))</f>
        <v>26</v>
      </c>
      <c r="F29" s="17">
        <f>IF(DATA!$L25=1,"na",VLOOKUP(DATA!$K25,DATA!$A$6:$I$197,8,FALSE))</f>
        <v>19</v>
      </c>
      <c r="G29" s="17">
        <f>IF(DATA!$L25=1,"na",VLOOKUP(DATA!$K25,DATA!$A$6:$I$197,9,FALSE))</f>
        <v>7</v>
      </c>
    </row>
    <row r="30" spans="1:7" ht="15">
      <c r="A30" s="57" t="s">
        <v>19</v>
      </c>
      <c r="B30" s="16">
        <f>IF(DATA!$L26=1,"na",VLOOKUP(DATA!$K26,DATA!$A$6:$I$197,4,FALSE))</f>
        <v>39</v>
      </c>
      <c r="C30" s="17">
        <f>IF(DATA!$L26=1,"na",VLOOKUP(DATA!$K26,DATA!$A$6:$I$197,5,FALSE))</f>
        <v>27</v>
      </c>
      <c r="D30" s="18">
        <f>IF(DATA!$L26=1,"na",VLOOKUP(DATA!$K26,DATA!$A$6:$I$197,6,FALSE))</f>
        <v>12</v>
      </c>
      <c r="E30" s="16">
        <f>IF(DATA!$L26=1,"na",VLOOKUP(DATA!$K26,DATA!$A$6:$I$197,7,FALSE))</f>
        <v>39</v>
      </c>
      <c r="F30" s="17">
        <f>IF(DATA!$L26=1,"na",VLOOKUP(DATA!$K26,DATA!$A$6:$I$197,8,FALSE))</f>
        <v>27</v>
      </c>
      <c r="G30" s="17">
        <f>IF(DATA!$L26=1,"na",VLOOKUP(DATA!$K26,DATA!$A$6:$I$197,9,FALSE))</f>
        <v>12</v>
      </c>
    </row>
    <row r="31" spans="1:7" ht="15">
      <c r="A31" s="57" t="s">
        <v>20</v>
      </c>
      <c r="B31" s="16">
        <f>IF(DATA!$L27=1,"na",VLOOKUP(DATA!$K27,DATA!$A$6:$I$197,4,FALSE))</f>
        <v>24</v>
      </c>
      <c r="C31" s="17">
        <f>IF(DATA!$L27=1,"na",VLOOKUP(DATA!$K27,DATA!$A$6:$I$197,5,FALSE))</f>
        <v>17</v>
      </c>
      <c r="D31" s="18">
        <f>IF(DATA!$L27=1,"na",VLOOKUP(DATA!$K27,DATA!$A$6:$I$197,6,FALSE))</f>
        <v>7</v>
      </c>
      <c r="E31" s="16">
        <f>IF(DATA!$L27=1,"na",VLOOKUP(DATA!$K27,DATA!$A$6:$I$197,7,FALSE))</f>
        <v>24</v>
      </c>
      <c r="F31" s="17">
        <f>IF(DATA!$L27=1,"na",VLOOKUP(DATA!$K27,DATA!$A$6:$I$197,8,FALSE))</f>
        <v>17</v>
      </c>
      <c r="G31" s="17">
        <f>IF(DATA!$L27=1,"na",VLOOKUP(DATA!$K27,DATA!$A$6:$I$197,9,FALSE))</f>
        <v>7</v>
      </c>
    </row>
    <row r="32" spans="1:7" ht="15">
      <c r="A32" s="57" t="s">
        <v>30</v>
      </c>
      <c r="B32" s="16">
        <f>IF(DATA!$L28=1,"na",VLOOKUP(DATA!$K28,DATA!$A$6:$I$197,4,FALSE))</f>
        <v>1</v>
      </c>
      <c r="C32" s="17">
        <f>IF(DATA!$L28=1,"na",VLOOKUP(DATA!$K28,DATA!$A$6:$I$197,5,FALSE))</f>
        <v>0</v>
      </c>
      <c r="D32" s="18">
        <f>IF(DATA!$L28=1,"na",VLOOKUP(DATA!$K28,DATA!$A$6:$I$197,6,FALSE))</f>
        <v>1</v>
      </c>
      <c r="E32" s="16">
        <f>IF(DATA!$L28=1,"na",VLOOKUP(DATA!$K28,DATA!$A$6:$I$197,7,FALSE))</f>
        <v>1</v>
      </c>
      <c r="F32" s="17">
        <f>IF(DATA!$L28=1,"na",VLOOKUP(DATA!$K28,DATA!$A$6:$I$197,8,FALSE))</f>
        <v>0</v>
      </c>
      <c r="G32" s="17">
        <f>IF(DATA!$L28=1,"na",VLOOKUP(DATA!$K28,DATA!$A$6:$I$197,9,FALSE))</f>
        <v>1</v>
      </c>
    </row>
    <row r="33" spans="1:7" ht="15">
      <c r="A33" s="57" t="s">
        <v>21</v>
      </c>
      <c r="B33" s="16">
        <f>IF(DATA!$L29=1,"na",VLOOKUP(DATA!$K29,DATA!$A$6:$I$197,4,FALSE))</f>
        <v>45</v>
      </c>
      <c r="C33" s="17">
        <f>IF(DATA!$L29=1,"na",VLOOKUP(DATA!$K29,DATA!$A$6:$I$197,5,FALSE))</f>
        <v>42</v>
      </c>
      <c r="D33" s="18">
        <f>IF(DATA!$L29=1,"na",VLOOKUP(DATA!$K29,DATA!$A$6:$I$197,6,FALSE))</f>
        <v>3</v>
      </c>
      <c r="E33" s="16">
        <f>IF(DATA!$L29=1,"na",VLOOKUP(DATA!$K29,DATA!$A$6:$I$197,7,FALSE))</f>
        <v>36</v>
      </c>
      <c r="F33" s="17">
        <f>IF(DATA!$L29=1,"na",VLOOKUP(DATA!$K29,DATA!$A$6:$I$197,8,FALSE))</f>
        <v>33</v>
      </c>
      <c r="G33" s="17">
        <f>IF(DATA!$L29=1,"na",VLOOKUP(DATA!$K29,DATA!$A$6:$I$197,9,FALSE))</f>
        <v>3</v>
      </c>
    </row>
    <row r="34" spans="1:7" ht="15">
      <c r="A34" s="57" t="s">
        <v>22</v>
      </c>
      <c r="B34" s="16">
        <f>IF(DATA!$L30=1,"na",VLOOKUP(DATA!$K30,DATA!$A$6:$I$197,4,FALSE))</f>
        <v>3</v>
      </c>
      <c r="C34" s="17">
        <f>IF(DATA!$L30=1,"na",VLOOKUP(DATA!$K30,DATA!$A$6:$I$197,5,FALSE))</f>
        <v>0</v>
      </c>
      <c r="D34" s="18">
        <f>IF(DATA!$L30=1,"na",VLOOKUP(DATA!$K30,DATA!$A$6:$I$197,6,FALSE))</f>
        <v>3</v>
      </c>
      <c r="E34" s="16">
        <f>IF(DATA!$L30=1,"na",VLOOKUP(DATA!$K30,DATA!$A$6:$I$197,7,FALSE))</f>
        <v>3</v>
      </c>
      <c r="F34" s="17">
        <f>IF(DATA!$L30=1,"na",VLOOKUP(DATA!$K30,DATA!$A$6:$I$197,8,FALSE))</f>
        <v>0</v>
      </c>
      <c r="G34" s="17">
        <f>IF(DATA!$L30=1,"na",VLOOKUP(DATA!$K30,DATA!$A$6:$I$197,9,FALSE))</f>
        <v>3</v>
      </c>
    </row>
    <row r="35" spans="1:7" ht="15">
      <c r="A35" s="57" t="s">
        <v>29</v>
      </c>
      <c r="B35" s="16">
        <f>IF(DATA!$L31=1,"na",VLOOKUP(DATA!$K31,DATA!$A$6:$I$197,4,FALSE))</f>
        <v>16</v>
      </c>
      <c r="C35" s="17">
        <f>IF(DATA!$L31=1,"na",VLOOKUP(DATA!$K31,DATA!$A$6:$I$197,5,FALSE))</f>
        <v>13</v>
      </c>
      <c r="D35" s="18">
        <f>IF(DATA!$L31=1,"na",VLOOKUP(DATA!$K31,DATA!$A$6:$I$197,6,FALSE))</f>
        <v>3</v>
      </c>
      <c r="E35" s="16">
        <f>IF(DATA!$L31=1,"na",VLOOKUP(DATA!$K31,DATA!$A$6:$I$197,7,FALSE))</f>
        <v>15</v>
      </c>
      <c r="F35" s="17">
        <f>IF(DATA!$L31=1,"na",VLOOKUP(DATA!$K31,DATA!$A$6:$I$197,8,FALSE))</f>
        <v>12</v>
      </c>
      <c r="G35" s="17">
        <f>IF(DATA!$L31=1,"na",VLOOKUP(DATA!$K31,DATA!$A$6:$I$197,9,FALSE))</f>
        <v>3</v>
      </c>
    </row>
    <row r="36" spans="1:7" ht="15">
      <c r="A36" s="57" t="s">
        <v>31</v>
      </c>
      <c r="B36" s="16">
        <f>IF(DATA!$L32=1,"na",VLOOKUP(DATA!$K32,DATA!$A$6:$I$197,4,FALSE))</f>
        <v>3</v>
      </c>
      <c r="C36" s="17">
        <f>IF(DATA!$L32=1,"na",VLOOKUP(DATA!$K32,DATA!$A$6:$I$197,5,FALSE))</f>
        <v>3</v>
      </c>
      <c r="D36" s="18">
        <f>IF(DATA!$L32=1,"na",VLOOKUP(DATA!$K32,DATA!$A$6:$I$197,6,FALSE))</f>
        <v>0</v>
      </c>
      <c r="E36" s="16">
        <f>IF(DATA!$L32=1,"na",VLOOKUP(DATA!$K32,DATA!$A$6:$I$197,7,FALSE))</f>
        <v>3</v>
      </c>
      <c r="F36" s="17">
        <f>IF(DATA!$L32=1,"na",VLOOKUP(DATA!$K32,DATA!$A$6:$I$197,8,FALSE))</f>
        <v>3</v>
      </c>
      <c r="G36" s="17">
        <f>IF(DATA!$L32=1,"na",VLOOKUP(DATA!$K32,DATA!$A$6:$I$197,9,FALSE))</f>
        <v>0</v>
      </c>
    </row>
    <row r="37" spans="1:7" ht="15">
      <c r="A37" s="57" t="s">
        <v>23</v>
      </c>
      <c r="B37" s="16">
        <f>IF(DATA!$L33=1,"na",VLOOKUP(DATA!$K33,DATA!$A$6:$I$197,4,FALSE))</f>
        <v>10</v>
      </c>
      <c r="C37" s="17">
        <f>IF(DATA!$L33=1,"na",VLOOKUP(DATA!$K33,DATA!$A$6:$I$197,5,FALSE))</f>
        <v>6</v>
      </c>
      <c r="D37" s="18">
        <f>IF(DATA!$L33=1,"na",VLOOKUP(DATA!$K33,DATA!$A$6:$I$197,6,FALSE))</f>
        <v>4</v>
      </c>
      <c r="E37" s="16">
        <f>IF(DATA!$L33=1,"na",VLOOKUP(DATA!$K33,DATA!$A$6:$I$197,7,FALSE))</f>
        <v>10</v>
      </c>
      <c r="F37" s="17">
        <f>IF(DATA!$L33=1,"na",VLOOKUP(DATA!$K33,DATA!$A$6:$I$197,8,FALSE))</f>
        <v>6</v>
      </c>
      <c r="G37" s="17">
        <f>IF(DATA!$L33=1,"na",VLOOKUP(DATA!$K33,DATA!$A$6:$I$197,9,FALSE))</f>
        <v>4</v>
      </c>
    </row>
    <row r="38" spans="1:7" ht="15">
      <c r="A38" s="57" t="s">
        <v>24</v>
      </c>
      <c r="B38" s="16">
        <f>IF(DATA!$L34=1,"na",VLOOKUP(DATA!$K34,DATA!$A$6:$I$197,4,FALSE))</f>
        <v>35</v>
      </c>
      <c r="C38" s="17">
        <f>IF(DATA!$L34=1,"na",VLOOKUP(DATA!$K34,DATA!$A$6:$I$197,5,FALSE))</f>
        <v>26</v>
      </c>
      <c r="D38" s="18">
        <f>IF(DATA!$L34=1,"na",VLOOKUP(DATA!$K34,DATA!$A$6:$I$197,6,FALSE))</f>
        <v>9</v>
      </c>
      <c r="E38" s="16">
        <f>IF(DATA!$L34=1,"na",VLOOKUP(DATA!$K34,DATA!$A$6:$I$197,7,FALSE))</f>
        <v>35</v>
      </c>
      <c r="F38" s="17">
        <f>IF(DATA!$L34=1,"na",VLOOKUP(DATA!$K34,DATA!$A$6:$I$197,8,FALSE))</f>
        <v>26</v>
      </c>
      <c r="G38" s="17">
        <f>IF(DATA!$L34=1,"na",VLOOKUP(DATA!$K34,DATA!$A$6:$I$197,9,FALSE))</f>
        <v>9</v>
      </c>
    </row>
    <row r="39" spans="1:7" ht="15">
      <c r="A39" s="57" t="s">
        <v>25</v>
      </c>
      <c r="B39" s="16">
        <f>IF(DATA!$L35=1,"na",VLOOKUP(DATA!$K35,DATA!$A$6:$I$197,4,FALSE))</f>
        <v>4</v>
      </c>
      <c r="C39" s="17">
        <f>IF(DATA!$L35=1,"na",VLOOKUP(DATA!$K35,DATA!$A$6:$I$197,5,FALSE))</f>
        <v>4</v>
      </c>
      <c r="D39" s="18">
        <f>IF(DATA!$L35=1,"na",VLOOKUP(DATA!$K35,DATA!$A$6:$I$197,6,FALSE))</f>
        <v>0</v>
      </c>
      <c r="E39" s="16">
        <f>IF(DATA!$L35=1,"na",VLOOKUP(DATA!$K35,DATA!$A$6:$I$197,7,FALSE))</f>
        <v>4</v>
      </c>
      <c r="F39" s="17">
        <f>IF(DATA!$L35=1,"na",VLOOKUP(DATA!$K35,DATA!$A$6:$I$197,8,FALSE))</f>
        <v>4</v>
      </c>
      <c r="G39" s="17">
        <f>IF(DATA!$L35=1,"na",VLOOKUP(DATA!$K35,DATA!$A$6:$I$197,9,FALSE))</f>
        <v>0</v>
      </c>
    </row>
    <row r="40" spans="1:7" ht="15">
      <c r="A40" s="57" t="s">
        <v>26</v>
      </c>
      <c r="B40" s="16">
        <f>IF(DATA!$L36=1,"na",VLOOKUP(DATA!$K36,DATA!$A$6:$I$197,4,FALSE))</f>
        <v>9</v>
      </c>
      <c r="C40" s="17">
        <f>IF(DATA!$L36=1,"na",VLOOKUP(DATA!$K36,DATA!$A$6:$I$197,5,FALSE))</f>
        <v>6</v>
      </c>
      <c r="D40" s="18">
        <f>IF(DATA!$L36=1,"na",VLOOKUP(DATA!$K36,DATA!$A$6:$I$197,6,FALSE))</f>
        <v>3</v>
      </c>
      <c r="E40" s="16">
        <f>IF(DATA!$L36=1,"na",VLOOKUP(DATA!$K36,DATA!$A$6:$I$197,7,FALSE))</f>
        <v>9</v>
      </c>
      <c r="F40" s="17">
        <f>IF(DATA!$L36=1,"na",VLOOKUP(DATA!$K36,DATA!$A$6:$I$197,8,FALSE))</f>
        <v>6</v>
      </c>
      <c r="G40" s="17">
        <f>IF(DATA!$L36=1,"na",VLOOKUP(DATA!$K36,DATA!$A$6:$I$197,9,FALSE))</f>
        <v>3</v>
      </c>
    </row>
    <row r="41" spans="1:7" ht="15">
      <c r="A41" s="57" t="s">
        <v>27</v>
      </c>
      <c r="B41" s="16">
        <f>IF(DATA!$L37=1,"na",VLOOKUP(DATA!$K37,DATA!$A$6:$I$197,4,FALSE))</f>
        <v>45</v>
      </c>
      <c r="C41" s="17">
        <f>IF(DATA!$L37=1,"na",VLOOKUP(DATA!$K37,DATA!$A$6:$I$197,5,FALSE))</f>
        <v>32</v>
      </c>
      <c r="D41" s="18">
        <f>IF(DATA!$L37=1,"na",VLOOKUP(DATA!$K37,DATA!$A$6:$I$197,6,FALSE))</f>
        <v>13</v>
      </c>
      <c r="E41" s="16">
        <f>IF(DATA!$L37=1,"na",VLOOKUP(DATA!$K37,DATA!$A$6:$I$197,7,FALSE))</f>
        <v>44</v>
      </c>
      <c r="F41" s="17">
        <f>IF(DATA!$L37=1,"na",VLOOKUP(DATA!$K37,DATA!$A$6:$I$197,8,FALSE))</f>
        <v>31</v>
      </c>
      <c r="G41" s="17">
        <f>IF(DATA!$L37=1,"na",VLOOKUP(DATA!$K37,DATA!$A$6:$I$197,9,FALSE))</f>
        <v>13</v>
      </c>
    </row>
  </sheetData>
  <sheetProtection algorithmName="SHA-512" hashValue="fDSpcEPDJppiNiry6jcalG1YdbDONGANmnheQIxEdAMyGi+Vg/etrWRFGANG4mvEemGKnUlgzoOA/0zLDndHBg==" saltValue="MxwM1JfKaYJVUqqhq3HoWw==" spinCount="100000" sheet="1" objects="1" scenarios="1"/>
  <sortState xmlns:xlrd2="http://schemas.microsoft.com/office/spreadsheetml/2017/richdata2" ref="A10:J41">
    <sortCondition ref="A10:A41"/>
  </sortState>
  <phoneticPr fontId="0" type="noConversion"/>
  <conditionalFormatting sqref="B10:G41">
    <cfRule type="cellIs" dxfId="4" priority="4" stopIfTrue="1" operator="equal">
      <formula>"na"</formula>
    </cfRule>
  </conditionalFormatting>
  <dataValidations count="1">
    <dataValidation type="list" allowBlank="1" showErrorMessage="1" sqref="A5" xr:uid="{00000000-0002-0000-0300-000000000000}">
      <formula1>"2018-19,2019-20,2020-21,2021-22,2022-23"</formula1>
    </dataValidation>
  </dataValidations>
  <hyperlinks>
    <hyperlink ref="A3" location="Index!A1" display="Back to index sheet" xr:uid="{00000000-0004-0000-0300-000000000000}"/>
  </hyperlinks>
  <pageMargins left="0.74803149606299213" right="0.74803149606299213" top="0.98425196850393704" bottom="0.98425196850393704" header="0.51181102362204722" footer="0.51181102362204722"/>
  <pageSetup paperSize="9" scale="77" orientation="landscape"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3"/>
  <sheetViews>
    <sheetView showGridLines="0" workbookViewId="0"/>
  </sheetViews>
  <sheetFormatPr defaultColWidth="9.33203125" defaultRowHeight="15.75"/>
  <cols>
    <col min="1" max="1" width="39" style="11" customWidth="1"/>
    <col min="2" max="6" width="15.5" style="8" customWidth="1"/>
    <col min="7" max="7" width="18" style="8" bestFit="1" customWidth="1"/>
    <col min="8" max="8" width="15.5" style="8" customWidth="1"/>
    <col min="9" max="16384" width="9.33203125" style="8"/>
  </cols>
  <sheetData>
    <row r="1" spans="1:8">
      <c r="A1" s="49" t="s">
        <v>82</v>
      </c>
      <c r="B1" s="50"/>
      <c r="C1" s="50"/>
      <c r="D1" s="50"/>
      <c r="E1" s="50"/>
      <c r="F1" s="50"/>
      <c r="G1" s="52"/>
    </row>
    <row r="2" spans="1:8" ht="22.5" customHeight="1">
      <c r="A2" s="49" t="str">
        <f>"Group, "&amp;A6&amp;" (see [note1])"</f>
        <v>Group, 2022-23 (see [note1])</v>
      </c>
      <c r="B2" s="50"/>
      <c r="C2" s="50"/>
      <c r="D2" s="50"/>
      <c r="E2" s="50"/>
      <c r="F2" s="50"/>
      <c r="G2" s="52"/>
      <c r="H2" s="52"/>
    </row>
    <row r="3" spans="1:8" ht="22.5" customHeight="1">
      <c r="A3" s="53" t="s">
        <v>33</v>
      </c>
      <c r="B3" s="54"/>
      <c r="C3" s="54"/>
      <c r="D3" s="54"/>
      <c r="E3" s="54"/>
      <c r="F3" s="54"/>
      <c r="G3" s="54"/>
      <c r="H3" s="54"/>
    </row>
    <row r="4" spans="1:8" ht="15">
      <c r="A4" s="79" t="s">
        <v>144</v>
      </c>
      <c r="B4" s="54"/>
      <c r="C4" s="54"/>
      <c r="D4" s="54"/>
      <c r="E4" s="54"/>
      <c r="F4" s="54"/>
      <c r="G4" s="54"/>
      <c r="H4" s="54"/>
    </row>
    <row r="5" spans="1:8" ht="15" customHeight="1">
      <c r="A5" s="79" t="s">
        <v>145</v>
      </c>
      <c r="B5" s="54"/>
      <c r="C5" s="54"/>
      <c r="D5" s="54"/>
      <c r="E5" s="54"/>
      <c r="F5" s="54"/>
      <c r="G5" s="54"/>
      <c r="H5" s="54"/>
    </row>
    <row r="6" spans="1:8" ht="15" customHeight="1">
      <c r="A6" s="81" t="s">
        <v>95</v>
      </c>
      <c r="B6" s="54" t="s">
        <v>141</v>
      </c>
      <c r="C6" s="54"/>
      <c r="D6" s="54"/>
      <c r="E6" s="54"/>
      <c r="F6" s="54"/>
      <c r="G6" s="54"/>
      <c r="H6" s="54"/>
    </row>
    <row r="7" spans="1:8" ht="30" customHeight="1">
      <c r="A7" s="79" t="s">
        <v>142</v>
      </c>
      <c r="B7" s="54"/>
      <c r="C7" s="54"/>
      <c r="D7" s="54"/>
      <c r="E7" s="54"/>
      <c r="F7" s="54"/>
      <c r="G7" s="54"/>
      <c r="H7" s="54"/>
    </row>
    <row r="8" spans="1:8" s="9" customFormat="1">
      <c r="A8" s="44"/>
      <c r="B8" s="28"/>
      <c r="C8" s="26" t="s">
        <v>45</v>
      </c>
      <c r="D8" s="26"/>
      <c r="E8" s="26"/>
      <c r="F8" s="26"/>
      <c r="G8" s="26"/>
      <c r="H8" s="27"/>
    </row>
    <row r="9" spans="1:8" s="9" customFormat="1" ht="19.5" customHeight="1">
      <c r="A9" s="59" t="s">
        <v>36</v>
      </c>
      <c r="B9" s="63" t="s">
        <v>34</v>
      </c>
      <c r="C9" s="64" t="s">
        <v>46</v>
      </c>
      <c r="D9" s="64" t="s">
        <v>47</v>
      </c>
      <c r="E9" s="64" t="s">
        <v>48</v>
      </c>
      <c r="F9" s="64" t="s">
        <v>49</v>
      </c>
      <c r="G9" s="64" t="s">
        <v>50</v>
      </c>
      <c r="H9" s="64" t="s">
        <v>51</v>
      </c>
    </row>
    <row r="10" spans="1:8" s="10" customFormat="1" ht="19.5" customHeight="1">
      <c r="A10" s="56" t="s">
        <v>28</v>
      </c>
      <c r="B10" s="29">
        <f>SUM(B11:B42)</f>
        <v>1330</v>
      </c>
      <c r="C10" s="31">
        <f t="shared" ref="C10:H10" si="0">SUM(C11:C42)</f>
        <v>65</v>
      </c>
      <c r="D10" s="14">
        <f t="shared" si="0"/>
        <v>250</v>
      </c>
      <c r="E10" s="14">
        <f t="shared" si="0"/>
        <v>192</v>
      </c>
      <c r="F10" s="14">
        <f t="shared" si="0"/>
        <v>156</v>
      </c>
      <c r="G10" s="14">
        <f t="shared" si="0"/>
        <v>344</v>
      </c>
      <c r="H10" s="14">
        <f t="shared" si="0"/>
        <v>323</v>
      </c>
    </row>
    <row r="11" spans="1:8" s="10" customFormat="1">
      <c r="A11" s="57" t="s">
        <v>0</v>
      </c>
      <c r="B11" s="30">
        <f>IF(DATA!$M204=1,"na",VLOOKUP(DATA!$L204,DATA!$A$204:$J$363,4,FALSE))</f>
        <v>40</v>
      </c>
      <c r="C11" s="16">
        <f>IF(DATA!$M204=1,"na",VLOOKUP(DATA!$L204,DATA!$A$204:$J$363,5,FALSE))</f>
        <v>0</v>
      </c>
      <c r="D11" s="17">
        <f>IF(DATA!$M204=1,"na",VLOOKUP(DATA!$L204,DATA!$A$204:$J$363,6,FALSE))</f>
        <v>11</v>
      </c>
      <c r="E11" s="17">
        <f>IF(DATA!$M204=1,"na",VLOOKUP(DATA!$L204,DATA!$A$204:$J$363,7,FALSE))</f>
        <v>5</v>
      </c>
      <c r="F11" s="17">
        <f>IF(DATA!$M204=1,"na",VLOOKUP(DATA!$L204,DATA!$A$204:$J$363,8,FALSE))</f>
        <v>5</v>
      </c>
      <c r="G11" s="17">
        <f>IF(DATA!$M204=1,"na",VLOOKUP(DATA!$L204,DATA!$A$204:$J$363,9,FALSE))</f>
        <v>13</v>
      </c>
      <c r="H11" s="17">
        <f>IF(DATA!$M204=1,"na",VLOOKUP(DATA!$L204,DATA!$A$204:$J$363,10,FALSE))</f>
        <v>6</v>
      </c>
    </row>
    <row r="12" spans="1:8" s="10" customFormat="1">
      <c r="A12" s="57" t="s">
        <v>1</v>
      </c>
      <c r="B12" s="30">
        <f>IF(DATA!$M205=1,"na",VLOOKUP(DATA!$L205,DATA!$A$204:$J$363,4,FALSE))</f>
        <v>21</v>
      </c>
      <c r="C12" s="16">
        <f>IF(DATA!$M205=1,"na",VLOOKUP(DATA!$L205,DATA!$A$204:$J$363,5,FALSE))</f>
        <v>3</v>
      </c>
      <c r="D12" s="17">
        <f>IF(DATA!$M205=1,"na",VLOOKUP(DATA!$L205,DATA!$A$204:$J$363,6,FALSE))</f>
        <v>5</v>
      </c>
      <c r="E12" s="17">
        <f>IF(DATA!$M205=1,"na",VLOOKUP(DATA!$L205,DATA!$A$204:$J$363,7,FALSE))</f>
        <v>4</v>
      </c>
      <c r="F12" s="17">
        <f>IF(DATA!$M205=1,"na",VLOOKUP(DATA!$L205,DATA!$A$204:$J$363,8,FALSE))</f>
        <v>2</v>
      </c>
      <c r="G12" s="17">
        <f>IF(DATA!$M205=1,"na",VLOOKUP(DATA!$L205,DATA!$A$204:$J$363,9,FALSE))</f>
        <v>1</v>
      </c>
      <c r="H12" s="17">
        <f>IF(DATA!$M205=1,"na",VLOOKUP(DATA!$L205,DATA!$A$204:$J$363,10,FALSE))</f>
        <v>6</v>
      </c>
    </row>
    <row r="13" spans="1:8" s="10" customFormat="1">
      <c r="A13" s="57" t="s">
        <v>2</v>
      </c>
      <c r="B13" s="30">
        <f>IF(DATA!$M206=1,"na",VLOOKUP(DATA!$L206,DATA!$A$204:$J$363,4,FALSE))</f>
        <v>42</v>
      </c>
      <c r="C13" s="16">
        <f>IF(DATA!$M206=1,"na",VLOOKUP(DATA!$L206,DATA!$A$204:$J$363,5,FALSE))</f>
        <v>0</v>
      </c>
      <c r="D13" s="17">
        <f>IF(DATA!$M206=1,"na",VLOOKUP(DATA!$L206,DATA!$A$204:$J$363,6,FALSE))</f>
        <v>7</v>
      </c>
      <c r="E13" s="17">
        <f>IF(DATA!$M206=1,"na",VLOOKUP(DATA!$L206,DATA!$A$204:$J$363,7,FALSE))</f>
        <v>11</v>
      </c>
      <c r="F13" s="17">
        <f>IF(DATA!$M206=1,"na",VLOOKUP(DATA!$L206,DATA!$A$204:$J$363,8,FALSE))</f>
        <v>5</v>
      </c>
      <c r="G13" s="17">
        <f>IF(DATA!$M206=1,"na",VLOOKUP(DATA!$L206,DATA!$A$204:$J$363,9,FALSE))</f>
        <v>12</v>
      </c>
      <c r="H13" s="17">
        <f>IF(DATA!$M206=1,"na",VLOOKUP(DATA!$L206,DATA!$A$204:$J$363,10,FALSE))</f>
        <v>7</v>
      </c>
    </row>
    <row r="14" spans="1:8" s="10" customFormat="1">
      <c r="A14" s="57" t="s">
        <v>3</v>
      </c>
      <c r="B14" s="30">
        <f>IF(DATA!$M207=1,"na",VLOOKUP(DATA!$L207,DATA!$A$204:$J$363,4,FALSE))</f>
        <v>22</v>
      </c>
      <c r="C14" s="16">
        <f>IF(DATA!$M207=1,"na",VLOOKUP(DATA!$L207,DATA!$A$204:$J$363,5,FALSE))</f>
        <v>0</v>
      </c>
      <c r="D14" s="17">
        <f>IF(DATA!$M207=1,"na",VLOOKUP(DATA!$L207,DATA!$A$204:$J$363,6,FALSE))</f>
        <v>4</v>
      </c>
      <c r="E14" s="17">
        <f>IF(DATA!$M207=1,"na",VLOOKUP(DATA!$L207,DATA!$A$204:$J$363,7,FALSE))</f>
        <v>2</v>
      </c>
      <c r="F14" s="17">
        <f>IF(DATA!$M207=1,"na",VLOOKUP(DATA!$L207,DATA!$A$204:$J$363,8,FALSE))</f>
        <v>4</v>
      </c>
      <c r="G14" s="17">
        <f>IF(DATA!$M207=1,"na",VLOOKUP(DATA!$L207,DATA!$A$204:$J$363,9,FALSE))</f>
        <v>2</v>
      </c>
      <c r="H14" s="17">
        <f>IF(DATA!$M207=1,"na",VLOOKUP(DATA!$L207,DATA!$A$204:$J$363,10,FALSE))</f>
        <v>10</v>
      </c>
    </row>
    <row r="15" spans="1:8" ht="15">
      <c r="A15" s="57" t="s">
        <v>4</v>
      </c>
      <c r="B15" s="30">
        <f>IF(DATA!$M208=1,"na",VLOOKUP(DATA!$L208,DATA!$A$204:$J$363,4,FALSE))</f>
        <v>1</v>
      </c>
      <c r="C15" s="16">
        <f>IF(DATA!$M208=1,"na",VLOOKUP(DATA!$L208,DATA!$A$204:$J$363,5,FALSE))</f>
        <v>1</v>
      </c>
      <c r="D15" s="17">
        <f>IF(DATA!$M208=1,"na",VLOOKUP(DATA!$L208,DATA!$A$204:$J$363,6,FALSE))</f>
        <v>0</v>
      </c>
      <c r="E15" s="17">
        <f>IF(DATA!$M208=1,"na",VLOOKUP(DATA!$L208,DATA!$A$204:$J$363,7,FALSE))</f>
        <v>0</v>
      </c>
      <c r="F15" s="17">
        <f>IF(DATA!$M208=1,"na",VLOOKUP(DATA!$L208,DATA!$A$204:$J$363,8,FALSE))</f>
        <v>0</v>
      </c>
      <c r="G15" s="17">
        <f>IF(DATA!$M208=1,"na",VLOOKUP(DATA!$L208,DATA!$A$204:$J$363,9,FALSE))</f>
        <v>0</v>
      </c>
      <c r="H15" s="17">
        <f>IF(DATA!$M208=1,"na",VLOOKUP(DATA!$L208,DATA!$A$204:$J$363,10,FALSE))</f>
        <v>0</v>
      </c>
    </row>
    <row r="16" spans="1:8" ht="15">
      <c r="A16" s="57" t="s">
        <v>5</v>
      </c>
      <c r="B16" s="30">
        <f>IF(DATA!$M209=1,"na",VLOOKUP(DATA!$L209,DATA!$A$204:$J$363,4,FALSE))</f>
        <v>25</v>
      </c>
      <c r="C16" s="16">
        <f>IF(DATA!$M209=1,"na",VLOOKUP(DATA!$L209,DATA!$A$204:$J$363,5,FALSE))</f>
        <v>0</v>
      </c>
      <c r="D16" s="17">
        <f>IF(DATA!$M209=1,"na",VLOOKUP(DATA!$L209,DATA!$A$204:$J$363,6,FALSE))</f>
        <v>3</v>
      </c>
      <c r="E16" s="17">
        <f>IF(DATA!$M209=1,"na",VLOOKUP(DATA!$L209,DATA!$A$204:$J$363,7,FALSE))</f>
        <v>1</v>
      </c>
      <c r="F16" s="17">
        <f>IF(DATA!$M209=1,"na",VLOOKUP(DATA!$L209,DATA!$A$204:$J$363,8,FALSE))</f>
        <v>3</v>
      </c>
      <c r="G16" s="17">
        <f>IF(DATA!$M209=1,"na",VLOOKUP(DATA!$L209,DATA!$A$204:$J$363,9,FALSE))</f>
        <v>9</v>
      </c>
      <c r="H16" s="17">
        <f>IF(DATA!$M209=1,"na",VLOOKUP(DATA!$L209,DATA!$A$204:$J$363,10,FALSE))</f>
        <v>9</v>
      </c>
    </row>
    <row r="17" spans="1:8" ht="15">
      <c r="A17" s="57" t="s">
        <v>6</v>
      </c>
      <c r="B17" s="30">
        <f>IF(DATA!$M210=1,"na",VLOOKUP(DATA!$L210,DATA!$A$204:$J$363,4,FALSE))</f>
        <v>54</v>
      </c>
      <c r="C17" s="16">
        <f>IF(DATA!$M210=1,"na",VLOOKUP(DATA!$L210,DATA!$A$204:$J$363,5,FALSE))</f>
        <v>0</v>
      </c>
      <c r="D17" s="17">
        <f>IF(DATA!$M210=1,"na",VLOOKUP(DATA!$L210,DATA!$A$204:$J$363,6,FALSE))</f>
        <v>3</v>
      </c>
      <c r="E17" s="17">
        <f>IF(DATA!$M210=1,"na",VLOOKUP(DATA!$L210,DATA!$A$204:$J$363,7,FALSE))</f>
        <v>5</v>
      </c>
      <c r="F17" s="17">
        <f>IF(DATA!$M210=1,"na",VLOOKUP(DATA!$L210,DATA!$A$204:$J$363,8,FALSE))</f>
        <v>10</v>
      </c>
      <c r="G17" s="17">
        <f>IF(DATA!$M210=1,"na",VLOOKUP(DATA!$L210,DATA!$A$204:$J$363,9,FALSE))</f>
        <v>16</v>
      </c>
      <c r="H17" s="17">
        <f>IF(DATA!$M210=1,"na",VLOOKUP(DATA!$L210,DATA!$A$204:$J$363,10,FALSE))</f>
        <v>20</v>
      </c>
    </row>
    <row r="18" spans="1:8" ht="15">
      <c r="A18" s="57" t="s">
        <v>7</v>
      </c>
      <c r="B18" s="30">
        <f>IF(DATA!$M211=1,"na",VLOOKUP(DATA!$L211,DATA!$A$204:$J$363,4,FALSE))</f>
        <v>20</v>
      </c>
      <c r="C18" s="16">
        <f>IF(DATA!$M211=1,"na",VLOOKUP(DATA!$L211,DATA!$A$204:$J$363,5,FALSE))</f>
        <v>3</v>
      </c>
      <c r="D18" s="17">
        <f>IF(DATA!$M211=1,"na",VLOOKUP(DATA!$L211,DATA!$A$204:$J$363,6,FALSE))</f>
        <v>1</v>
      </c>
      <c r="E18" s="17">
        <f>IF(DATA!$M211=1,"na",VLOOKUP(DATA!$L211,DATA!$A$204:$J$363,7,FALSE))</f>
        <v>1</v>
      </c>
      <c r="F18" s="17">
        <f>IF(DATA!$M211=1,"na",VLOOKUP(DATA!$L211,DATA!$A$204:$J$363,8,FALSE))</f>
        <v>4</v>
      </c>
      <c r="G18" s="17">
        <f>IF(DATA!$M211=1,"na",VLOOKUP(DATA!$L211,DATA!$A$204:$J$363,9,FALSE))</f>
        <v>7</v>
      </c>
      <c r="H18" s="17">
        <f>IF(DATA!$M211=1,"na",VLOOKUP(DATA!$L211,DATA!$A$204:$J$363,10,FALSE))</f>
        <v>4</v>
      </c>
    </row>
    <row r="19" spans="1:8" ht="15">
      <c r="A19" s="57" t="s">
        <v>8</v>
      </c>
      <c r="B19" s="30">
        <f>IF(DATA!$M212=1,"na",VLOOKUP(DATA!$L212,DATA!$A$204:$J$363,4,FALSE))</f>
        <v>12</v>
      </c>
      <c r="C19" s="16">
        <f>IF(DATA!$M212=1,"na",VLOOKUP(DATA!$L212,DATA!$A$204:$J$363,5,FALSE))</f>
        <v>0</v>
      </c>
      <c r="D19" s="17">
        <f>IF(DATA!$M212=1,"na",VLOOKUP(DATA!$L212,DATA!$A$204:$J$363,6,FALSE))</f>
        <v>0</v>
      </c>
      <c r="E19" s="17">
        <f>IF(DATA!$M212=1,"na",VLOOKUP(DATA!$L212,DATA!$A$204:$J$363,7,FALSE))</f>
        <v>0</v>
      </c>
      <c r="F19" s="17">
        <f>IF(DATA!$M212=1,"na",VLOOKUP(DATA!$L212,DATA!$A$204:$J$363,8,FALSE))</f>
        <v>2</v>
      </c>
      <c r="G19" s="17">
        <f>IF(DATA!$M212=1,"na",VLOOKUP(DATA!$L212,DATA!$A$204:$J$363,9,FALSE))</f>
        <v>5</v>
      </c>
      <c r="H19" s="17">
        <f>IF(DATA!$M212=1,"na",VLOOKUP(DATA!$L212,DATA!$A$204:$J$363,10,FALSE))</f>
        <v>5</v>
      </c>
    </row>
    <row r="20" spans="1:8" ht="15">
      <c r="A20" s="57" t="s">
        <v>9</v>
      </c>
      <c r="B20" s="30">
        <f>IF(DATA!$M213=1,"na",VLOOKUP(DATA!$L213,DATA!$A$204:$J$363,4,FALSE))</f>
        <v>0</v>
      </c>
      <c r="C20" s="16">
        <f>IF(DATA!$M213=1,"na",VLOOKUP(DATA!$L213,DATA!$A$204:$J$363,5,FALSE))</f>
        <v>0</v>
      </c>
      <c r="D20" s="17">
        <f>IF(DATA!$M213=1,"na",VLOOKUP(DATA!$L213,DATA!$A$204:$J$363,6,FALSE))</f>
        <v>0</v>
      </c>
      <c r="E20" s="17">
        <f>IF(DATA!$M213=1,"na",VLOOKUP(DATA!$L213,DATA!$A$204:$J$363,7,FALSE))</f>
        <v>0</v>
      </c>
      <c r="F20" s="17">
        <f>IF(DATA!$M213=1,"na",VLOOKUP(DATA!$L213,DATA!$A$204:$J$363,8,FALSE))</f>
        <v>0</v>
      </c>
      <c r="G20" s="17">
        <f>IF(DATA!$M213=1,"na",VLOOKUP(DATA!$L213,DATA!$A$204:$J$363,9,FALSE))</f>
        <v>0</v>
      </c>
      <c r="H20" s="17">
        <f>IF(DATA!$M213=1,"na",VLOOKUP(DATA!$L213,DATA!$A$204:$J$363,10,FALSE))</f>
        <v>0</v>
      </c>
    </row>
    <row r="21" spans="1:8" ht="15">
      <c r="A21" s="57" t="s">
        <v>10</v>
      </c>
      <c r="B21" s="30">
        <f>IF(DATA!$M214=1,"na",VLOOKUP(DATA!$L214,DATA!$A$204:$J$363,4,FALSE))</f>
        <v>2</v>
      </c>
      <c r="C21" s="16">
        <f>IF(DATA!$M214=1,"na",VLOOKUP(DATA!$L214,DATA!$A$204:$J$363,5,FALSE))</f>
        <v>0</v>
      </c>
      <c r="D21" s="17">
        <f>IF(DATA!$M214=1,"na",VLOOKUP(DATA!$L214,DATA!$A$204:$J$363,6,FALSE))</f>
        <v>1</v>
      </c>
      <c r="E21" s="17">
        <f>IF(DATA!$M214=1,"na",VLOOKUP(DATA!$L214,DATA!$A$204:$J$363,7,FALSE))</f>
        <v>0</v>
      </c>
      <c r="F21" s="17">
        <f>IF(DATA!$M214=1,"na",VLOOKUP(DATA!$L214,DATA!$A$204:$J$363,8,FALSE))</f>
        <v>1</v>
      </c>
      <c r="G21" s="17">
        <f>IF(DATA!$M214=1,"na",VLOOKUP(DATA!$L214,DATA!$A$204:$J$363,9,FALSE))</f>
        <v>0</v>
      </c>
      <c r="H21" s="17">
        <f>IF(DATA!$M214=1,"na",VLOOKUP(DATA!$L214,DATA!$A$204:$J$363,10,FALSE))</f>
        <v>0</v>
      </c>
    </row>
    <row r="22" spans="1:8" ht="15">
      <c r="A22" s="57" t="s">
        <v>11</v>
      </c>
      <c r="B22" s="30">
        <f>IF(DATA!$M215=1,"na",VLOOKUP(DATA!$L215,DATA!$A$204:$J$363,4,FALSE))</f>
        <v>18</v>
      </c>
      <c r="C22" s="16">
        <f>IF(DATA!$M215=1,"na",VLOOKUP(DATA!$L215,DATA!$A$204:$J$363,5,FALSE))</f>
        <v>1</v>
      </c>
      <c r="D22" s="17">
        <f>IF(DATA!$M215=1,"na",VLOOKUP(DATA!$L215,DATA!$A$204:$J$363,6,FALSE))</f>
        <v>2</v>
      </c>
      <c r="E22" s="17">
        <f>IF(DATA!$M215=1,"na",VLOOKUP(DATA!$L215,DATA!$A$204:$J$363,7,FALSE))</f>
        <v>3</v>
      </c>
      <c r="F22" s="17">
        <f>IF(DATA!$M215=1,"na",VLOOKUP(DATA!$L215,DATA!$A$204:$J$363,8,FALSE))</f>
        <v>1</v>
      </c>
      <c r="G22" s="17">
        <f>IF(DATA!$M215=1,"na",VLOOKUP(DATA!$L215,DATA!$A$204:$J$363,9,FALSE))</f>
        <v>4</v>
      </c>
      <c r="H22" s="17">
        <f>IF(DATA!$M215=1,"na",VLOOKUP(DATA!$L215,DATA!$A$204:$J$363,10,FALSE))</f>
        <v>7</v>
      </c>
    </row>
    <row r="23" spans="1:8" ht="15">
      <c r="A23" s="57" t="s">
        <v>12</v>
      </c>
      <c r="B23" s="30">
        <f>IF(DATA!$M216=1,"na",VLOOKUP(DATA!$L216,DATA!$A$204:$J$363,4,FALSE))</f>
        <v>44</v>
      </c>
      <c r="C23" s="16">
        <f>IF(DATA!$M216=1,"na",VLOOKUP(DATA!$L216,DATA!$A$204:$J$363,5,FALSE))</f>
        <v>4</v>
      </c>
      <c r="D23" s="17">
        <f>IF(DATA!$M216=1,"na",VLOOKUP(DATA!$L216,DATA!$A$204:$J$363,6,FALSE))</f>
        <v>5</v>
      </c>
      <c r="E23" s="17">
        <f>IF(DATA!$M216=1,"na",VLOOKUP(DATA!$L216,DATA!$A$204:$J$363,7,FALSE))</f>
        <v>4</v>
      </c>
      <c r="F23" s="17">
        <f>IF(DATA!$M216=1,"na",VLOOKUP(DATA!$L216,DATA!$A$204:$J$363,8,FALSE))</f>
        <v>6</v>
      </c>
      <c r="G23" s="17">
        <f>IF(DATA!$M216=1,"na",VLOOKUP(DATA!$L216,DATA!$A$204:$J$363,9,FALSE))</f>
        <v>11</v>
      </c>
      <c r="H23" s="17">
        <f>IF(DATA!$M216=1,"na",VLOOKUP(DATA!$L216,DATA!$A$204:$J$363,10,FALSE))</f>
        <v>14</v>
      </c>
    </row>
    <row r="24" spans="1:8" ht="15">
      <c r="A24" s="57" t="s">
        <v>13</v>
      </c>
      <c r="B24" s="30">
        <f>IF(DATA!$M217=1,"na",VLOOKUP(DATA!$L217,DATA!$A$204:$J$363,4,FALSE))</f>
        <v>115</v>
      </c>
      <c r="C24" s="16">
        <f>IF(DATA!$M217=1,"na",VLOOKUP(DATA!$L217,DATA!$A$204:$J$363,5,FALSE))</f>
        <v>8</v>
      </c>
      <c r="D24" s="17">
        <f>IF(DATA!$M217=1,"na",VLOOKUP(DATA!$L217,DATA!$A$204:$J$363,6,FALSE))</f>
        <v>27</v>
      </c>
      <c r="E24" s="17">
        <f>IF(DATA!$M217=1,"na",VLOOKUP(DATA!$L217,DATA!$A$204:$J$363,7,FALSE))</f>
        <v>19</v>
      </c>
      <c r="F24" s="17">
        <f>IF(DATA!$M217=1,"na",VLOOKUP(DATA!$L217,DATA!$A$204:$J$363,8,FALSE))</f>
        <v>12</v>
      </c>
      <c r="G24" s="17">
        <f>IF(DATA!$M217=1,"na",VLOOKUP(DATA!$L217,DATA!$A$204:$J$363,9,FALSE))</f>
        <v>28</v>
      </c>
      <c r="H24" s="17">
        <f>IF(DATA!$M217=1,"na",VLOOKUP(DATA!$L217,DATA!$A$204:$J$363,10,FALSE))</f>
        <v>21</v>
      </c>
    </row>
    <row r="25" spans="1:8" ht="15">
      <c r="A25" s="57" t="s">
        <v>14</v>
      </c>
      <c r="B25" s="30">
        <f>IF(DATA!$M218=1,"na",VLOOKUP(DATA!$L218,DATA!$A$204:$J$363,4,FALSE))</f>
        <v>520</v>
      </c>
      <c r="C25" s="16">
        <f>IF(DATA!$M218=1,"na",VLOOKUP(DATA!$L218,DATA!$A$204:$J$363,5,FALSE))</f>
        <v>16</v>
      </c>
      <c r="D25" s="17">
        <f>IF(DATA!$M218=1,"na",VLOOKUP(DATA!$L218,DATA!$A$204:$J$363,6,FALSE))</f>
        <v>94</v>
      </c>
      <c r="E25" s="17">
        <f>IF(DATA!$M218=1,"na",VLOOKUP(DATA!$L218,DATA!$A$204:$J$363,7,FALSE))</f>
        <v>65</v>
      </c>
      <c r="F25" s="17">
        <f>IF(DATA!$M218=1,"na",VLOOKUP(DATA!$L218,DATA!$A$204:$J$363,8,FALSE))</f>
        <v>71</v>
      </c>
      <c r="G25" s="17">
        <f>IF(DATA!$M218=1,"na",VLOOKUP(DATA!$L218,DATA!$A$204:$J$363,9,FALSE))</f>
        <v>135</v>
      </c>
      <c r="H25" s="17">
        <f>IF(DATA!$M218=1,"na",VLOOKUP(DATA!$L218,DATA!$A$204:$J$363,10,FALSE))</f>
        <v>139</v>
      </c>
    </row>
    <row r="26" spans="1:8" ht="15">
      <c r="A26" s="57" t="s">
        <v>15</v>
      </c>
      <c r="B26" s="30">
        <f>IF(DATA!$M219=1,"na",VLOOKUP(DATA!$L219,DATA!$A$204:$J$363,4,FALSE))</f>
        <v>67</v>
      </c>
      <c r="C26" s="16">
        <f>IF(DATA!$M219=1,"na",VLOOKUP(DATA!$L219,DATA!$A$204:$J$363,5,FALSE))</f>
        <v>1</v>
      </c>
      <c r="D26" s="17">
        <f>IF(DATA!$M219=1,"na",VLOOKUP(DATA!$L219,DATA!$A$204:$J$363,6,FALSE))</f>
        <v>2</v>
      </c>
      <c r="E26" s="17">
        <f>IF(DATA!$M219=1,"na",VLOOKUP(DATA!$L219,DATA!$A$204:$J$363,7,FALSE))</f>
        <v>10</v>
      </c>
      <c r="F26" s="17">
        <f>IF(DATA!$M219=1,"na",VLOOKUP(DATA!$L219,DATA!$A$204:$J$363,8,FALSE))</f>
        <v>5</v>
      </c>
      <c r="G26" s="17">
        <f>IF(DATA!$M219=1,"na",VLOOKUP(DATA!$L219,DATA!$A$204:$J$363,9,FALSE))</f>
        <v>28</v>
      </c>
      <c r="H26" s="17">
        <f>IF(DATA!$M219=1,"na",VLOOKUP(DATA!$L219,DATA!$A$204:$J$363,10,FALSE))</f>
        <v>21</v>
      </c>
    </row>
    <row r="27" spans="1:8" ht="15">
      <c r="A27" s="57" t="s">
        <v>16</v>
      </c>
      <c r="B27" s="30">
        <f>IF(DATA!$M220=1,"na",VLOOKUP(DATA!$L220,DATA!$A$204:$J$363,4,FALSE))</f>
        <v>14</v>
      </c>
      <c r="C27" s="16">
        <f>IF(DATA!$M220=1,"na",VLOOKUP(DATA!$L220,DATA!$A$204:$J$363,5,FALSE))</f>
        <v>0</v>
      </c>
      <c r="D27" s="17">
        <f>IF(DATA!$M220=1,"na",VLOOKUP(DATA!$L220,DATA!$A$204:$J$363,6,FALSE))</f>
        <v>1</v>
      </c>
      <c r="E27" s="17">
        <f>IF(DATA!$M220=1,"na",VLOOKUP(DATA!$L220,DATA!$A$204:$J$363,7,FALSE))</f>
        <v>3</v>
      </c>
      <c r="F27" s="17">
        <f>IF(DATA!$M220=1,"na",VLOOKUP(DATA!$L220,DATA!$A$204:$J$363,8,FALSE))</f>
        <v>4</v>
      </c>
      <c r="G27" s="17">
        <f>IF(DATA!$M220=1,"na",VLOOKUP(DATA!$L220,DATA!$A$204:$J$363,9,FALSE))</f>
        <v>4</v>
      </c>
      <c r="H27" s="17">
        <f>IF(DATA!$M220=1,"na",VLOOKUP(DATA!$L220,DATA!$A$204:$J$363,10,FALSE))</f>
        <v>2</v>
      </c>
    </row>
    <row r="28" spans="1:8" ht="15">
      <c r="A28" s="57" t="s">
        <v>17</v>
      </c>
      <c r="B28" s="30">
        <f>IF(DATA!$M221=1,"na",VLOOKUP(DATA!$L221,DATA!$A$204:$J$363,4,FALSE))</f>
        <v>3</v>
      </c>
      <c r="C28" s="16">
        <f>IF(DATA!$M221=1,"na",VLOOKUP(DATA!$L221,DATA!$A$204:$J$363,5,FALSE))</f>
        <v>1</v>
      </c>
      <c r="D28" s="17">
        <f>IF(DATA!$M221=1,"na",VLOOKUP(DATA!$L221,DATA!$A$204:$J$363,6,FALSE))</f>
        <v>0</v>
      </c>
      <c r="E28" s="17">
        <f>IF(DATA!$M221=1,"na",VLOOKUP(DATA!$L221,DATA!$A$204:$J$363,7,FALSE))</f>
        <v>0</v>
      </c>
      <c r="F28" s="17">
        <f>IF(DATA!$M221=1,"na",VLOOKUP(DATA!$L221,DATA!$A$204:$J$363,8,FALSE))</f>
        <v>0</v>
      </c>
      <c r="G28" s="17">
        <f>IF(DATA!$M221=1,"na",VLOOKUP(DATA!$L221,DATA!$A$204:$J$363,9,FALSE))</f>
        <v>0</v>
      </c>
      <c r="H28" s="17">
        <f>IF(DATA!$M221=1,"na",VLOOKUP(DATA!$L221,DATA!$A$204:$J$363,10,FALSE))</f>
        <v>2</v>
      </c>
    </row>
    <row r="29" spans="1:8" ht="15">
      <c r="A29" s="57" t="s">
        <v>18</v>
      </c>
      <c r="B29" s="30">
        <f>IF(DATA!$M222=1,"na",VLOOKUP(DATA!$L222,DATA!$A$204:$J$363,4,FALSE))</f>
        <v>49</v>
      </c>
      <c r="C29" s="16">
        <f>IF(DATA!$M222=1,"na",VLOOKUP(DATA!$L222,DATA!$A$204:$J$363,5,FALSE))</f>
        <v>1</v>
      </c>
      <c r="D29" s="17">
        <f>IF(DATA!$M222=1,"na",VLOOKUP(DATA!$L222,DATA!$A$204:$J$363,6,FALSE))</f>
        <v>2</v>
      </c>
      <c r="E29" s="17">
        <f>IF(DATA!$M222=1,"na",VLOOKUP(DATA!$L222,DATA!$A$204:$J$363,7,FALSE))</f>
        <v>8</v>
      </c>
      <c r="F29" s="17">
        <f>IF(DATA!$M222=1,"na",VLOOKUP(DATA!$L222,DATA!$A$204:$J$363,8,FALSE))</f>
        <v>3</v>
      </c>
      <c r="G29" s="17">
        <f>IF(DATA!$M222=1,"na",VLOOKUP(DATA!$L222,DATA!$A$204:$J$363,9,FALSE))</f>
        <v>21</v>
      </c>
      <c r="H29" s="17">
        <f>IF(DATA!$M222=1,"na",VLOOKUP(DATA!$L222,DATA!$A$204:$J$363,10,FALSE))</f>
        <v>14</v>
      </c>
    </row>
    <row r="30" spans="1:8" ht="15">
      <c r="A30" s="57" t="s">
        <v>35</v>
      </c>
      <c r="B30" s="30">
        <f>IF(DATA!$M223=1,"na",VLOOKUP(DATA!$L223,DATA!$A$204:$J$363,4,FALSE))</f>
        <v>27</v>
      </c>
      <c r="C30" s="16">
        <f>IF(DATA!$M223=1,"na",VLOOKUP(DATA!$L223,DATA!$A$204:$J$363,5,FALSE))</f>
        <v>0</v>
      </c>
      <c r="D30" s="17">
        <f>IF(DATA!$M223=1,"na",VLOOKUP(DATA!$L223,DATA!$A$204:$J$363,6,FALSE))</f>
        <v>1</v>
      </c>
      <c r="E30" s="17">
        <f>IF(DATA!$M223=1,"na",VLOOKUP(DATA!$L223,DATA!$A$204:$J$363,7,FALSE))</f>
        <v>2</v>
      </c>
      <c r="F30" s="17">
        <f>IF(DATA!$M223=1,"na",VLOOKUP(DATA!$L223,DATA!$A$204:$J$363,8,FALSE))</f>
        <v>2</v>
      </c>
      <c r="G30" s="17">
        <f>IF(DATA!$M223=1,"na",VLOOKUP(DATA!$L223,DATA!$A$204:$J$363,9,FALSE))</f>
        <v>14</v>
      </c>
      <c r="H30" s="17">
        <f>IF(DATA!$M223=1,"na",VLOOKUP(DATA!$L223,DATA!$A$204:$J$363,10,FALSE))</f>
        <v>8</v>
      </c>
    </row>
    <row r="31" spans="1:8" ht="15">
      <c r="A31" s="57" t="s">
        <v>19</v>
      </c>
      <c r="B31" s="30">
        <f>IF(DATA!$M224=1,"na",VLOOKUP(DATA!$L224,DATA!$A$204:$J$363,4,FALSE))</f>
        <v>39</v>
      </c>
      <c r="C31" s="16">
        <f>IF(DATA!$M224=1,"na",VLOOKUP(DATA!$L224,DATA!$A$204:$J$363,5,FALSE))</f>
        <v>5</v>
      </c>
      <c r="D31" s="17">
        <f>IF(DATA!$M224=1,"na",VLOOKUP(DATA!$L224,DATA!$A$204:$J$363,6,FALSE))</f>
        <v>5</v>
      </c>
      <c r="E31" s="17">
        <f>IF(DATA!$M224=1,"na",VLOOKUP(DATA!$L224,DATA!$A$204:$J$363,7,FALSE))</f>
        <v>5</v>
      </c>
      <c r="F31" s="17">
        <f>IF(DATA!$M224=1,"na",VLOOKUP(DATA!$L224,DATA!$A$204:$J$363,8,FALSE))</f>
        <v>4</v>
      </c>
      <c r="G31" s="17">
        <f>IF(DATA!$M224=1,"na",VLOOKUP(DATA!$L224,DATA!$A$204:$J$363,9,FALSE))</f>
        <v>8</v>
      </c>
      <c r="H31" s="17">
        <f>IF(DATA!$M224=1,"na",VLOOKUP(DATA!$L224,DATA!$A$204:$J$363,10,FALSE))</f>
        <v>12</v>
      </c>
    </row>
    <row r="32" spans="1:8" ht="15">
      <c r="A32" s="57" t="s">
        <v>20</v>
      </c>
      <c r="B32" s="30">
        <f>IF(DATA!$M225=1,"na",VLOOKUP(DATA!$L225,DATA!$A$204:$J$363,4,FALSE))</f>
        <v>24</v>
      </c>
      <c r="C32" s="16">
        <f>IF(DATA!$M225=1,"na",VLOOKUP(DATA!$L225,DATA!$A$204:$J$363,5,FALSE))</f>
        <v>6</v>
      </c>
      <c r="D32" s="17">
        <f>IF(DATA!$M225=1,"na",VLOOKUP(DATA!$L225,DATA!$A$204:$J$363,6,FALSE))</f>
        <v>13</v>
      </c>
      <c r="E32" s="17">
        <f>IF(DATA!$M225=1,"na",VLOOKUP(DATA!$L225,DATA!$A$204:$J$363,7,FALSE))</f>
        <v>5</v>
      </c>
      <c r="F32" s="17">
        <f>IF(DATA!$M225=1,"na",VLOOKUP(DATA!$L225,DATA!$A$204:$J$363,8,FALSE))</f>
        <v>0</v>
      </c>
      <c r="G32" s="17">
        <f>IF(DATA!$M225=1,"na",VLOOKUP(DATA!$L225,DATA!$A$204:$J$363,9,FALSE))</f>
        <v>0</v>
      </c>
      <c r="H32" s="17">
        <f>IF(DATA!$M225=1,"na",VLOOKUP(DATA!$L225,DATA!$A$204:$J$363,10,FALSE))</f>
        <v>0</v>
      </c>
    </row>
    <row r="33" spans="1:8" ht="15">
      <c r="A33" s="57" t="s">
        <v>30</v>
      </c>
      <c r="B33" s="30">
        <f>IF(DATA!$M226=1,"na",VLOOKUP(DATA!$L226,DATA!$A$204:$J$363,4,FALSE))</f>
        <v>1</v>
      </c>
      <c r="C33" s="16">
        <f>IF(DATA!$M226=1,"na",VLOOKUP(DATA!$L226,DATA!$A$204:$J$363,5,FALSE))</f>
        <v>0</v>
      </c>
      <c r="D33" s="17">
        <f>IF(DATA!$M226=1,"na",VLOOKUP(DATA!$L226,DATA!$A$204:$J$363,6,FALSE))</f>
        <v>1</v>
      </c>
      <c r="E33" s="17">
        <f>IF(DATA!$M226=1,"na",VLOOKUP(DATA!$L226,DATA!$A$204:$J$363,7,FALSE))</f>
        <v>0</v>
      </c>
      <c r="F33" s="17">
        <f>IF(DATA!$M226=1,"na",VLOOKUP(DATA!$L226,DATA!$A$204:$J$363,8,FALSE))</f>
        <v>0</v>
      </c>
      <c r="G33" s="17">
        <f>IF(DATA!$M226=1,"na",VLOOKUP(DATA!$L226,DATA!$A$204:$J$363,9,FALSE))</f>
        <v>0</v>
      </c>
      <c r="H33" s="17">
        <f>IF(DATA!$M226=1,"na",VLOOKUP(DATA!$L226,DATA!$A$204:$J$363,10,FALSE))</f>
        <v>0</v>
      </c>
    </row>
    <row r="34" spans="1:8" ht="15">
      <c r="A34" s="57" t="s">
        <v>21</v>
      </c>
      <c r="B34" s="30">
        <f>IF(DATA!$M227=1,"na",VLOOKUP(DATA!$L227,DATA!$A$204:$J$363,4,FALSE))</f>
        <v>45</v>
      </c>
      <c r="C34" s="16">
        <f>IF(DATA!$M227=1,"na",VLOOKUP(DATA!$L227,DATA!$A$204:$J$363,5,FALSE))</f>
        <v>5</v>
      </c>
      <c r="D34" s="17">
        <f>IF(DATA!$M227=1,"na",VLOOKUP(DATA!$L227,DATA!$A$204:$J$363,6,FALSE))</f>
        <v>18</v>
      </c>
      <c r="E34" s="17">
        <f>IF(DATA!$M227=1,"na",VLOOKUP(DATA!$L227,DATA!$A$204:$J$363,7,FALSE))</f>
        <v>18</v>
      </c>
      <c r="F34" s="17">
        <f>IF(DATA!$M227=1,"na",VLOOKUP(DATA!$L227,DATA!$A$204:$J$363,8,FALSE))</f>
        <v>3</v>
      </c>
      <c r="G34" s="17">
        <f>IF(DATA!$M227=1,"na",VLOOKUP(DATA!$L227,DATA!$A$204:$J$363,9,FALSE))</f>
        <v>1</v>
      </c>
      <c r="H34" s="17">
        <f>IF(DATA!$M227=1,"na",VLOOKUP(DATA!$L227,DATA!$A$204:$J$363,10,FALSE))</f>
        <v>0</v>
      </c>
    </row>
    <row r="35" spans="1:8" ht="15">
      <c r="A35" s="57" t="s">
        <v>22</v>
      </c>
      <c r="B35" s="30">
        <f>IF(DATA!$M228=1,"na",VLOOKUP(DATA!$L228,DATA!$A$204:$J$363,4,FALSE))</f>
        <v>3</v>
      </c>
      <c r="C35" s="16">
        <f>IF(DATA!$M228=1,"na",VLOOKUP(DATA!$L228,DATA!$A$204:$J$363,5,FALSE))</f>
        <v>0</v>
      </c>
      <c r="D35" s="17">
        <f>IF(DATA!$M228=1,"na",VLOOKUP(DATA!$L228,DATA!$A$204:$J$363,6,FALSE))</f>
        <v>1</v>
      </c>
      <c r="E35" s="17">
        <f>IF(DATA!$M228=1,"na",VLOOKUP(DATA!$L228,DATA!$A$204:$J$363,7,FALSE))</f>
        <v>0</v>
      </c>
      <c r="F35" s="17">
        <f>IF(DATA!$M228=1,"na",VLOOKUP(DATA!$L228,DATA!$A$204:$J$363,8,FALSE))</f>
        <v>1</v>
      </c>
      <c r="G35" s="17">
        <f>IF(DATA!$M228=1,"na",VLOOKUP(DATA!$L228,DATA!$A$204:$J$363,9,FALSE))</f>
        <v>1</v>
      </c>
      <c r="H35" s="17">
        <f>IF(DATA!$M228=1,"na",VLOOKUP(DATA!$L228,DATA!$A$204:$J$363,10,FALSE))</f>
        <v>0</v>
      </c>
    </row>
    <row r="36" spans="1:8" ht="15">
      <c r="A36" s="57" t="s">
        <v>29</v>
      </c>
      <c r="B36" s="30">
        <f>IF(DATA!$M229=1,"na",VLOOKUP(DATA!$L229,DATA!$A$204:$J$363,4,FALSE))</f>
        <v>16</v>
      </c>
      <c r="C36" s="16">
        <f>IF(DATA!$M229=1,"na",VLOOKUP(DATA!$L229,DATA!$A$204:$J$363,5,FALSE))</f>
        <v>1</v>
      </c>
      <c r="D36" s="17">
        <f>IF(DATA!$M229=1,"na",VLOOKUP(DATA!$L229,DATA!$A$204:$J$363,6,FALSE))</f>
        <v>4</v>
      </c>
      <c r="E36" s="17">
        <f>IF(DATA!$M229=1,"na",VLOOKUP(DATA!$L229,DATA!$A$204:$J$363,7,FALSE))</f>
        <v>3</v>
      </c>
      <c r="F36" s="17">
        <f>IF(DATA!$M229=1,"na",VLOOKUP(DATA!$L229,DATA!$A$204:$J$363,8,FALSE))</f>
        <v>2</v>
      </c>
      <c r="G36" s="17">
        <f>IF(DATA!$M229=1,"na",VLOOKUP(DATA!$L229,DATA!$A$204:$J$363,9,FALSE))</f>
        <v>5</v>
      </c>
      <c r="H36" s="17">
        <f>IF(DATA!$M229=1,"na",VLOOKUP(DATA!$L229,DATA!$A$204:$J$363,10,FALSE))</f>
        <v>1</v>
      </c>
    </row>
    <row r="37" spans="1:8" ht="15">
      <c r="A37" s="57" t="s">
        <v>31</v>
      </c>
      <c r="B37" s="30">
        <f>IF(DATA!$M230=1,"na",VLOOKUP(DATA!$L230,DATA!$A$204:$J$363,4,FALSE))</f>
        <v>3</v>
      </c>
      <c r="C37" s="16">
        <f>IF(DATA!$M230=1,"na",VLOOKUP(DATA!$L230,DATA!$A$204:$J$363,5,FALSE))</f>
        <v>0</v>
      </c>
      <c r="D37" s="17">
        <f>IF(DATA!$M230=1,"na",VLOOKUP(DATA!$L230,DATA!$A$204:$J$363,6,FALSE))</f>
        <v>0</v>
      </c>
      <c r="E37" s="17">
        <f>IF(DATA!$M230=1,"na",VLOOKUP(DATA!$L230,DATA!$A$204:$J$363,7,FALSE))</f>
        <v>0</v>
      </c>
      <c r="F37" s="17">
        <f>IF(DATA!$M230=1,"na",VLOOKUP(DATA!$L230,DATA!$A$204:$J$363,8,FALSE))</f>
        <v>0</v>
      </c>
      <c r="G37" s="17">
        <f>IF(DATA!$M230=1,"na",VLOOKUP(DATA!$L230,DATA!$A$204:$J$363,9,FALSE))</f>
        <v>1</v>
      </c>
      <c r="H37" s="17">
        <f>IF(DATA!$M230=1,"na",VLOOKUP(DATA!$L230,DATA!$A$204:$J$363,10,FALSE))</f>
        <v>2</v>
      </c>
    </row>
    <row r="38" spans="1:8" ht="15">
      <c r="A38" s="57" t="s">
        <v>23</v>
      </c>
      <c r="B38" s="30">
        <f>IF(DATA!$M231=1,"na",VLOOKUP(DATA!$L231,DATA!$A$204:$J$363,4,FALSE))</f>
        <v>10</v>
      </c>
      <c r="C38" s="16">
        <f>IF(DATA!$M231=1,"na",VLOOKUP(DATA!$L231,DATA!$A$204:$J$363,5,FALSE))</f>
        <v>1</v>
      </c>
      <c r="D38" s="17">
        <f>IF(DATA!$M231=1,"na",VLOOKUP(DATA!$L231,DATA!$A$204:$J$363,6,FALSE))</f>
        <v>1</v>
      </c>
      <c r="E38" s="17">
        <f>IF(DATA!$M231=1,"na",VLOOKUP(DATA!$L231,DATA!$A$204:$J$363,7,FALSE))</f>
        <v>3</v>
      </c>
      <c r="F38" s="17">
        <f>IF(DATA!$M231=1,"na",VLOOKUP(DATA!$L231,DATA!$A$204:$J$363,8,FALSE))</f>
        <v>3</v>
      </c>
      <c r="G38" s="17">
        <f>IF(DATA!$M231=1,"na",VLOOKUP(DATA!$L231,DATA!$A$204:$J$363,9,FALSE))</f>
        <v>1</v>
      </c>
      <c r="H38" s="17">
        <f>IF(DATA!$M231=1,"na",VLOOKUP(DATA!$L231,DATA!$A$204:$J$363,10,FALSE))</f>
        <v>1</v>
      </c>
    </row>
    <row r="39" spans="1:8" ht="15">
      <c r="A39" s="57" t="s">
        <v>24</v>
      </c>
      <c r="B39" s="30">
        <f>IF(DATA!$M232=1,"na",VLOOKUP(DATA!$L232,DATA!$A$204:$J$363,4,FALSE))</f>
        <v>35</v>
      </c>
      <c r="C39" s="16">
        <f>IF(DATA!$M232=1,"na",VLOOKUP(DATA!$L232,DATA!$A$204:$J$363,5,FALSE))</f>
        <v>4</v>
      </c>
      <c r="D39" s="17">
        <f>IF(DATA!$M232=1,"na",VLOOKUP(DATA!$L232,DATA!$A$204:$J$363,6,FALSE))</f>
        <v>25</v>
      </c>
      <c r="E39" s="17">
        <f>IF(DATA!$M232=1,"na",VLOOKUP(DATA!$L232,DATA!$A$204:$J$363,7,FALSE))</f>
        <v>6</v>
      </c>
      <c r="F39" s="17">
        <f>IF(DATA!$M232=1,"na",VLOOKUP(DATA!$L232,DATA!$A$204:$J$363,8,FALSE))</f>
        <v>0</v>
      </c>
      <c r="G39" s="17">
        <f>IF(DATA!$M232=1,"na",VLOOKUP(DATA!$L232,DATA!$A$204:$J$363,9,FALSE))</f>
        <v>0</v>
      </c>
      <c r="H39" s="17">
        <f>IF(DATA!$M232=1,"na",VLOOKUP(DATA!$L232,DATA!$A$204:$J$363,10,FALSE))</f>
        <v>0</v>
      </c>
    </row>
    <row r="40" spans="1:8" ht="15">
      <c r="A40" s="57" t="s">
        <v>25</v>
      </c>
      <c r="B40" s="30">
        <f>IF(DATA!$M233=1,"na",VLOOKUP(DATA!$L233,DATA!$A$204:$J$363,4,FALSE))</f>
        <v>4</v>
      </c>
      <c r="C40" s="16">
        <f>IF(DATA!$M233=1,"na",VLOOKUP(DATA!$L233,DATA!$A$204:$J$363,5,FALSE))</f>
        <v>2</v>
      </c>
      <c r="D40" s="17">
        <f>IF(DATA!$M233=1,"na",VLOOKUP(DATA!$L233,DATA!$A$204:$J$363,6,FALSE))</f>
        <v>1</v>
      </c>
      <c r="E40" s="17">
        <f>IF(DATA!$M233=1,"na",VLOOKUP(DATA!$L233,DATA!$A$204:$J$363,7,FALSE))</f>
        <v>0</v>
      </c>
      <c r="F40" s="17">
        <f>IF(DATA!$M233=1,"na",VLOOKUP(DATA!$L233,DATA!$A$204:$J$363,8,FALSE))</f>
        <v>0</v>
      </c>
      <c r="G40" s="17">
        <f>IF(DATA!$M233=1,"na",VLOOKUP(DATA!$L233,DATA!$A$204:$J$363,9,FALSE))</f>
        <v>0</v>
      </c>
      <c r="H40" s="17">
        <f>IF(DATA!$M233=1,"na",VLOOKUP(DATA!$L233,DATA!$A$204:$J$363,10,FALSE))</f>
        <v>1</v>
      </c>
    </row>
    <row r="41" spans="1:8" ht="15">
      <c r="A41" s="57" t="s">
        <v>26</v>
      </c>
      <c r="B41" s="30">
        <f>IF(DATA!$M234=1,"na",VLOOKUP(DATA!$L234,DATA!$A$204:$J$363,4,FALSE))</f>
        <v>9</v>
      </c>
      <c r="C41" s="16">
        <f>IF(DATA!$M234=1,"na",VLOOKUP(DATA!$L234,DATA!$A$204:$J$363,5,FALSE))</f>
        <v>1</v>
      </c>
      <c r="D41" s="17">
        <f>IF(DATA!$M234=1,"na",VLOOKUP(DATA!$L234,DATA!$A$204:$J$363,6,FALSE))</f>
        <v>2</v>
      </c>
      <c r="E41" s="17">
        <f>IF(DATA!$M234=1,"na",VLOOKUP(DATA!$L234,DATA!$A$204:$J$363,7,FALSE))</f>
        <v>1</v>
      </c>
      <c r="F41" s="17">
        <f>IF(DATA!$M234=1,"na",VLOOKUP(DATA!$L234,DATA!$A$204:$J$363,8,FALSE))</f>
        <v>1</v>
      </c>
      <c r="G41" s="17">
        <f>IF(DATA!$M234=1,"na",VLOOKUP(DATA!$L234,DATA!$A$204:$J$363,9,FALSE))</f>
        <v>2</v>
      </c>
      <c r="H41" s="17">
        <f>IF(DATA!$M234=1,"na",VLOOKUP(DATA!$L234,DATA!$A$204:$J$363,10,FALSE))</f>
        <v>2</v>
      </c>
    </row>
    <row r="42" spans="1:8" ht="15">
      <c r="A42" s="57" t="s">
        <v>27</v>
      </c>
      <c r="B42" s="30">
        <f>IF(DATA!$M235=1,"na",VLOOKUP(DATA!$L235,DATA!$A$204:$J$363,4,FALSE))</f>
        <v>45</v>
      </c>
      <c r="C42" s="16">
        <f>IF(DATA!$M235=1,"na",VLOOKUP(DATA!$L235,DATA!$A$204:$J$363,5,FALSE))</f>
        <v>1</v>
      </c>
      <c r="D42" s="17">
        <f>IF(DATA!$M235=1,"na",VLOOKUP(DATA!$L235,DATA!$A$204:$J$363,6,FALSE))</f>
        <v>10</v>
      </c>
      <c r="E42" s="17">
        <f>IF(DATA!$M235=1,"na",VLOOKUP(DATA!$L235,DATA!$A$204:$J$363,7,FALSE))</f>
        <v>8</v>
      </c>
      <c r="F42" s="17">
        <f>IF(DATA!$M235=1,"na",VLOOKUP(DATA!$L235,DATA!$A$204:$J$363,8,FALSE))</f>
        <v>2</v>
      </c>
      <c r="G42" s="17">
        <f>IF(DATA!$M235=1,"na",VLOOKUP(DATA!$L235,DATA!$A$204:$J$363,9,FALSE))</f>
        <v>15</v>
      </c>
      <c r="H42" s="17">
        <f>IF(DATA!$M235=1,"na",VLOOKUP(DATA!$L235,DATA!$A$204:$J$363,10,FALSE))</f>
        <v>9</v>
      </c>
    </row>
    <row r="43" spans="1:8" ht="15">
      <c r="A43" s="32" t="s">
        <v>134</v>
      </c>
    </row>
  </sheetData>
  <sheetProtection algorithmName="SHA-512" hashValue="QEvLteZlQFCfM8Dzc96h2SheqKOdQ30uulAQSTBpAoKMD/twt7mnOIMU178kSseNTDhaiJneRtgZcqaMSrNXLQ==" saltValue="k3FopJORZIlpvY7gWNJyEQ==" spinCount="100000" sheet="1" objects="1" scenarios="1"/>
  <conditionalFormatting sqref="B11:H42">
    <cfRule type="cellIs" dxfId="3" priority="1" stopIfTrue="1" operator="equal">
      <formula>"na"</formula>
    </cfRule>
  </conditionalFormatting>
  <dataValidations count="1">
    <dataValidation type="list" allowBlank="1" showErrorMessage="1" sqref="A6" xr:uid="{00000000-0002-0000-0400-000000000000}">
      <formula1>"2019-20,2020-21,2021-22,2022-23"</formula1>
    </dataValidation>
  </dataValidations>
  <hyperlinks>
    <hyperlink ref="A3" location="Index!A1" display="Back to index sheet" xr:uid="{00000000-0004-0000-0400-000000000000}"/>
  </hyperlinks>
  <pageMargins left="0.75" right="0.75" top="1" bottom="1" header="0.5" footer="0.5"/>
  <pageSetup paperSize="9" scale="61" orientation="portrait"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5"/>
  <sheetViews>
    <sheetView showGridLines="0" workbookViewId="0"/>
  </sheetViews>
  <sheetFormatPr defaultColWidth="9.33203125" defaultRowHeight="15.75"/>
  <cols>
    <col min="1" max="1" width="39" style="11" customWidth="1"/>
    <col min="2" max="2" width="15.5" style="8" customWidth="1"/>
    <col min="3" max="3" width="22.83203125" style="8" customWidth="1"/>
    <col min="4" max="4" width="23.83203125" style="8" customWidth="1"/>
    <col min="5" max="5" width="22.83203125" style="8" customWidth="1"/>
    <col min="6" max="6" width="29.83203125" style="8" customWidth="1"/>
    <col min="7" max="7" width="24.1640625" style="8" customWidth="1"/>
    <col min="8" max="8" width="20.83203125" style="8" customWidth="1"/>
    <col min="9" max="9" width="15.5" style="8" customWidth="1"/>
    <col min="10" max="16384" width="9.33203125" style="8"/>
  </cols>
  <sheetData>
    <row r="1" spans="1:9">
      <c r="A1" s="49" t="s">
        <v>81</v>
      </c>
      <c r="B1" s="42"/>
      <c r="C1" s="42"/>
      <c r="D1" s="42"/>
      <c r="E1" s="42"/>
      <c r="F1" s="42"/>
      <c r="G1" s="43"/>
      <c r="H1" s="43"/>
    </row>
    <row r="2" spans="1:9" ht="22.5" customHeight="1">
      <c r="A2" s="49" t="str">
        <f>"Status, "&amp;A5&amp;" (see [note1])"</f>
        <v>Status, 2022-23 (see [note1])</v>
      </c>
      <c r="B2" s="42"/>
      <c r="C2" s="42"/>
      <c r="D2" s="42"/>
      <c r="E2" s="42"/>
      <c r="F2" s="42"/>
      <c r="G2" s="43"/>
      <c r="H2" s="43"/>
      <c r="I2" s="43"/>
    </row>
    <row r="3" spans="1:9" ht="22.5" customHeight="1">
      <c r="A3" s="53" t="s">
        <v>33</v>
      </c>
    </row>
    <row r="4" spans="1:9" ht="15" customHeight="1">
      <c r="A4" s="79" t="s">
        <v>143</v>
      </c>
    </row>
    <row r="5" spans="1:9" ht="15" customHeight="1">
      <c r="A5" s="81" t="s">
        <v>95</v>
      </c>
      <c r="B5" s="54" t="s">
        <v>141</v>
      </c>
    </row>
    <row r="6" spans="1:9" ht="30" customHeight="1">
      <c r="A6" s="79" t="s">
        <v>142</v>
      </c>
      <c r="B6" s="54"/>
    </row>
    <row r="7" spans="1:9" ht="22.5" customHeight="1">
      <c r="A7" s="66" t="s">
        <v>101</v>
      </c>
    </row>
    <row r="8" spans="1:9" s="9" customFormat="1">
      <c r="A8" s="44"/>
      <c r="B8" s="28"/>
      <c r="C8" s="33" t="s">
        <v>62</v>
      </c>
      <c r="D8" s="34"/>
      <c r="E8" s="34"/>
      <c r="F8" s="34"/>
      <c r="G8" s="34"/>
      <c r="H8" s="34"/>
      <c r="I8" s="35"/>
    </row>
    <row r="9" spans="1:9" s="9" customFormat="1" ht="51" customHeight="1">
      <c r="A9" s="59" t="s">
        <v>36</v>
      </c>
      <c r="B9" s="63" t="s">
        <v>34</v>
      </c>
      <c r="C9" s="60" t="s">
        <v>56</v>
      </c>
      <c r="D9" s="61" t="s">
        <v>57</v>
      </c>
      <c r="E9" s="61" t="s">
        <v>58</v>
      </c>
      <c r="F9" s="61" t="s">
        <v>59</v>
      </c>
      <c r="G9" s="61" t="s">
        <v>135</v>
      </c>
      <c r="H9" s="61" t="s">
        <v>136</v>
      </c>
      <c r="I9" s="62" t="s">
        <v>99</v>
      </c>
    </row>
    <row r="10" spans="1:9" s="10" customFormat="1" ht="19.5" customHeight="1">
      <c r="A10" s="56" t="s">
        <v>28</v>
      </c>
      <c r="B10" s="29">
        <f>SUM(B11:B42)</f>
        <v>1330</v>
      </c>
      <c r="C10" s="31">
        <f t="shared" ref="C10:G10" si="0">SUM(C11:C42)</f>
        <v>47</v>
      </c>
      <c r="D10" s="14">
        <f t="shared" si="0"/>
        <v>224</v>
      </c>
      <c r="E10" s="14">
        <f t="shared" si="0"/>
        <v>775</v>
      </c>
      <c r="F10" s="14">
        <f t="shared" si="0"/>
        <v>1</v>
      </c>
      <c r="G10" s="14">
        <f t="shared" si="0"/>
        <v>239</v>
      </c>
      <c r="H10" s="14">
        <f t="shared" ref="H10" si="1">SUM(H11:H42)</f>
        <v>5</v>
      </c>
      <c r="I10" s="14">
        <f>IF(I12="x","x",SUM(I11:I42))</f>
        <v>39</v>
      </c>
    </row>
    <row r="11" spans="1:9" s="10" customFormat="1">
      <c r="A11" s="57" t="s">
        <v>0</v>
      </c>
      <c r="B11" s="30">
        <f>IF(DATA!$N370=1,"na",VLOOKUP(DATA!$M370,DATA!$A$370:$K$497,4,FALSE))</f>
        <v>40</v>
      </c>
      <c r="C11" s="16">
        <f>IF(DATA!$N370=1,"na",VLOOKUP(DATA!$M370,DATA!$A$370:$K$497,5,FALSE))</f>
        <v>2</v>
      </c>
      <c r="D11" s="17">
        <f>IF(DATA!$N370=1,"na",VLOOKUP(DATA!$M370,DATA!$A$370:$K$497,6,FALSE))</f>
        <v>4</v>
      </c>
      <c r="E11" s="17">
        <f>IF(DATA!$N370=1,"na",VLOOKUP(DATA!$M370,DATA!$A$370:$K$497,7,FALSE))</f>
        <v>34</v>
      </c>
      <c r="F11" s="17">
        <f>IF(DATA!$N370=1,"na",VLOOKUP(DATA!$M370,DATA!$A$370:$K$497,8,FALSE))</f>
        <v>0</v>
      </c>
      <c r="G11" s="17">
        <f>IF(DATA!$N370=1,"na",VLOOKUP(DATA!$M370,DATA!$A$370:$K$497,9,FALSE))</f>
        <v>0</v>
      </c>
      <c r="H11" s="17">
        <f>IF(DATA!$N370=1,"na",VLOOKUP(DATA!$M370,DATA!$A$370:$K$497,10,FALSE))</f>
        <v>0</v>
      </c>
      <c r="I11" s="17">
        <f>IF(DATA!$N370=1,"na",VLOOKUP(DATA!$M370,DATA!$A$370:$K$497,11,FALSE))</f>
        <v>0</v>
      </c>
    </row>
    <row r="12" spans="1:9" s="10" customFormat="1">
      <c r="A12" s="57" t="s">
        <v>1</v>
      </c>
      <c r="B12" s="30">
        <f>IF(DATA!$N371=1,"na",VLOOKUP(DATA!$M371,DATA!$A$370:$K$497,4,FALSE))</f>
        <v>21</v>
      </c>
      <c r="C12" s="16">
        <f>IF(DATA!$N371=1,"na",VLOOKUP(DATA!$M371,DATA!$A$370:$K$497,5,FALSE))</f>
        <v>1</v>
      </c>
      <c r="D12" s="17">
        <f>IF(DATA!$N371=1,"na",VLOOKUP(DATA!$M371,DATA!$A$370:$K$497,6,FALSE))</f>
        <v>2</v>
      </c>
      <c r="E12" s="17">
        <f>IF(DATA!$N371=1,"na",VLOOKUP(DATA!$M371,DATA!$A$370:$K$497,7,FALSE))</f>
        <v>13</v>
      </c>
      <c r="F12" s="17">
        <f>IF(DATA!$N371=1,"na",VLOOKUP(DATA!$M371,DATA!$A$370:$K$497,8,FALSE))</f>
        <v>0</v>
      </c>
      <c r="G12" s="17">
        <f>IF(DATA!$N371=1,"na",VLOOKUP(DATA!$M371,DATA!$A$370:$K$497,9,FALSE))</f>
        <v>4</v>
      </c>
      <c r="H12" s="17">
        <f>IF(DATA!$N371=1,"na",VLOOKUP(DATA!$M371,DATA!$A$370:$K$497,10,FALSE))</f>
        <v>1</v>
      </c>
      <c r="I12" s="17">
        <f>IF(DATA!$N371=1,"na",VLOOKUP(DATA!$M371,DATA!$A$370:$K$497,11,FALSE))</f>
        <v>0</v>
      </c>
    </row>
    <row r="13" spans="1:9" s="10" customFormat="1">
      <c r="A13" s="57" t="s">
        <v>2</v>
      </c>
      <c r="B13" s="30">
        <f>IF(DATA!$N372=1,"na",VLOOKUP(DATA!$M372,DATA!$A$370:$K$497,4,FALSE))</f>
        <v>42</v>
      </c>
      <c r="C13" s="16">
        <f>IF(DATA!$N372=1,"na",VLOOKUP(DATA!$M372,DATA!$A$370:$K$497,5,FALSE))</f>
        <v>0</v>
      </c>
      <c r="D13" s="17">
        <f>IF(DATA!$N372=1,"na",VLOOKUP(DATA!$M372,DATA!$A$370:$K$497,6,FALSE))</f>
        <v>2</v>
      </c>
      <c r="E13" s="17">
        <f>IF(DATA!$N372=1,"na",VLOOKUP(DATA!$M372,DATA!$A$370:$K$497,7,FALSE))</f>
        <v>33</v>
      </c>
      <c r="F13" s="17">
        <f>IF(DATA!$N372=1,"na",VLOOKUP(DATA!$M372,DATA!$A$370:$K$497,8,FALSE))</f>
        <v>0</v>
      </c>
      <c r="G13" s="17">
        <f>IF(DATA!$N372=1,"na",VLOOKUP(DATA!$M372,DATA!$A$370:$K$497,9,FALSE))</f>
        <v>7</v>
      </c>
      <c r="H13" s="17">
        <f>IF(DATA!$N372=1,"na",VLOOKUP(DATA!$M372,DATA!$A$370:$K$497,10,FALSE))</f>
        <v>0</v>
      </c>
      <c r="I13" s="17">
        <f>IF(DATA!$N372=1,"na",VLOOKUP(DATA!$M372,DATA!$A$370:$K$497,11,FALSE))</f>
        <v>0</v>
      </c>
    </row>
    <row r="14" spans="1:9" s="10" customFormat="1">
      <c r="A14" s="57" t="s">
        <v>3</v>
      </c>
      <c r="B14" s="30">
        <f>IF(DATA!$N373=1,"na",VLOOKUP(DATA!$M373,DATA!$A$370:$K$497,4,FALSE))</f>
        <v>22</v>
      </c>
      <c r="C14" s="16">
        <f>IF(DATA!$N373=1,"na",VLOOKUP(DATA!$M373,DATA!$A$370:$K$497,5,FALSE))</f>
        <v>1</v>
      </c>
      <c r="D14" s="17">
        <f>IF(DATA!$N373=1,"na",VLOOKUP(DATA!$M373,DATA!$A$370:$K$497,6,FALSE))</f>
        <v>6</v>
      </c>
      <c r="E14" s="17">
        <f>IF(DATA!$N373=1,"na",VLOOKUP(DATA!$M373,DATA!$A$370:$K$497,7,FALSE))</f>
        <v>11</v>
      </c>
      <c r="F14" s="17">
        <f>IF(DATA!$N373=1,"na",VLOOKUP(DATA!$M373,DATA!$A$370:$K$497,8,FALSE))</f>
        <v>0</v>
      </c>
      <c r="G14" s="17">
        <f>IF(DATA!$N373=1,"na",VLOOKUP(DATA!$M373,DATA!$A$370:$K$497,9,FALSE))</f>
        <v>3</v>
      </c>
      <c r="H14" s="17">
        <f>IF(DATA!$N373=1,"na",VLOOKUP(DATA!$M373,DATA!$A$370:$K$497,10,FALSE))</f>
        <v>0</v>
      </c>
      <c r="I14" s="17">
        <f>IF(DATA!$N373=1,"na",VLOOKUP(DATA!$M373,DATA!$A$370:$K$497,11,FALSE))</f>
        <v>1</v>
      </c>
    </row>
    <row r="15" spans="1:9" ht="15">
      <c r="A15" s="57" t="s">
        <v>4</v>
      </c>
      <c r="B15" s="30">
        <f>IF(DATA!$N374=1,"na",VLOOKUP(DATA!$M374,DATA!$A$370:$K$497,4,FALSE))</f>
        <v>1</v>
      </c>
      <c r="C15" s="16">
        <f>IF(DATA!$N374=1,"na",VLOOKUP(DATA!$M374,DATA!$A$370:$K$497,5,FALSE))</f>
        <v>0</v>
      </c>
      <c r="D15" s="17">
        <f>IF(DATA!$N374=1,"na",VLOOKUP(DATA!$M374,DATA!$A$370:$K$497,6,FALSE))</f>
        <v>0</v>
      </c>
      <c r="E15" s="17">
        <f>IF(DATA!$N374=1,"na",VLOOKUP(DATA!$M374,DATA!$A$370:$K$497,7,FALSE))</f>
        <v>1</v>
      </c>
      <c r="F15" s="17">
        <f>IF(DATA!$N374=1,"na",VLOOKUP(DATA!$M374,DATA!$A$370:$K$497,8,FALSE))</f>
        <v>0</v>
      </c>
      <c r="G15" s="17">
        <f>IF(DATA!$N374=1,"na",VLOOKUP(DATA!$M374,DATA!$A$370:$K$497,9,FALSE))</f>
        <v>0</v>
      </c>
      <c r="H15" s="17">
        <f>IF(DATA!$N374=1,"na",VLOOKUP(DATA!$M374,DATA!$A$370:$K$497,10,FALSE))</f>
        <v>0</v>
      </c>
      <c r="I15" s="17">
        <f>IF(DATA!$N374=1,"na",VLOOKUP(DATA!$M374,DATA!$A$370:$K$497,11,FALSE))</f>
        <v>0</v>
      </c>
    </row>
    <row r="16" spans="1:9" ht="15">
      <c r="A16" s="57" t="s">
        <v>5</v>
      </c>
      <c r="B16" s="30">
        <f>IF(DATA!$N375=1,"na",VLOOKUP(DATA!$M375,DATA!$A$370:$K$497,4,FALSE))</f>
        <v>25</v>
      </c>
      <c r="C16" s="16">
        <f>IF(DATA!$N375=1,"na",VLOOKUP(DATA!$M375,DATA!$A$370:$K$497,5,FALSE))</f>
        <v>0</v>
      </c>
      <c r="D16" s="17">
        <f>IF(DATA!$N375=1,"na",VLOOKUP(DATA!$M375,DATA!$A$370:$K$497,6,FALSE))</f>
        <v>8</v>
      </c>
      <c r="E16" s="17">
        <f>IF(DATA!$N375=1,"na",VLOOKUP(DATA!$M375,DATA!$A$370:$K$497,7,FALSE))</f>
        <v>9</v>
      </c>
      <c r="F16" s="17">
        <f>IF(DATA!$N375=1,"na",VLOOKUP(DATA!$M375,DATA!$A$370:$K$497,8,FALSE))</f>
        <v>0</v>
      </c>
      <c r="G16" s="17">
        <f>IF(DATA!$N375=1,"na",VLOOKUP(DATA!$M375,DATA!$A$370:$K$497,9,FALSE))</f>
        <v>6</v>
      </c>
      <c r="H16" s="17">
        <f>IF(DATA!$N375=1,"na",VLOOKUP(DATA!$M375,DATA!$A$370:$K$497,10,FALSE))</f>
        <v>2</v>
      </c>
      <c r="I16" s="17">
        <f>IF(DATA!$N375=1,"na",VLOOKUP(DATA!$M375,DATA!$A$370:$K$497,11,FALSE))</f>
        <v>0</v>
      </c>
    </row>
    <row r="17" spans="1:9" ht="15">
      <c r="A17" s="57" t="s">
        <v>6</v>
      </c>
      <c r="B17" s="30">
        <f>IF(DATA!$N376=1,"na",VLOOKUP(DATA!$M376,DATA!$A$370:$K$497,4,FALSE))</f>
        <v>54</v>
      </c>
      <c r="C17" s="16">
        <f>IF(DATA!$N376=1,"na",VLOOKUP(DATA!$M376,DATA!$A$370:$K$497,5,FALSE))</f>
        <v>4</v>
      </c>
      <c r="D17" s="17">
        <f>IF(DATA!$N376=1,"na",VLOOKUP(DATA!$M376,DATA!$A$370:$K$497,6,FALSE))</f>
        <v>4</v>
      </c>
      <c r="E17" s="17">
        <f>IF(DATA!$N376=1,"na",VLOOKUP(DATA!$M376,DATA!$A$370:$K$497,7,FALSE))</f>
        <v>41</v>
      </c>
      <c r="F17" s="17">
        <f>IF(DATA!$N376=1,"na",VLOOKUP(DATA!$M376,DATA!$A$370:$K$497,8,FALSE))</f>
        <v>0</v>
      </c>
      <c r="G17" s="17">
        <f>IF(DATA!$N376=1,"na",VLOOKUP(DATA!$M376,DATA!$A$370:$K$497,9,FALSE))</f>
        <v>0</v>
      </c>
      <c r="H17" s="17">
        <f>IF(DATA!$N376=1,"na",VLOOKUP(DATA!$M376,DATA!$A$370:$K$497,10,FALSE))</f>
        <v>0</v>
      </c>
      <c r="I17" s="17">
        <f>IF(DATA!$N376=1,"na",VLOOKUP(DATA!$M376,DATA!$A$370:$K$497,11,FALSE))</f>
        <v>5</v>
      </c>
    </row>
    <row r="18" spans="1:9" ht="15">
      <c r="A18" s="57" t="s">
        <v>7</v>
      </c>
      <c r="B18" s="30">
        <f>IF(DATA!$N377=1,"na",VLOOKUP(DATA!$M377,DATA!$A$370:$K$497,4,FALSE))</f>
        <v>20</v>
      </c>
      <c r="C18" s="16">
        <f>IF(DATA!$N377=1,"na",VLOOKUP(DATA!$M377,DATA!$A$370:$K$497,5,FALSE))</f>
        <v>0</v>
      </c>
      <c r="D18" s="17">
        <f>IF(DATA!$N377=1,"na",VLOOKUP(DATA!$M377,DATA!$A$370:$K$497,6,FALSE))</f>
        <v>7</v>
      </c>
      <c r="E18" s="17">
        <f>IF(DATA!$N377=1,"na",VLOOKUP(DATA!$M377,DATA!$A$370:$K$497,7,FALSE))</f>
        <v>12</v>
      </c>
      <c r="F18" s="17">
        <f>IF(DATA!$N377=1,"na",VLOOKUP(DATA!$M377,DATA!$A$370:$K$497,8,FALSE))</f>
        <v>0</v>
      </c>
      <c r="G18" s="17">
        <f>IF(DATA!$N377=1,"na",VLOOKUP(DATA!$M377,DATA!$A$370:$K$497,9,FALSE))</f>
        <v>1</v>
      </c>
      <c r="H18" s="17">
        <f>IF(DATA!$N377=1,"na",VLOOKUP(DATA!$M377,DATA!$A$370:$K$497,10,FALSE))</f>
        <v>0</v>
      </c>
      <c r="I18" s="17">
        <f>IF(DATA!$N377=1,"na",VLOOKUP(DATA!$M377,DATA!$A$370:$K$497,11,FALSE))</f>
        <v>0</v>
      </c>
    </row>
    <row r="19" spans="1:9" ht="15">
      <c r="A19" s="57" t="s">
        <v>8</v>
      </c>
      <c r="B19" s="30">
        <f>IF(DATA!$N378=1,"na",VLOOKUP(DATA!$M378,DATA!$A$370:$K$497,4,FALSE))</f>
        <v>12</v>
      </c>
      <c r="C19" s="16">
        <f>IF(DATA!$N378=1,"na",VLOOKUP(DATA!$M378,DATA!$A$370:$K$497,5,FALSE))</f>
        <v>0</v>
      </c>
      <c r="D19" s="17">
        <f>IF(DATA!$N378=1,"na",VLOOKUP(DATA!$M378,DATA!$A$370:$K$497,6,FALSE))</f>
        <v>1</v>
      </c>
      <c r="E19" s="17">
        <f>IF(DATA!$N378=1,"na",VLOOKUP(DATA!$M378,DATA!$A$370:$K$497,7,FALSE))</f>
        <v>8</v>
      </c>
      <c r="F19" s="17">
        <f>IF(DATA!$N378=1,"na",VLOOKUP(DATA!$M378,DATA!$A$370:$K$497,8,FALSE))</f>
        <v>0</v>
      </c>
      <c r="G19" s="17">
        <f>IF(DATA!$N378=1,"na",VLOOKUP(DATA!$M378,DATA!$A$370:$K$497,9,FALSE))</f>
        <v>3</v>
      </c>
      <c r="H19" s="17">
        <f>IF(DATA!$N378=1,"na",VLOOKUP(DATA!$M378,DATA!$A$370:$K$497,10,FALSE))</f>
        <v>0</v>
      </c>
      <c r="I19" s="17">
        <f>IF(DATA!$N378=1,"na",VLOOKUP(DATA!$M378,DATA!$A$370:$K$497,11,FALSE))</f>
        <v>0</v>
      </c>
    </row>
    <row r="20" spans="1:9" ht="15">
      <c r="A20" s="57" t="s">
        <v>9</v>
      </c>
      <c r="B20" s="30">
        <f>IF(DATA!$N379=1,"na",VLOOKUP(DATA!$M379,DATA!$A$370:$K$497,4,FALSE))</f>
        <v>0</v>
      </c>
      <c r="C20" s="16">
        <f>IF(DATA!$N379=1,"na",VLOOKUP(DATA!$M379,DATA!$A$370:$K$497,5,FALSE))</f>
        <v>0</v>
      </c>
      <c r="D20" s="17">
        <f>IF(DATA!$N379=1,"na",VLOOKUP(DATA!$M379,DATA!$A$370:$K$497,6,FALSE))</f>
        <v>0</v>
      </c>
      <c r="E20" s="17">
        <f>IF(DATA!$N379=1,"na",VLOOKUP(DATA!$M379,DATA!$A$370:$K$497,7,FALSE))</f>
        <v>0</v>
      </c>
      <c r="F20" s="17">
        <f>IF(DATA!$N379=1,"na",VLOOKUP(DATA!$M379,DATA!$A$370:$K$497,8,FALSE))</f>
        <v>0</v>
      </c>
      <c r="G20" s="17">
        <f>IF(DATA!$N379=1,"na",VLOOKUP(DATA!$M379,DATA!$A$370:$K$497,9,FALSE))</f>
        <v>0</v>
      </c>
      <c r="H20" s="17">
        <f>IF(DATA!$N379=1,"na",VLOOKUP(DATA!$M379,DATA!$A$370:$K$497,10,FALSE))</f>
        <v>0</v>
      </c>
      <c r="I20" s="17">
        <f>IF(DATA!$N379=1,"na",VLOOKUP(DATA!$M379,DATA!$A$370:$K$497,11,FALSE))</f>
        <v>0</v>
      </c>
    </row>
    <row r="21" spans="1:9" ht="15">
      <c r="A21" s="57" t="s">
        <v>10</v>
      </c>
      <c r="B21" s="30">
        <f>IF(DATA!$N380=1,"na",VLOOKUP(DATA!$M380,DATA!$A$370:$K$497,4,FALSE))</f>
        <v>2</v>
      </c>
      <c r="C21" s="16">
        <f>IF(DATA!$N380=1,"na",VLOOKUP(DATA!$M380,DATA!$A$370:$K$497,5,FALSE))</f>
        <v>0</v>
      </c>
      <c r="D21" s="17">
        <f>IF(DATA!$N380=1,"na",VLOOKUP(DATA!$M380,DATA!$A$370:$K$497,6,FALSE))</f>
        <v>0</v>
      </c>
      <c r="E21" s="17">
        <f>IF(DATA!$N380=1,"na",VLOOKUP(DATA!$M380,DATA!$A$370:$K$497,7,FALSE))</f>
        <v>2</v>
      </c>
      <c r="F21" s="17">
        <f>IF(DATA!$N380=1,"na",VLOOKUP(DATA!$M380,DATA!$A$370:$K$497,8,FALSE))</f>
        <v>0</v>
      </c>
      <c r="G21" s="17">
        <f>IF(DATA!$N380=1,"na",VLOOKUP(DATA!$M380,DATA!$A$370:$K$497,9,FALSE))</f>
        <v>0</v>
      </c>
      <c r="H21" s="17">
        <f>IF(DATA!$N380=1,"na",VLOOKUP(DATA!$M380,DATA!$A$370:$K$497,10,FALSE))</f>
        <v>0</v>
      </c>
      <c r="I21" s="17">
        <f>IF(DATA!$N380=1,"na",VLOOKUP(DATA!$M380,DATA!$A$370:$K$497,11,FALSE))</f>
        <v>0</v>
      </c>
    </row>
    <row r="22" spans="1:9" ht="15">
      <c r="A22" s="57" t="s">
        <v>11</v>
      </c>
      <c r="B22" s="30">
        <f>IF(DATA!$N381=1,"na",VLOOKUP(DATA!$M381,DATA!$A$370:$K$497,4,FALSE))</f>
        <v>18</v>
      </c>
      <c r="C22" s="16">
        <f>IF(DATA!$N381=1,"na",VLOOKUP(DATA!$M381,DATA!$A$370:$K$497,5,FALSE))</f>
        <v>0</v>
      </c>
      <c r="D22" s="17">
        <f>IF(DATA!$N381=1,"na",VLOOKUP(DATA!$M381,DATA!$A$370:$K$497,6,FALSE))</f>
        <v>9</v>
      </c>
      <c r="E22" s="17">
        <f>IF(DATA!$N381=1,"na",VLOOKUP(DATA!$M381,DATA!$A$370:$K$497,7,FALSE))</f>
        <v>3</v>
      </c>
      <c r="F22" s="17">
        <f>IF(DATA!$N381=1,"na",VLOOKUP(DATA!$M381,DATA!$A$370:$K$497,8,FALSE))</f>
        <v>0</v>
      </c>
      <c r="G22" s="17">
        <f>IF(DATA!$N381=1,"na",VLOOKUP(DATA!$M381,DATA!$A$370:$K$497,9,FALSE))</f>
        <v>6</v>
      </c>
      <c r="H22" s="17">
        <f>IF(DATA!$N381=1,"na",VLOOKUP(DATA!$M381,DATA!$A$370:$K$497,10,FALSE))</f>
        <v>0</v>
      </c>
      <c r="I22" s="17">
        <f>IF(DATA!$N381=1,"na",VLOOKUP(DATA!$M381,DATA!$A$370:$K$497,11,FALSE))</f>
        <v>0</v>
      </c>
    </row>
    <row r="23" spans="1:9" ht="15">
      <c r="A23" s="57" t="s">
        <v>12</v>
      </c>
      <c r="B23" s="30">
        <f>IF(DATA!$N382=1,"na",VLOOKUP(DATA!$M382,DATA!$A$370:$K$497,4,FALSE))</f>
        <v>44</v>
      </c>
      <c r="C23" s="16">
        <f>IF(DATA!$N382=1,"na",VLOOKUP(DATA!$M382,DATA!$A$370:$K$497,5,FALSE))</f>
        <v>2</v>
      </c>
      <c r="D23" s="17">
        <f>IF(DATA!$N382=1,"na",VLOOKUP(DATA!$M382,DATA!$A$370:$K$497,6,FALSE))</f>
        <v>15</v>
      </c>
      <c r="E23" s="17">
        <f>IF(DATA!$N382=1,"na",VLOOKUP(DATA!$M382,DATA!$A$370:$K$497,7,FALSE))</f>
        <v>10</v>
      </c>
      <c r="F23" s="17">
        <f>IF(DATA!$N382=1,"na",VLOOKUP(DATA!$M382,DATA!$A$370:$K$497,8,FALSE))</f>
        <v>0</v>
      </c>
      <c r="G23" s="17">
        <f>IF(DATA!$N382=1,"na",VLOOKUP(DATA!$M382,DATA!$A$370:$K$497,9,FALSE))</f>
        <v>3</v>
      </c>
      <c r="H23" s="17">
        <f>IF(DATA!$N382=1,"na",VLOOKUP(DATA!$M382,DATA!$A$370:$K$497,10,FALSE))</f>
        <v>0</v>
      </c>
      <c r="I23" s="17">
        <f>IF(DATA!$N382=1,"na",VLOOKUP(DATA!$M382,DATA!$A$370:$K$497,11,FALSE))</f>
        <v>14</v>
      </c>
    </row>
    <row r="24" spans="1:9" ht="15">
      <c r="A24" s="57" t="s">
        <v>13</v>
      </c>
      <c r="B24" s="30">
        <f>IF(DATA!$N383=1,"na",VLOOKUP(DATA!$M383,DATA!$A$370:$K$497,4,FALSE))</f>
        <v>115</v>
      </c>
      <c r="C24" s="16">
        <f>IF(DATA!$N383=1,"na",VLOOKUP(DATA!$M383,DATA!$A$370:$K$497,5,FALSE))</f>
        <v>0</v>
      </c>
      <c r="D24" s="17">
        <f>IF(DATA!$N383=1,"na",VLOOKUP(DATA!$M383,DATA!$A$370:$K$497,6,FALSE))</f>
        <v>29</v>
      </c>
      <c r="E24" s="17">
        <f>IF(DATA!$N383=1,"na",VLOOKUP(DATA!$M383,DATA!$A$370:$K$497,7,FALSE))</f>
        <v>86</v>
      </c>
      <c r="F24" s="17">
        <f>IF(DATA!$N383=1,"na",VLOOKUP(DATA!$M383,DATA!$A$370:$K$497,8,FALSE))</f>
        <v>0</v>
      </c>
      <c r="G24" s="17">
        <f>IF(DATA!$N383=1,"na",VLOOKUP(DATA!$M383,DATA!$A$370:$K$497,9,FALSE))</f>
        <v>0</v>
      </c>
      <c r="H24" s="17">
        <f>IF(DATA!$N383=1,"na",VLOOKUP(DATA!$M383,DATA!$A$370:$K$497,10,FALSE))</f>
        <v>0</v>
      </c>
      <c r="I24" s="17">
        <f>IF(DATA!$N383=1,"na",VLOOKUP(DATA!$M383,DATA!$A$370:$K$497,11,FALSE))</f>
        <v>0</v>
      </c>
    </row>
    <row r="25" spans="1:9" ht="15">
      <c r="A25" s="57" t="s">
        <v>14</v>
      </c>
      <c r="B25" s="30">
        <f>IF(DATA!$N384=1,"na",VLOOKUP(DATA!$M384,DATA!$A$370:$K$497,4,FALSE))</f>
        <v>520</v>
      </c>
      <c r="C25" s="16">
        <f>IF(DATA!$N384=1,"na",VLOOKUP(DATA!$M384,DATA!$A$370:$K$497,5,FALSE))</f>
        <v>23</v>
      </c>
      <c r="D25" s="17">
        <f>IF(DATA!$N384=1,"na",VLOOKUP(DATA!$M384,DATA!$A$370:$K$497,6,FALSE))</f>
        <v>59</v>
      </c>
      <c r="E25" s="17">
        <f>IF(DATA!$N384=1,"na",VLOOKUP(DATA!$M384,DATA!$A$370:$K$497,7,FALSE))</f>
        <v>263</v>
      </c>
      <c r="F25" s="17">
        <f>IF(DATA!$N384=1,"na",VLOOKUP(DATA!$M384,DATA!$A$370:$K$497,8,FALSE))</f>
        <v>0</v>
      </c>
      <c r="G25" s="17">
        <f>IF(DATA!$N384=1,"na",VLOOKUP(DATA!$M384,DATA!$A$370:$K$497,9,FALSE))</f>
        <v>164</v>
      </c>
      <c r="H25" s="17">
        <f>IF(DATA!$N384=1,"na",VLOOKUP(DATA!$M384,DATA!$A$370:$K$497,10,FALSE))</f>
        <v>0</v>
      </c>
      <c r="I25" s="17">
        <f>IF(DATA!$N384=1,"na",VLOOKUP(DATA!$M384,DATA!$A$370:$K$497,11,FALSE))</f>
        <v>11</v>
      </c>
    </row>
    <row r="26" spans="1:9" ht="15">
      <c r="A26" s="57" t="s">
        <v>15</v>
      </c>
      <c r="B26" s="30">
        <f>IF(DATA!$N385=1,"na",VLOOKUP(DATA!$M385,DATA!$A$370:$K$497,4,FALSE))</f>
        <v>67</v>
      </c>
      <c r="C26" s="16">
        <f>IF(DATA!$N385=1,"na",VLOOKUP(DATA!$M385,DATA!$A$370:$K$497,5,FALSE))</f>
        <v>0</v>
      </c>
      <c r="D26" s="17">
        <f>IF(DATA!$N385=1,"na",VLOOKUP(DATA!$M385,DATA!$A$370:$K$497,6,FALSE))</f>
        <v>14</v>
      </c>
      <c r="E26" s="17">
        <f>IF(DATA!$N385=1,"na",VLOOKUP(DATA!$M385,DATA!$A$370:$K$497,7,FALSE))</f>
        <v>35</v>
      </c>
      <c r="F26" s="17">
        <f>IF(DATA!$N385=1,"na",VLOOKUP(DATA!$M385,DATA!$A$370:$K$497,8,FALSE))</f>
        <v>0</v>
      </c>
      <c r="G26" s="17">
        <f>IF(DATA!$N385=1,"na",VLOOKUP(DATA!$M385,DATA!$A$370:$K$497,9,FALSE))</f>
        <v>12</v>
      </c>
      <c r="H26" s="17">
        <f>IF(DATA!$N385=1,"na",VLOOKUP(DATA!$M385,DATA!$A$370:$K$497,10,FALSE))</f>
        <v>2</v>
      </c>
      <c r="I26" s="17">
        <f>IF(DATA!$N385=1,"na",VLOOKUP(DATA!$M385,DATA!$A$370:$K$497,11,FALSE))</f>
        <v>4</v>
      </c>
    </row>
    <row r="27" spans="1:9" ht="15">
      <c r="A27" s="57" t="s">
        <v>16</v>
      </c>
      <c r="B27" s="30">
        <f>IF(DATA!$N386=1,"na",VLOOKUP(DATA!$M386,DATA!$A$370:$K$497,4,FALSE))</f>
        <v>14</v>
      </c>
      <c r="C27" s="16">
        <f>IF(DATA!$N386=1,"na",VLOOKUP(DATA!$M386,DATA!$A$370:$K$497,5,FALSE))</f>
        <v>0</v>
      </c>
      <c r="D27" s="17">
        <f>IF(DATA!$N386=1,"na",VLOOKUP(DATA!$M386,DATA!$A$370:$K$497,6,FALSE))</f>
        <v>4</v>
      </c>
      <c r="E27" s="17">
        <f>IF(DATA!$N386=1,"na",VLOOKUP(DATA!$M386,DATA!$A$370:$K$497,7,FALSE))</f>
        <v>1</v>
      </c>
      <c r="F27" s="17">
        <f>IF(DATA!$N386=1,"na",VLOOKUP(DATA!$M386,DATA!$A$370:$K$497,8,FALSE))</f>
        <v>0</v>
      </c>
      <c r="G27" s="17">
        <f>IF(DATA!$N386=1,"na",VLOOKUP(DATA!$M386,DATA!$A$370:$K$497,9,FALSE))</f>
        <v>9</v>
      </c>
      <c r="H27" s="17">
        <f>IF(DATA!$N386=1,"na",VLOOKUP(DATA!$M386,DATA!$A$370:$K$497,10,FALSE))</f>
        <v>0</v>
      </c>
      <c r="I27" s="17">
        <f>IF(DATA!$N386=1,"na",VLOOKUP(DATA!$M386,DATA!$A$370:$K$497,11,FALSE))</f>
        <v>0</v>
      </c>
    </row>
    <row r="28" spans="1:9" ht="15">
      <c r="A28" s="57" t="s">
        <v>17</v>
      </c>
      <c r="B28" s="30">
        <f>IF(DATA!$N387=1,"na",VLOOKUP(DATA!$M387,DATA!$A$370:$K$497,4,FALSE))</f>
        <v>3</v>
      </c>
      <c r="C28" s="16">
        <f>IF(DATA!$N387=1,"na",VLOOKUP(DATA!$M387,DATA!$A$370:$K$497,5,FALSE))</f>
        <v>0</v>
      </c>
      <c r="D28" s="17">
        <f>IF(DATA!$N387=1,"na",VLOOKUP(DATA!$M387,DATA!$A$370:$K$497,6,FALSE))</f>
        <v>0</v>
      </c>
      <c r="E28" s="17">
        <f>IF(DATA!$N387=1,"na",VLOOKUP(DATA!$M387,DATA!$A$370:$K$497,7,FALSE))</f>
        <v>0</v>
      </c>
      <c r="F28" s="17">
        <f>IF(DATA!$N387=1,"na",VLOOKUP(DATA!$M387,DATA!$A$370:$K$497,8,FALSE))</f>
        <v>0</v>
      </c>
      <c r="G28" s="17">
        <f>IF(DATA!$N387=1,"na",VLOOKUP(DATA!$M387,DATA!$A$370:$K$497,9,FALSE))</f>
        <v>0</v>
      </c>
      <c r="H28" s="17">
        <f>IF(DATA!$N387=1,"na",VLOOKUP(DATA!$M387,DATA!$A$370:$K$497,10,FALSE))</f>
        <v>0</v>
      </c>
      <c r="I28" s="17">
        <f>IF(DATA!$N387=1,"na",VLOOKUP(DATA!$M387,DATA!$A$370:$K$497,11,FALSE))</f>
        <v>3</v>
      </c>
    </row>
    <row r="29" spans="1:9" ht="15">
      <c r="A29" s="57" t="s">
        <v>18</v>
      </c>
      <c r="B29" s="30">
        <f>IF(DATA!$N388=1,"na",VLOOKUP(DATA!$M388,DATA!$A$370:$K$497,4,FALSE))</f>
        <v>49</v>
      </c>
      <c r="C29" s="16">
        <f>IF(DATA!$N388=1,"na",VLOOKUP(DATA!$M388,DATA!$A$370:$K$497,5,FALSE))</f>
        <v>1</v>
      </c>
      <c r="D29" s="17">
        <f>IF(DATA!$N388=1,"na",VLOOKUP(DATA!$M388,DATA!$A$370:$K$497,6,FALSE))</f>
        <v>12</v>
      </c>
      <c r="E29" s="17">
        <f>IF(DATA!$N388=1,"na",VLOOKUP(DATA!$M388,DATA!$A$370:$K$497,7,FALSE))</f>
        <v>30</v>
      </c>
      <c r="F29" s="17">
        <f>IF(DATA!$N388=1,"na",VLOOKUP(DATA!$M388,DATA!$A$370:$K$497,8,FALSE))</f>
        <v>0</v>
      </c>
      <c r="G29" s="17">
        <f>IF(DATA!$N388=1,"na",VLOOKUP(DATA!$M388,DATA!$A$370:$K$497,9,FALSE))</f>
        <v>6</v>
      </c>
      <c r="H29" s="17">
        <f>IF(DATA!$N388=1,"na",VLOOKUP(DATA!$M388,DATA!$A$370:$K$497,10,FALSE))</f>
        <v>0</v>
      </c>
      <c r="I29" s="17">
        <f>IF(DATA!$N388=1,"na",VLOOKUP(DATA!$M388,DATA!$A$370:$K$497,11,FALSE))</f>
        <v>0</v>
      </c>
    </row>
    <row r="30" spans="1:9" ht="15">
      <c r="A30" s="57" t="s">
        <v>35</v>
      </c>
      <c r="B30" s="30">
        <f>IF(DATA!$N389=1,"na",VLOOKUP(DATA!$M389,DATA!$A$370:$K$497,4,FALSE))</f>
        <v>27</v>
      </c>
      <c r="C30" s="16">
        <f>IF(DATA!$N389=1,"na",VLOOKUP(DATA!$M389,DATA!$A$370:$K$497,5,FALSE))</f>
        <v>0</v>
      </c>
      <c r="D30" s="17">
        <f>IF(DATA!$N389=1,"na",VLOOKUP(DATA!$M389,DATA!$A$370:$K$497,6,FALSE))</f>
        <v>8</v>
      </c>
      <c r="E30" s="17">
        <f>IF(DATA!$N389=1,"na",VLOOKUP(DATA!$M389,DATA!$A$370:$K$497,7,FALSE))</f>
        <v>14</v>
      </c>
      <c r="F30" s="17">
        <f>IF(DATA!$N389=1,"na",VLOOKUP(DATA!$M389,DATA!$A$370:$K$497,8,FALSE))</f>
        <v>0</v>
      </c>
      <c r="G30" s="17">
        <f>IF(DATA!$N389=1,"na",VLOOKUP(DATA!$M389,DATA!$A$370:$K$497,9,FALSE))</f>
        <v>5</v>
      </c>
      <c r="H30" s="17">
        <f>IF(DATA!$N389=1,"na",VLOOKUP(DATA!$M389,DATA!$A$370:$K$497,10,FALSE))</f>
        <v>0</v>
      </c>
      <c r="I30" s="17">
        <f>IF(DATA!$N389=1,"na",VLOOKUP(DATA!$M389,DATA!$A$370:$K$497,11,FALSE))</f>
        <v>0</v>
      </c>
    </row>
    <row r="31" spans="1:9" ht="15">
      <c r="A31" s="57" t="s">
        <v>19</v>
      </c>
      <c r="B31" s="30">
        <f>IF(DATA!$N390=1,"na",VLOOKUP(DATA!$M390,DATA!$A$370:$K$497,4,FALSE))</f>
        <v>39</v>
      </c>
      <c r="C31" s="16">
        <f>IF(DATA!$N390=1,"na",VLOOKUP(DATA!$M390,DATA!$A$370:$K$497,5,FALSE))</f>
        <v>5</v>
      </c>
      <c r="D31" s="17">
        <f>IF(DATA!$N390=1,"na",VLOOKUP(DATA!$M390,DATA!$A$370:$K$497,6,FALSE))</f>
        <v>12</v>
      </c>
      <c r="E31" s="17">
        <f>IF(DATA!$N390=1,"na",VLOOKUP(DATA!$M390,DATA!$A$370:$K$497,7,FALSE))</f>
        <v>16</v>
      </c>
      <c r="F31" s="17">
        <f>IF(DATA!$N390=1,"na",VLOOKUP(DATA!$M390,DATA!$A$370:$K$497,8,FALSE))</f>
        <v>0</v>
      </c>
      <c r="G31" s="17">
        <f>IF(DATA!$N390=1,"na",VLOOKUP(DATA!$M390,DATA!$A$370:$K$497,9,FALSE))</f>
        <v>6</v>
      </c>
      <c r="H31" s="17">
        <f>IF(DATA!$N390=1,"na",VLOOKUP(DATA!$M390,DATA!$A$370:$K$497,10,FALSE))</f>
        <v>0</v>
      </c>
      <c r="I31" s="17">
        <f>IF(DATA!$N390=1,"na",VLOOKUP(DATA!$M390,DATA!$A$370:$K$497,11,FALSE))</f>
        <v>0</v>
      </c>
    </row>
    <row r="32" spans="1:9" ht="15">
      <c r="A32" s="57" t="s">
        <v>20</v>
      </c>
      <c r="B32" s="30">
        <f>IF(DATA!$N391=1,"na",VLOOKUP(DATA!$M391,DATA!$A$370:$K$497,4,FALSE))</f>
        <v>24</v>
      </c>
      <c r="C32" s="16">
        <f>IF(DATA!$N391=1,"na",VLOOKUP(DATA!$M391,DATA!$A$370:$K$497,5,FALSE))</f>
        <v>2</v>
      </c>
      <c r="D32" s="17">
        <f>IF(DATA!$N391=1,"na",VLOOKUP(DATA!$M391,DATA!$A$370:$K$497,6,FALSE))</f>
        <v>2</v>
      </c>
      <c r="E32" s="17">
        <f>IF(DATA!$N391=1,"na",VLOOKUP(DATA!$M391,DATA!$A$370:$K$497,7,FALSE))</f>
        <v>20</v>
      </c>
      <c r="F32" s="17">
        <f>IF(DATA!$N391=1,"na",VLOOKUP(DATA!$M391,DATA!$A$370:$K$497,8,FALSE))</f>
        <v>0</v>
      </c>
      <c r="G32" s="17">
        <f>IF(DATA!$N391=1,"na",VLOOKUP(DATA!$M391,DATA!$A$370:$K$497,9,FALSE))</f>
        <v>0</v>
      </c>
      <c r="H32" s="17">
        <f>IF(DATA!$N391=1,"na",VLOOKUP(DATA!$M391,DATA!$A$370:$K$497,10,FALSE))</f>
        <v>0</v>
      </c>
      <c r="I32" s="17">
        <f>IF(DATA!$N391=1,"na",VLOOKUP(DATA!$M391,DATA!$A$370:$K$497,11,FALSE))</f>
        <v>0</v>
      </c>
    </row>
    <row r="33" spans="1:9" ht="15">
      <c r="A33" s="57" t="s">
        <v>30</v>
      </c>
      <c r="B33" s="30">
        <f>IF(DATA!$N392=1,"na",VLOOKUP(DATA!$M392,DATA!$A$370:$K$497,4,FALSE))</f>
        <v>1</v>
      </c>
      <c r="C33" s="16">
        <f>IF(DATA!$N392=1,"na",VLOOKUP(DATA!$M392,DATA!$A$370:$K$497,5,FALSE))</f>
        <v>0</v>
      </c>
      <c r="D33" s="17">
        <f>IF(DATA!$N392=1,"na",VLOOKUP(DATA!$M392,DATA!$A$370:$K$497,6,FALSE))</f>
        <v>0</v>
      </c>
      <c r="E33" s="17">
        <f>IF(DATA!$N392=1,"na",VLOOKUP(DATA!$M392,DATA!$A$370:$K$497,7,FALSE))</f>
        <v>1</v>
      </c>
      <c r="F33" s="17">
        <f>IF(DATA!$N392=1,"na",VLOOKUP(DATA!$M392,DATA!$A$370:$K$497,8,FALSE))</f>
        <v>0</v>
      </c>
      <c r="G33" s="17">
        <f>IF(DATA!$N392=1,"na",VLOOKUP(DATA!$M392,DATA!$A$370:$K$497,9,FALSE))</f>
        <v>0</v>
      </c>
      <c r="H33" s="17">
        <f>IF(DATA!$N392=1,"na",VLOOKUP(DATA!$M392,DATA!$A$370:$K$497,10,FALSE))</f>
        <v>0</v>
      </c>
      <c r="I33" s="17">
        <f>IF(DATA!$N392=1,"na",VLOOKUP(DATA!$M392,DATA!$A$370:$K$497,11,FALSE))</f>
        <v>0</v>
      </c>
    </row>
    <row r="34" spans="1:9" ht="15">
      <c r="A34" s="57" t="s">
        <v>21</v>
      </c>
      <c r="B34" s="30">
        <f>IF(DATA!$N393=1,"na",VLOOKUP(DATA!$M393,DATA!$A$370:$K$497,4,FALSE))</f>
        <v>45</v>
      </c>
      <c r="C34" s="16">
        <f>IF(DATA!$N393=1,"na",VLOOKUP(DATA!$M393,DATA!$A$370:$K$497,5,FALSE))</f>
        <v>2</v>
      </c>
      <c r="D34" s="17">
        <f>IF(DATA!$N393=1,"na",VLOOKUP(DATA!$M393,DATA!$A$370:$K$497,6,FALSE))</f>
        <v>16</v>
      </c>
      <c r="E34" s="17">
        <f>IF(DATA!$N393=1,"na",VLOOKUP(DATA!$M393,DATA!$A$370:$K$497,7,FALSE))</f>
        <v>27</v>
      </c>
      <c r="F34" s="17">
        <f>IF(DATA!$N393=1,"na",VLOOKUP(DATA!$M393,DATA!$A$370:$K$497,8,FALSE))</f>
        <v>0</v>
      </c>
      <c r="G34" s="17">
        <f>IF(DATA!$N393=1,"na",VLOOKUP(DATA!$M393,DATA!$A$370:$K$497,9,FALSE))</f>
        <v>0</v>
      </c>
      <c r="H34" s="17">
        <f>IF(DATA!$N393=1,"na",VLOOKUP(DATA!$M393,DATA!$A$370:$K$497,10,FALSE))</f>
        <v>0</v>
      </c>
      <c r="I34" s="17">
        <f>IF(DATA!$N393=1,"na",VLOOKUP(DATA!$M393,DATA!$A$370:$K$497,11,FALSE))</f>
        <v>0</v>
      </c>
    </row>
    <row r="35" spans="1:9" ht="15">
      <c r="A35" s="57" t="s">
        <v>22</v>
      </c>
      <c r="B35" s="30">
        <f>IF(DATA!$N394=1,"na",VLOOKUP(DATA!$M394,DATA!$A$370:$K$497,4,FALSE))</f>
        <v>3</v>
      </c>
      <c r="C35" s="16">
        <f>IF(DATA!$N394=1,"na",VLOOKUP(DATA!$M394,DATA!$A$370:$K$497,5,FALSE))</f>
        <v>0</v>
      </c>
      <c r="D35" s="17">
        <f>IF(DATA!$N394=1,"na",VLOOKUP(DATA!$M394,DATA!$A$370:$K$497,6,FALSE))</f>
        <v>0</v>
      </c>
      <c r="E35" s="17">
        <f>IF(DATA!$N394=1,"na",VLOOKUP(DATA!$M394,DATA!$A$370:$K$497,7,FALSE))</f>
        <v>2</v>
      </c>
      <c r="F35" s="17">
        <f>IF(DATA!$N394=1,"na",VLOOKUP(DATA!$M394,DATA!$A$370:$K$497,8,FALSE))</f>
        <v>0</v>
      </c>
      <c r="G35" s="17">
        <f>IF(DATA!$N394=1,"na",VLOOKUP(DATA!$M394,DATA!$A$370:$K$497,9,FALSE))</f>
        <v>0</v>
      </c>
      <c r="H35" s="17">
        <f>IF(DATA!$N394=1,"na",VLOOKUP(DATA!$M394,DATA!$A$370:$K$497,10,FALSE))</f>
        <v>0</v>
      </c>
      <c r="I35" s="17">
        <f>IF(DATA!$N394=1,"na",VLOOKUP(DATA!$M394,DATA!$A$370:$K$497,11,FALSE))</f>
        <v>1</v>
      </c>
    </row>
    <row r="36" spans="1:9" ht="15">
      <c r="A36" s="57" t="s">
        <v>29</v>
      </c>
      <c r="B36" s="30">
        <f>IF(DATA!$N395=1,"na",VLOOKUP(DATA!$M395,DATA!$A$370:$K$497,4,FALSE))</f>
        <v>16</v>
      </c>
      <c r="C36" s="16">
        <f>IF(DATA!$N395=1,"na",VLOOKUP(DATA!$M395,DATA!$A$370:$K$497,5,FALSE))</f>
        <v>1</v>
      </c>
      <c r="D36" s="17">
        <f>IF(DATA!$N395=1,"na",VLOOKUP(DATA!$M395,DATA!$A$370:$K$497,6,FALSE))</f>
        <v>1</v>
      </c>
      <c r="E36" s="17">
        <f>IF(DATA!$N395=1,"na",VLOOKUP(DATA!$M395,DATA!$A$370:$K$497,7,FALSE))</f>
        <v>14</v>
      </c>
      <c r="F36" s="17">
        <f>IF(DATA!$N395=1,"na",VLOOKUP(DATA!$M395,DATA!$A$370:$K$497,8,FALSE))</f>
        <v>0</v>
      </c>
      <c r="G36" s="17">
        <f>IF(DATA!$N395=1,"na",VLOOKUP(DATA!$M395,DATA!$A$370:$K$497,9,FALSE))</f>
        <v>0</v>
      </c>
      <c r="H36" s="17">
        <f>IF(DATA!$N395=1,"na",VLOOKUP(DATA!$M395,DATA!$A$370:$K$497,10,FALSE))</f>
        <v>0</v>
      </c>
      <c r="I36" s="17">
        <f>IF(DATA!$N395=1,"na",VLOOKUP(DATA!$M395,DATA!$A$370:$K$497,11,FALSE))</f>
        <v>0</v>
      </c>
    </row>
    <row r="37" spans="1:9" ht="15">
      <c r="A37" s="57" t="s">
        <v>31</v>
      </c>
      <c r="B37" s="30">
        <f>IF(DATA!$N396=1,"na",VLOOKUP(DATA!$M396,DATA!$A$370:$K$497,4,FALSE))</f>
        <v>3</v>
      </c>
      <c r="C37" s="16">
        <f>IF(DATA!$N396=1,"na",VLOOKUP(DATA!$M396,DATA!$A$370:$K$497,5,FALSE))</f>
        <v>0</v>
      </c>
      <c r="D37" s="17">
        <f>IF(DATA!$N396=1,"na",VLOOKUP(DATA!$M396,DATA!$A$370:$K$497,6,FALSE))</f>
        <v>1</v>
      </c>
      <c r="E37" s="17">
        <f>IF(DATA!$N396=1,"na",VLOOKUP(DATA!$M396,DATA!$A$370:$K$497,7,FALSE))</f>
        <v>2</v>
      </c>
      <c r="F37" s="17">
        <f>IF(DATA!$N396=1,"na",VLOOKUP(DATA!$M396,DATA!$A$370:$K$497,8,FALSE))</f>
        <v>0</v>
      </c>
      <c r="G37" s="17">
        <f>IF(DATA!$N396=1,"na",VLOOKUP(DATA!$M396,DATA!$A$370:$K$497,9,FALSE))</f>
        <v>0</v>
      </c>
      <c r="H37" s="17">
        <f>IF(DATA!$N396=1,"na",VLOOKUP(DATA!$M396,DATA!$A$370:$K$497,10,FALSE))</f>
        <v>0</v>
      </c>
      <c r="I37" s="17">
        <f>IF(DATA!$N396=1,"na",VLOOKUP(DATA!$M396,DATA!$A$370:$K$497,11,FALSE))</f>
        <v>0</v>
      </c>
    </row>
    <row r="38" spans="1:9" ht="15">
      <c r="A38" s="57" t="s">
        <v>23</v>
      </c>
      <c r="B38" s="30">
        <f>IF(DATA!$N397=1,"na",VLOOKUP(DATA!$M397,DATA!$A$370:$K$497,4,FALSE))</f>
        <v>10</v>
      </c>
      <c r="C38" s="16">
        <f>IF(DATA!$N397=1,"na",VLOOKUP(DATA!$M397,DATA!$A$370:$K$497,5,FALSE))</f>
        <v>0</v>
      </c>
      <c r="D38" s="17">
        <f>IF(DATA!$N397=1,"na",VLOOKUP(DATA!$M397,DATA!$A$370:$K$497,6,FALSE))</f>
        <v>2</v>
      </c>
      <c r="E38" s="17">
        <f>IF(DATA!$N397=1,"na",VLOOKUP(DATA!$M397,DATA!$A$370:$K$497,7,FALSE))</f>
        <v>7</v>
      </c>
      <c r="F38" s="17">
        <f>IF(DATA!$N397=1,"na",VLOOKUP(DATA!$M397,DATA!$A$370:$K$497,8,FALSE))</f>
        <v>1</v>
      </c>
      <c r="G38" s="17">
        <f>IF(DATA!$N397=1,"na",VLOOKUP(DATA!$M397,DATA!$A$370:$K$497,9,FALSE))</f>
        <v>0</v>
      </c>
      <c r="H38" s="17">
        <f>IF(DATA!$N397=1,"na",VLOOKUP(DATA!$M397,DATA!$A$370:$K$497,10,FALSE))</f>
        <v>0</v>
      </c>
      <c r="I38" s="17">
        <f>IF(DATA!$N397=1,"na",VLOOKUP(DATA!$M397,DATA!$A$370:$K$497,11,FALSE))</f>
        <v>0</v>
      </c>
    </row>
    <row r="39" spans="1:9" ht="15">
      <c r="A39" s="57" t="s">
        <v>24</v>
      </c>
      <c r="B39" s="30">
        <f>IF(DATA!$N398=1,"na",VLOOKUP(DATA!$M398,DATA!$A$370:$K$497,4,FALSE))</f>
        <v>35</v>
      </c>
      <c r="C39" s="16">
        <f>IF(DATA!$N398=1,"na",VLOOKUP(DATA!$M398,DATA!$A$370:$K$497,5,FALSE))</f>
        <v>3</v>
      </c>
      <c r="D39" s="17">
        <f>IF(DATA!$N398=1,"na",VLOOKUP(DATA!$M398,DATA!$A$370:$K$497,6,FALSE))</f>
        <v>5</v>
      </c>
      <c r="E39" s="17">
        <f>IF(DATA!$N398=1,"na",VLOOKUP(DATA!$M398,DATA!$A$370:$K$497,7,FALSE))</f>
        <v>25</v>
      </c>
      <c r="F39" s="17">
        <f>IF(DATA!$N398=1,"na",VLOOKUP(DATA!$M398,DATA!$A$370:$K$497,8,FALSE))</f>
        <v>0</v>
      </c>
      <c r="G39" s="17">
        <f>IF(DATA!$N398=1,"na",VLOOKUP(DATA!$M398,DATA!$A$370:$K$497,9,FALSE))</f>
        <v>2</v>
      </c>
      <c r="H39" s="17">
        <f>IF(DATA!$N398=1,"na",VLOOKUP(DATA!$M398,DATA!$A$370:$K$497,10,FALSE))</f>
        <v>0</v>
      </c>
      <c r="I39" s="17">
        <f>IF(DATA!$N398=1,"na",VLOOKUP(DATA!$M398,DATA!$A$370:$K$497,11,FALSE))</f>
        <v>0</v>
      </c>
    </row>
    <row r="40" spans="1:9" ht="15">
      <c r="A40" s="57" t="s">
        <v>25</v>
      </c>
      <c r="B40" s="30">
        <f>IF(DATA!$N399=1,"na",VLOOKUP(DATA!$M399,DATA!$A$370:$K$497,4,FALSE))</f>
        <v>4</v>
      </c>
      <c r="C40" s="16">
        <f>IF(DATA!$N399=1,"na",VLOOKUP(DATA!$M399,DATA!$A$370:$K$497,5,FALSE))</f>
        <v>0</v>
      </c>
      <c r="D40" s="17">
        <f>IF(DATA!$N399=1,"na",VLOOKUP(DATA!$M399,DATA!$A$370:$K$497,6,FALSE))</f>
        <v>0</v>
      </c>
      <c r="E40" s="17">
        <f>IF(DATA!$N399=1,"na",VLOOKUP(DATA!$M399,DATA!$A$370:$K$497,7,FALSE))</f>
        <v>3</v>
      </c>
      <c r="F40" s="17">
        <f>IF(DATA!$N399=1,"na",VLOOKUP(DATA!$M399,DATA!$A$370:$K$497,8,FALSE))</f>
        <v>0</v>
      </c>
      <c r="G40" s="17">
        <f>IF(DATA!$N399=1,"na",VLOOKUP(DATA!$M399,DATA!$A$370:$K$497,9,FALSE))</f>
        <v>1</v>
      </c>
      <c r="H40" s="17">
        <f>IF(DATA!$N399=1,"na",VLOOKUP(DATA!$M399,DATA!$A$370:$K$497,10,FALSE))</f>
        <v>0</v>
      </c>
      <c r="I40" s="17">
        <f>IF(DATA!$N399=1,"na",VLOOKUP(DATA!$M399,DATA!$A$370:$K$497,11,FALSE))</f>
        <v>0</v>
      </c>
    </row>
    <row r="41" spans="1:9" ht="15">
      <c r="A41" s="57" t="s">
        <v>26</v>
      </c>
      <c r="B41" s="30">
        <f>IF(DATA!$N400=1,"na",VLOOKUP(DATA!$M400,DATA!$A$370:$K$497,4,FALSE))</f>
        <v>9</v>
      </c>
      <c r="C41" s="16">
        <f>IF(DATA!$N400=1,"na",VLOOKUP(DATA!$M400,DATA!$A$370:$K$497,5,FALSE))</f>
        <v>0</v>
      </c>
      <c r="D41" s="17">
        <f>IF(DATA!$N400=1,"na",VLOOKUP(DATA!$M400,DATA!$A$370:$K$497,6,FALSE))</f>
        <v>1</v>
      </c>
      <c r="E41" s="17">
        <f>IF(DATA!$N400=1,"na",VLOOKUP(DATA!$M400,DATA!$A$370:$K$497,7,FALSE))</f>
        <v>7</v>
      </c>
      <c r="F41" s="17">
        <f>IF(DATA!$N400=1,"na",VLOOKUP(DATA!$M400,DATA!$A$370:$K$497,8,FALSE))</f>
        <v>0</v>
      </c>
      <c r="G41" s="17">
        <f>IF(DATA!$N400=1,"na",VLOOKUP(DATA!$M400,DATA!$A$370:$K$497,9,FALSE))</f>
        <v>1</v>
      </c>
      <c r="H41" s="17">
        <f>IF(DATA!$N400=1,"na",VLOOKUP(DATA!$M400,DATA!$A$370:$K$497,10,FALSE))</f>
        <v>0</v>
      </c>
      <c r="I41" s="17">
        <f>IF(DATA!$N400=1,"na",VLOOKUP(DATA!$M400,DATA!$A$370:$K$497,11,FALSE))</f>
        <v>0</v>
      </c>
    </row>
    <row r="42" spans="1:9" ht="15">
      <c r="A42" s="58" t="s">
        <v>27</v>
      </c>
      <c r="B42" s="30">
        <f>IF(DATA!$N401=1,"na",VLOOKUP(DATA!$M401,DATA!$A$370:$K$497,4,FALSE))</f>
        <v>45</v>
      </c>
      <c r="C42" s="19">
        <f>IF(DATA!$N401=1,"na",VLOOKUP(DATA!$M401,DATA!$A$370:$K$497,5,FALSE))</f>
        <v>0</v>
      </c>
      <c r="D42" s="20">
        <f>IF(DATA!$N401=1,"na",VLOOKUP(DATA!$M401,DATA!$A$370:$K$497,6,FALSE))</f>
        <v>0</v>
      </c>
      <c r="E42" s="20">
        <f>IF(DATA!$N401=1,"na",VLOOKUP(DATA!$M401,DATA!$A$370:$K$497,7,FALSE))</f>
        <v>45</v>
      </c>
      <c r="F42" s="20">
        <f>IF(DATA!$N401=1,"na",VLOOKUP(DATA!$M401,DATA!$A$370:$K$497,8,FALSE))</f>
        <v>0</v>
      </c>
      <c r="G42" s="20">
        <f>IF(DATA!$N401=1,"na",VLOOKUP(DATA!$M401,DATA!$A$370:$K$497,9,FALSE))</f>
        <v>0</v>
      </c>
      <c r="H42" s="20">
        <f>IF(DATA!$N401=1,"na",VLOOKUP(DATA!$M401,DATA!$A$370:$K$497,10,FALSE))</f>
        <v>0</v>
      </c>
      <c r="I42" s="17">
        <f>IF(DATA!$N401=1,"na",VLOOKUP(DATA!$M401,DATA!$A$370:$K$497,11,FALSE))</f>
        <v>0</v>
      </c>
    </row>
    <row r="43" spans="1:9" ht="15">
      <c r="A43" s="8" t="s">
        <v>137</v>
      </c>
    </row>
    <row r="44" spans="1:9" ht="15">
      <c r="A44" s="41" t="s">
        <v>138</v>
      </c>
      <c r="B44" s="41"/>
      <c r="C44" s="41"/>
      <c r="D44" s="41"/>
      <c r="E44" s="41"/>
      <c r="F44" s="41"/>
      <c r="G44" s="41"/>
      <c r="H44" s="41"/>
      <c r="I44" s="41"/>
    </row>
    <row r="45" spans="1:9" ht="15">
      <c r="A45" s="41" t="s">
        <v>139</v>
      </c>
    </row>
  </sheetData>
  <sheetProtection algorithmName="SHA-512" hashValue="6UoWTq+yWKn80vqCI0tVw3KKWpnxMGi/V+Q5Iq/CCgAfJN/QcqLCCHzxX/xS48uQBCRXkXPhb+rmzCzZbFG4bQ==" saltValue="2EMv6rK2MFs03Vydx2secQ==" spinCount="100000" sheet="1" objects="1" scenarios="1"/>
  <dataConsolidate/>
  <conditionalFormatting sqref="B11:I42">
    <cfRule type="cellIs" dxfId="2" priority="1" stopIfTrue="1" operator="equal">
      <formula>"na"</formula>
    </cfRule>
  </conditionalFormatting>
  <dataValidations count="1">
    <dataValidation type="list" allowBlank="1" showErrorMessage="1" sqref="A5" xr:uid="{00000000-0002-0000-0500-000000000000}">
      <formula1>"2020-21,2021-22,2022-23"</formula1>
    </dataValidation>
  </dataValidations>
  <hyperlinks>
    <hyperlink ref="A3" location="Index!A1" display="Back to index sheet" xr:uid="{00000000-0004-0000-0500-000000000000}"/>
  </hyperlinks>
  <pageMargins left="0.74803149606299213" right="0.74803149606299213" top="0.98425196850393704" bottom="0.98425196850393704" header="0.51181102362204722" footer="0.51181102362204722"/>
  <pageSetup paperSize="9" scale="71" orientation="landscape"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44"/>
  <sheetViews>
    <sheetView showGridLines="0" workbookViewId="0"/>
  </sheetViews>
  <sheetFormatPr defaultColWidth="9.33203125" defaultRowHeight="15.75"/>
  <cols>
    <col min="1" max="1" width="39" style="11" customWidth="1"/>
    <col min="2" max="2" width="15.5" style="8" customWidth="1"/>
    <col min="3" max="3" width="22" style="8" customWidth="1"/>
    <col min="4" max="4" width="23.83203125" style="8" customWidth="1"/>
    <col min="5" max="5" width="19.5" style="8" customWidth="1"/>
    <col min="6" max="16384" width="9.33203125" style="8"/>
  </cols>
  <sheetData>
    <row r="1" spans="1:5">
      <c r="A1" s="49" t="s">
        <v>80</v>
      </c>
      <c r="B1" s="50"/>
      <c r="C1" s="50"/>
      <c r="D1" s="52"/>
    </row>
    <row r="2" spans="1:5" ht="22.5" customHeight="1">
      <c r="A2" s="49" t="str">
        <f>"Number of Sentences by Length, "&amp;A6&amp;" (see [note1])"</f>
        <v>Number of Sentences by Length, 2022-23 (see [note1])</v>
      </c>
      <c r="B2" s="50"/>
      <c r="C2" s="50"/>
      <c r="D2" s="52"/>
      <c r="E2" s="52"/>
    </row>
    <row r="3" spans="1:5" ht="22.5" customHeight="1">
      <c r="A3" s="53" t="s">
        <v>33</v>
      </c>
      <c r="B3" s="54"/>
      <c r="C3" s="54"/>
      <c r="D3" s="54"/>
      <c r="E3" s="54"/>
    </row>
    <row r="4" spans="1:5" ht="15" customHeight="1">
      <c r="A4" s="79" t="s">
        <v>146</v>
      </c>
      <c r="B4" s="54"/>
      <c r="C4" s="54"/>
      <c r="D4" s="54"/>
      <c r="E4" s="54"/>
    </row>
    <row r="5" spans="1:5" ht="15" customHeight="1">
      <c r="A5" s="79" t="s">
        <v>147</v>
      </c>
      <c r="B5" s="54"/>
      <c r="C5" s="54"/>
      <c r="D5" s="54"/>
      <c r="E5" s="54"/>
    </row>
    <row r="6" spans="1:5" ht="15" customHeight="1">
      <c r="A6" s="81" t="s">
        <v>95</v>
      </c>
      <c r="B6" s="54" t="s">
        <v>141</v>
      </c>
      <c r="C6" s="54"/>
      <c r="D6" s="54"/>
      <c r="E6" s="54"/>
    </row>
    <row r="7" spans="1:5" ht="15" customHeight="1">
      <c r="A7" s="79" t="s">
        <v>148</v>
      </c>
      <c r="B7" s="54"/>
      <c r="C7" s="54"/>
      <c r="D7" s="54"/>
      <c r="E7" s="54"/>
    </row>
    <row r="8" spans="1:5" ht="30" customHeight="1">
      <c r="A8" s="79" t="s">
        <v>149</v>
      </c>
      <c r="B8" s="54"/>
      <c r="C8" s="54"/>
      <c r="D8" s="54"/>
      <c r="E8" s="54"/>
    </row>
    <row r="9" spans="1:5" s="9" customFormat="1">
      <c r="A9" s="44"/>
      <c r="B9" s="28"/>
      <c r="C9" s="33" t="s">
        <v>64</v>
      </c>
      <c r="D9" s="34"/>
      <c r="E9" s="35"/>
    </row>
    <row r="10" spans="1:5" s="9" customFormat="1" ht="46.5" customHeight="1">
      <c r="A10" s="59" t="s">
        <v>36</v>
      </c>
      <c r="B10" s="63" t="s">
        <v>34</v>
      </c>
      <c r="C10" s="60" t="s">
        <v>65</v>
      </c>
      <c r="D10" s="61" t="s">
        <v>66</v>
      </c>
      <c r="E10" s="62" t="s">
        <v>67</v>
      </c>
    </row>
    <row r="11" spans="1:5" s="10" customFormat="1" ht="19.5" customHeight="1">
      <c r="A11" s="56" t="s">
        <v>28</v>
      </c>
      <c r="B11" s="29">
        <f>SUM(B12:B43)</f>
        <v>1330</v>
      </c>
      <c r="C11" s="31">
        <f t="shared" ref="C11:E11" si="0">SUM(C12:C43)</f>
        <v>356</v>
      </c>
      <c r="D11" s="14">
        <f t="shared" si="0"/>
        <v>560</v>
      </c>
      <c r="E11" s="14">
        <f t="shared" si="0"/>
        <v>414</v>
      </c>
    </row>
    <row r="12" spans="1:5" s="10" customFormat="1">
      <c r="A12" s="57" t="s">
        <v>0</v>
      </c>
      <c r="B12" s="30">
        <f>IF(DATA!$J504=1,"na",VLOOKUP(DATA!$I504,DATA!$A$504:$G$631,4,FALSE))</f>
        <v>40</v>
      </c>
      <c r="C12" s="16">
        <f>IF(DATA!$J504=1,"na",VLOOKUP(DATA!$I504,DATA!$A$504:$G$631,5,FALSE))</f>
        <v>3</v>
      </c>
      <c r="D12" s="17">
        <f>IF(DATA!$J504=1,"na",VLOOKUP(DATA!$I504,DATA!$A$504:$G$631,6,FALSE))</f>
        <v>3</v>
      </c>
      <c r="E12" s="17">
        <f>IF(DATA!$J504=1,"na",VLOOKUP(DATA!$I504,DATA!$A$504:$G$631,7,FALSE))</f>
        <v>34</v>
      </c>
    </row>
    <row r="13" spans="1:5" s="10" customFormat="1">
      <c r="A13" s="57" t="s">
        <v>1</v>
      </c>
      <c r="B13" s="30">
        <f>IF(DATA!$J505=1,"na",VLOOKUP(DATA!$I505,DATA!$A$504:$G$631,4,FALSE))</f>
        <v>21</v>
      </c>
      <c r="C13" s="16">
        <f>IF(DATA!$J505=1,"na",VLOOKUP(DATA!$I505,DATA!$A$504:$G$631,5,FALSE))</f>
        <v>1</v>
      </c>
      <c r="D13" s="17">
        <f>IF(DATA!$J505=1,"na",VLOOKUP(DATA!$I505,DATA!$A$504:$G$631,6,FALSE))</f>
        <v>9</v>
      </c>
      <c r="E13" s="17">
        <f>IF(DATA!$J505=1,"na",VLOOKUP(DATA!$I505,DATA!$A$504:$G$631,7,FALSE))</f>
        <v>11</v>
      </c>
    </row>
    <row r="14" spans="1:5" s="10" customFormat="1">
      <c r="A14" s="57" t="s">
        <v>2</v>
      </c>
      <c r="B14" s="30">
        <f>IF(DATA!$J506=1,"na",VLOOKUP(DATA!$I506,DATA!$A$504:$G$631,4,FALSE))</f>
        <v>42</v>
      </c>
      <c r="C14" s="16">
        <f>IF(DATA!$J506=1,"na",VLOOKUP(DATA!$I506,DATA!$A$504:$G$631,5,FALSE))</f>
        <v>42</v>
      </c>
      <c r="D14" s="17">
        <f>IF(DATA!$J506=1,"na",VLOOKUP(DATA!$I506,DATA!$A$504:$G$631,6,FALSE))</f>
        <v>0</v>
      </c>
      <c r="E14" s="17">
        <f>IF(DATA!$J506=1,"na",VLOOKUP(DATA!$I506,DATA!$A$504:$G$631,7,FALSE))</f>
        <v>0</v>
      </c>
    </row>
    <row r="15" spans="1:5" s="10" customFormat="1">
      <c r="A15" s="57" t="s">
        <v>3</v>
      </c>
      <c r="B15" s="30">
        <f>IF(DATA!$J507=1,"na",VLOOKUP(DATA!$I507,DATA!$A$504:$G$631,4,FALSE))</f>
        <v>22</v>
      </c>
      <c r="C15" s="16">
        <f>IF(DATA!$J507=1,"na",VLOOKUP(DATA!$I507,DATA!$A$504:$G$631,5,FALSE))</f>
        <v>6</v>
      </c>
      <c r="D15" s="17">
        <f>IF(DATA!$J507=1,"na",VLOOKUP(DATA!$I507,DATA!$A$504:$G$631,6,FALSE))</f>
        <v>13</v>
      </c>
      <c r="E15" s="17">
        <f>IF(DATA!$J507=1,"na",VLOOKUP(DATA!$I507,DATA!$A$504:$G$631,7,FALSE))</f>
        <v>3</v>
      </c>
    </row>
    <row r="16" spans="1:5" ht="15">
      <c r="A16" s="57" t="s">
        <v>4</v>
      </c>
      <c r="B16" s="30">
        <f>IF(DATA!$J508=1,"na",VLOOKUP(DATA!$I508,DATA!$A$504:$G$631,4,FALSE))</f>
        <v>1</v>
      </c>
      <c r="C16" s="16">
        <f>IF(DATA!$J508=1,"na",VLOOKUP(DATA!$I508,DATA!$A$504:$G$631,5,FALSE))</f>
        <v>0</v>
      </c>
      <c r="D16" s="17">
        <f>IF(DATA!$J508=1,"na",VLOOKUP(DATA!$I508,DATA!$A$504:$G$631,6,FALSE))</f>
        <v>0</v>
      </c>
      <c r="E16" s="17">
        <f>IF(DATA!$J508=1,"na",VLOOKUP(DATA!$I508,DATA!$A$504:$G$631,7,FALSE))</f>
        <v>1</v>
      </c>
    </row>
    <row r="17" spans="1:5" ht="15">
      <c r="A17" s="57" t="s">
        <v>5</v>
      </c>
      <c r="B17" s="30">
        <f>IF(DATA!$J509=1,"na",VLOOKUP(DATA!$I509,DATA!$A$504:$G$631,4,FALSE))</f>
        <v>25</v>
      </c>
      <c r="C17" s="16">
        <f>IF(DATA!$J509=1,"na",VLOOKUP(DATA!$I509,DATA!$A$504:$G$631,5,FALSE))</f>
        <v>0</v>
      </c>
      <c r="D17" s="17">
        <f>IF(DATA!$J509=1,"na",VLOOKUP(DATA!$I509,DATA!$A$504:$G$631,6,FALSE))</f>
        <v>24</v>
      </c>
      <c r="E17" s="17">
        <f>IF(DATA!$J509=1,"na",VLOOKUP(DATA!$I509,DATA!$A$504:$G$631,7,FALSE))</f>
        <v>1</v>
      </c>
    </row>
    <row r="18" spans="1:5" ht="15">
      <c r="A18" s="57" t="s">
        <v>6</v>
      </c>
      <c r="B18" s="30">
        <f>IF(DATA!$J510=1,"na",VLOOKUP(DATA!$I510,DATA!$A$504:$G$631,4,FALSE))</f>
        <v>54</v>
      </c>
      <c r="C18" s="16">
        <f>IF(DATA!$J510=1,"na",VLOOKUP(DATA!$I510,DATA!$A$504:$G$631,5,FALSE))</f>
        <v>25</v>
      </c>
      <c r="D18" s="17">
        <f>IF(DATA!$J510=1,"na",VLOOKUP(DATA!$I510,DATA!$A$504:$G$631,6,FALSE))</f>
        <v>18</v>
      </c>
      <c r="E18" s="17">
        <f>IF(DATA!$J510=1,"na",VLOOKUP(DATA!$I510,DATA!$A$504:$G$631,7,FALSE))</f>
        <v>11</v>
      </c>
    </row>
    <row r="19" spans="1:5" ht="15">
      <c r="A19" s="57" t="s">
        <v>7</v>
      </c>
      <c r="B19" s="30">
        <f>IF(DATA!$J511=1,"na",VLOOKUP(DATA!$I511,DATA!$A$504:$G$631,4,FALSE))</f>
        <v>20</v>
      </c>
      <c r="C19" s="16">
        <f>IF(DATA!$J511=1,"na",VLOOKUP(DATA!$I511,DATA!$A$504:$G$631,5,FALSE))</f>
        <v>0</v>
      </c>
      <c r="D19" s="17">
        <f>IF(DATA!$J511=1,"na",VLOOKUP(DATA!$I511,DATA!$A$504:$G$631,6,FALSE))</f>
        <v>0</v>
      </c>
      <c r="E19" s="17">
        <f>IF(DATA!$J511=1,"na",VLOOKUP(DATA!$I511,DATA!$A$504:$G$631,7,FALSE))</f>
        <v>20</v>
      </c>
    </row>
    <row r="20" spans="1:5" ht="15">
      <c r="A20" s="57" t="s">
        <v>8</v>
      </c>
      <c r="B20" s="30">
        <f>IF(DATA!$J512=1,"na",VLOOKUP(DATA!$I512,DATA!$A$504:$G$631,4,FALSE))</f>
        <v>12</v>
      </c>
      <c r="C20" s="16">
        <f>IF(DATA!$J512=1,"na",VLOOKUP(DATA!$I512,DATA!$A$504:$G$631,5,FALSE))</f>
        <v>0</v>
      </c>
      <c r="D20" s="17">
        <f>IF(DATA!$J512=1,"na",VLOOKUP(DATA!$I512,DATA!$A$504:$G$631,6,FALSE))</f>
        <v>8</v>
      </c>
      <c r="E20" s="17">
        <f>IF(DATA!$J512=1,"na",VLOOKUP(DATA!$I512,DATA!$A$504:$G$631,7,FALSE))</f>
        <v>4</v>
      </c>
    </row>
    <row r="21" spans="1:5" ht="15">
      <c r="A21" s="57" t="s">
        <v>9</v>
      </c>
      <c r="B21" s="30">
        <f>IF(DATA!$J513=1,"na",VLOOKUP(DATA!$I513,DATA!$A$504:$G$631,4,FALSE))</f>
        <v>0</v>
      </c>
      <c r="C21" s="16">
        <f>IF(DATA!$J513=1,"na",VLOOKUP(DATA!$I513,DATA!$A$504:$G$631,5,FALSE))</f>
        <v>0</v>
      </c>
      <c r="D21" s="17">
        <f>IF(DATA!$J513=1,"na",VLOOKUP(DATA!$I513,DATA!$A$504:$G$631,6,FALSE))</f>
        <v>0</v>
      </c>
      <c r="E21" s="17">
        <f>IF(DATA!$J513=1,"na",VLOOKUP(DATA!$I513,DATA!$A$504:$G$631,7,FALSE))</f>
        <v>0</v>
      </c>
    </row>
    <row r="22" spans="1:5" ht="15">
      <c r="A22" s="57" t="s">
        <v>10</v>
      </c>
      <c r="B22" s="30">
        <f>IF(DATA!$J514=1,"na",VLOOKUP(DATA!$I514,DATA!$A$504:$G$631,4,FALSE))</f>
        <v>2</v>
      </c>
      <c r="C22" s="16">
        <f>IF(DATA!$J514=1,"na",VLOOKUP(DATA!$I514,DATA!$A$504:$G$631,5,FALSE))</f>
        <v>0</v>
      </c>
      <c r="D22" s="17">
        <f>IF(DATA!$J514=1,"na",VLOOKUP(DATA!$I514,DATA!$A$504:$G$631,6,FALSE))</f>
        <v>2</v>
      </c>
      <c r="E22" s="17">
        <f>IF(DATA!$J514=1,"na",VLOOKUP(DATA!$I514,DATA!$A$504:$G$631,7,FALSE))</f>
        <v>0</v>
      </c>
    </row>
    <row r="23" spans="1:5" ht="15">
      <c r="A23" s="57" t="s">
        <v>11</v>
      </c>
      <c r="B23" s="30">
        <f>IF(DATA!$J515=1,"na",VLOOKUP(DATA!$I515,DATA!$A$504:$G$631,4,FALSE))</f>
        <v>18</v>
      </c>
      <c r="C23" s="16">
        <f>IF(DATA!$J515=1,"na",VLOOKUP(DATA!$I515,DATA!$A$504:$G$631,5,FALSE))</f>
        <v>0</v>
      </c>
      <c r="D23" s="17">
        <f>IF(DATA!$J515=1,"na",VLOOKUP(DATA!$I515,DATA!$A$504:$G$631,6,FALSE))</f>
        <v>14</v>
      </c>
      <c r="E23" s="17">
        <f>IF(DATA!$J515=1,"na",VLOOKUP(DATA!$I515,DATA!$A$504:$G$631,7,FALSE))</f>
        <v>4</v>
      </c>
    </row>
    <row r="24" spans="1:5" ht="15">
      <c r="A24" s="57" t="s">
        <v>12</v>
      </c>
      <c r="B24" s="30">
        <f>IF(DATA!$J516=1,"na",VLOOKUP(DATA!$I516,DATA!$A$504:$G$631,4,FALSE))</f>
        <v>44</v>
      </c>
      <c r="C24" s="16">
        <f>IF(DATA!$J516=1,"na",VLOOKUP(DATA!$I516,DATA!$A$504:$G$631,5,FALSE))</f>
        <v>6</v>
      </c>
      <c r="D24" s="17">
        <f>IF(DATA!$J516=1,"na",VLOOKUP(DATA!$I516,DATA!$A$504:$G$631,6,FALSE))</f>
        <v>21</v>
      </c>
      <c r="E24" s="17">
        <f>IF(DATA!$J516=1,"na",VLOOKUP(DATA!$I516,DATA!$A$504:$G$631,7,FALSE))</f>
        <v>17</v>
      </c>
    </row>
    <row r="25" spans="1:5" ht="15">
      <c r="A25" s="57" t="s">
        <v>13</v>
      </c>
      <c r="B25" s="30">
        <f>IF(DATA!$J517=1,"na",VLOOKUP(DATA!$I517,DATA!$A$504:$G$631,4,FALSE))</f>
        <v>115</v>
      </c>
      <c r="C25" s="16">
        <f>IF(DATA!$J517=1,"na",VLOOKUP(DATA!$I517,DATA!$A$504:$G$631,5,FALSE))</f>
        <v>1</v>
      </c>
      <c r="D25" s="17">
        <f>IF(DATA!$J517=1,"na",VLOOKUP(DATA!$I517,DATA!$A$504:$G$631,6,FALSE))</f>
        <v>87</v>
      </c>
      <c r="E25" s="17">
        <f>IF(DATA!$J517=1,"na",VLOOKUP(DATA!$I517,DATA!$A$504:$G$631,7,FALSE))</f>
        <v>27</v>
      </c>
    </row>
    <row r="26" spans="1:5" ht="15">
      <c r="A26" s="57" t="s">
        <v>14</v>
      </c>
      <c r="B26" s="30">
        <f>IF(DATA!$J518=1,"na",VLOOKUP(DATA!$I518,DATA!$A$504:$G$631,4,FALSE))</f>
        <v>520</v>
      </c>
      <c r="C26" s="16">
        <f>IF(DATA!$J518=1,"na",VLOOKUP(DATA!$I518,DATA!$A$504:$G$631,5,FALSE))</f>
        <v>228</v>
      </c>
      <c r="D26" s="17">
        <f>IF(DATA!$J518=1,"na",VLOOKUP(DATA!$I518,DATA!$A$504:$G$631,6,FALSE))</f>
        <v>209</v>
      </c>
      <c r="E26" s="17">
        <f>IF(DATA!$J518=1,"na",VLOOKUP(DATA!$I518,DATA!$A$504:$G$631,7,FALSE))</f>
        <v>83</v>
      </c>
    </row>
    <row r="27" spans="1:5" ht="15">
      <c r="A27" s="57" t="s">
        <v>15</v>
      </c>
      <c r="B27" s="30">
        <f>IF(DATA!$J519=1,"na",VLOOKUP(DATA!$I519,DATA!$A$504:$G$631,4,FALSE))</f>
        <v>67</v>
      </c>
      <c r="C27" s="16">
        <f>IF(DATA!$J519=1,"na",VLOOKUP(DATA!$I519,DATA!$A$504:$G$631,5,FALSE))</f>
        <v>4</v>
      </c>
      <c r="D27" s="17">
        <f>IF(DATA!$J519=1,"na",VLOOKUP(DATA!$I519,DATA!$A$504:$G$631,6,FALSE))</f>
        <v>30</v>
      </c>
      <c r="E27" s="17">
        <f>IF(DATA!$J519=1,"na",VLOOKUP(DATA!$I519,DATA!$A$504:$G$631,7,FALSE))</f>
        <v>33</v>
      </c>
    </row>
    <row r="28" spans="1:5" ht="15">
      <c r="A28" s="57" t="s">
        <v>16</v>
      </c>
      <c r="B28" s="30">
        <f>IF(DATA!$J520=1,"na",VLOOKUP(DATA!$I520,DATA!$A$504:$G$631,4,FALSE))</f>
        <v>14</v>
      </c>
      <c r="C28" s="16">
        <f>IF(DATA!$J520=1,"na",VLOOKUP(DATA!$I520,DATA!$A$504:$G$631,5,FALSE))</f>
        <v>0</v>
      </c>
      <c r="D28" s="17">
        <f>IF(DATA!$J520=1,"na",VLOOKUP(DATA!$I520,DATA!$A$504:$G$631,6,FALSE))</f>
        <v>12</v>
      </c>
      <c r="E28" s="17">
        <f>IF(DATA!$J520=1,"na",VLOOKUP(DATA!$I520,DATA!$A$504:$G$631,7,FALSE))</f>
        <v>2</v>
      </c>
    </row>
    <row r="29" spans="1:5" ht="15">
      <c r="A29" s="57" t="s">
        <v>17</v>
      </c>
      <c r="B29" s="30">
        <f>IF(DATA!$J521=1,"na",VLOOKUP(DATA!$I521,DATA!$A$504:$G$631,4,FALSE))</f>
        <v>3</v>
      </c>
      <c r="C29" s="16">
        <f>IF(DATA!$J521=1,"na",VLOOKUP(DATA!$I521,DATA!$A$504:$G$631,5,FALSE))</f>
        <v>0</v>
      </c>
      <c r="D29" s="17">
        <f>IF(DATA!$J521=1,"na",VLOOKUP(DATA!$I521,DATA!$A$504:$G$631,6,FALSE))</f>
        <v>3</v>
      </c>
      <c r="E29" s="17">
        <f>IF(DATA!$J521=1,"na",VLOOKUP(DATA!$I521,DATA!$A$504:$G$631,7,FALSE))</f>
        <v>0</v>
      </c>
    </row>
    <row r="30" spans="1:5" ht="15">
      <c r="A30" s="57" t="s">
        <v>18</v>
      </c>
      <c r="B30" s="30">
        <f>IF(DATA!$J522=1,"na",VLOOKUP(DATA!$I522,DATA!$A$504:$G$631,4,FALSE))</f>
        <v>49</v>
      </c>
      <c r="C30" s="16">
        <f>IF(DATA!$J522=1,"na",VLOOKUP(DATA!$I522,DATA!$A$504:$G$631,5,FALSE))</f>
        <v>12</v>
      </c>
      <c r="D30" s="17">
        <f>IF(DATA!$J522=1,"na",VLOOKUP(DATA!$I522,DATA!$A$504:$G$631,6,FALSE))</f>
        <v>27</v>
      </c>
      <c r="E30" s="17">
        <f>IF(DATA!$J522=1,"na",VLOOKUP(DATA!$I522,DATA!$A$504:$G$631,7,FALSE))</f>
        <v>10</v>
      </c>
    </row>
    <row r="31" spans="1:5" ht="15">
      <c r="A31" s="57" t="s">
        <v>35</v>
      </c>
      <c r="B31" s="30">
        <f>IF(DATA!$J523=1,"na",VLOOKUP(DATA!$I523,DATA!$A$504:$G$631,4,FALSE))</f>
        <v>27</v>
      </c>
      <c r="C31" s="16">
        <f>IF(DATA!$J523=1,"na",VLOOKUP(DATA!$I523,DATA!$A$504:$G$631,5,FALSE))</f>
        <v>2</v>
      </c>
      <c r="D31" s="17">
        <f>IF(DATA!$J523=1,"na",VLOOKUP(DATA!$I523,DATA!$A$504:$G$631,6,FALSE))</f>
        <v>11</v>
      </c>
      <c r="E31" s="17">
        <f>IF(DATA!$J523=1,"na",VLOOKUP(DATA!$I523,DATA!$A$504:$G$631,7,FALSE))</f>
        <v>14</v>
      </c>
    </row>
    <row r="32" spans="1:5" ht="15">
      <c r="A32" s="57" t="s">
        <v>19</v>
      </c>
      <c r="B32" s="30">
        <f>IF(DATA!$J524=1,"na",VLOOKUP(DATA!$I524,DATA!$A$504:$G$631,4,FALSE))</f>
        <v>39</v>
      </c>
      <c r="C32" s="16">
        <f>IF(DATA!$J524=1,"na",VLOOKUP(DATA!$I524,DATA!$A$504:$G$631,5,FALSE))</f>
        <v>0</v>
      </c>
      <c r="D32" s="17">
        <f>IF(DATA!$J524=1,"na",VLOOKUP(DATA!$I524,DATA!$A$504:$G$631,6,FALSE))</f>
        <v>0</v>
      </c>
      <c r="E32" s="17">
        <f>IF(DATA!$J524=1,"na",VLOOKUP(DATA!$I524,DATA!$A$504:$G$631,7,FALSE))</f>
        <v>39</v>
      </c>
    </row>
    <row r="33" spans="1:5" ht="15">
      <c r="A33" s="57" t="s">
        <v>20</v>
      </c>
      <c r="B33" s="30">
        <f>IF(DATA!$J525=1,"na",VLOOKUP(DATA!$I525,DATA!$A$504:$G$631,4,FALSE))</f>
        <v>24</v>
      </c>
      <c r="C33" s="16">
        <f>IF(DATA!$J525=1,"na",VLOOKUP(DATA!$I525,DATA!$A$504:$G$631,5,FALSE))</f>
        <v>0</v>
      </c>
      <c r="D33" s="17">
        <f>IF(DATA!$J525=1,"na",VLOOKUP(DATA!$I525,DATA!$A$504:$G$631,6,FALSE))</f>
        <v>24</v>
      </c>
      <c r="E33" s="17">
        <f>IF(DATA!$J525=1,"na",VLOOKUP(DATA!$I525,DATA!$A$504:$G$631,7,FALSE))</f>
        <v>0</v>
      </c>
    </row>
    <row r="34" spans="1:5" ht="15">
      <c r="A34" s="57" t="s">
        <v>30</v>
      </c>
      <c r="B34" s="30">
        <f>IF(DATA!$J526=1,"na",VLOOKUP(DATA!$I526,DATA!$A$504:$G$631,4,FALSE))</f>
        <v>1</v>
      </c>
      <c r="C34" s="16">
        <f>IF(DATA!$J526=1,"na",VLOOKUP(DATA!$I526,DATA!$A$504:$G$631,5,FALSE))</f>
        <v>1</v>
      </c>
      <c r="D34" s="17">
        <f>IF(DATA!$J526=1,"na",VLOOKUP(DATA!$I526,DATA!$A$504:$G$631,6,FALSE))</f>
        <v>0</v>
      </c>
      <c r="E34" s="17">
        <f>IF(DATA!$J526=1,"na",VLOOKUP(DATA!$I526,DATA!$A$504:$G$631,7,FALSE))</f>
        <v>0</v>
      </c>
    </row>
    <row r="35" spans="1:5" ht="15">
      <c r="A35" s="57" t="s">
        <v>21</v>
      </c>
      <c r="B35" s="30">
        <f>IF(DATA!$J527=1,"na",VLOOKUP(DATA!$I527,DATA!$A$504:$G$631,4,FALSE))</f>
        <v>45</v>
      </c>
      <c r="C35" s="16">
        <f>IF(DATA!$J527=1,"na",VLOOKUP(DATA!$I527,DATA!$A$504:$G$631,5,FALSE))</f>
        <v>0</v>
      </c>
      <c r="D35" s="17">
        <f>IF(DATA!$J527=1,"na",VLOOKUP(DATA!$I527,DATA!$A$504:$G$631,6,FALSE))</f>
        <v>2</v>
      </c>
      <c r="E35" s="17">
        <f>IF(DATA!$J527=1,"na",VLOOKUP(DATA!$I527,DATA!$A$504:$G$631,7,FALSE))</f>
        <v>43</v>
      </c>
    </row>
    <row r="36" spans="1:5" ht="15">
      <c r="A36" s="57" t="s">
        <v>22</v>
      </c>
      <c r="B36" s="30">
        <f>IF(DATA!$J528=1,"na",VLOOKUP(DATA!$I528,DATA!$A$504:$G$631,4,FALSE))</f>
        <v>3</v>
      </c>
      <c r="C36" s="16">
        <f>IF(DATA!$J528=1,"na",VLOOKUP(DATA!$I528,DATA!$A$504:$G$631,5,FALSE))</f>
        <v>1</v>
      </c>
      <c r="D36" s="17">
        <f>IF(DATA!$J528=1,"na",VLOOKUP(DATA!$I528,DATA!$A$504:$G$631,6,FALSE))</f>
        <v>2</v>
      </c>
      <c r="E36" s="17">
        <f>IF(DATA!$J528=1,"na",VLOOKUP(DATA!$I528,DATA!$A$504:$G$631,7,FALSE))</f>
        <v>0</v>
      </c>
    </row>
    <row r="37" spans="1:5" ht="15">
      <c r="A37" s="57" t="s">
        <v>29</v>
      </c>
      <c r="B37" s="30">
        <f>IF(DATA!$J529=1,"na",VLOOKUP(DATA!$I529,DATA!$A$504:$G$631,4,FALSE))</f>
        <v>16</v>
      </c>
      <c r="C37" s="16">
        <f>IF(DATA!$J529=1,"na",VLOOKUP(DATA!$I529,DATA!$A$504:$G$631,5,FALSE))</f>
        <v>14</v>
      </c>
      <c r="D37" s="17">
        <f>IF(DATA!$J529=1,"na",VLOOKUP(DATA!$I529,DATA!$A$504:$G$631,6,FALSE))</f>
        <v>0</v>
      </c>
      <c r="E37" s="17">
        <f>IF(DATA!$J529=1,"na",VLOOKUP(DATA!$I529,DATA!$A$504:$G$631,7,FALSE))</f>
        <v>2</v>
      </c>
    </row>
    <row r="38" spans="1:5" ht="15">
      <c r="A38" s="57" t="s">
        <v>31</v>
      </c>
      <c r="B38" s="30">
        <f>IF(DATA!$J530=1,"na",VLOOKUP(DATA!$I530,DATA!$A$504:$G$631,4,FALSE))</f>
        <v>3</v>
      </c>
      <c r="C38" s="16">
        <f>IF(DATA!$J530=1,"na",VLOOKUP(DATA!$I530,DATA!$A$504:$G$631,5,FALSE))</f>
        <v>0</v>
      </c>
      <c r="D38" s="17">
        <f>IF(DATA!$J530=1,"na",VLOOKUP(DATA!$I530,DATA!$A$504:$G$631,6,FALSE))</f>
        <v>0</v>
      </c>
      <c r="E38" s="17">
        <f>IF(DATA!$J530=1,"na",VLOOKUP(DATA!$I530,DATA!$A$504:$G$631,7,FALSE))</f>
        <v>3</v>
      </c>
    </row>
    <row r="39" spans="1:5" ht="15">
      <c r="A39" s="57" t="s">
        <v>23</v>
      </c>
      <c r="B39" s="30">
        <f>IF(DATA!$J531=1,"na",VLOOKUP(DATA!$I531,DATA!$A$504:$G$631,4,FALSE))</f>
        <v>10</v>
      </c>
      <c r="C39" s="16">
        <f>IF(DATA!$J531=1,"na",VLOOKUP(DATA!$I531,DATA!$A$504:$G$631,5,FALSE))</f>
        <v>0</v>
      </c>
      <c r="D39" s="17">
        <f>IF(DATA!$J531=1,"na",VLOOKUP(DATA!$I531,DATA!$A$504:$G$631,6,FALSE))</f>
        <v>0</v>
      </c>
      <c r="E39" s="17">
        <f>IF(DATA!$J531=1,"na",VLOOKUP(DATA!$I531,DATA!$A$504:$G$631,7,FALSE))</f>
        <v>10</v>
      </c>
    </row>
    <row r="40" spans="1:5" ht="15">
      <c r="A40" s="57" t="s">
        <v>24</v>
      </c>
      <c r="B40" s="30">
        <f>IF(DATA!$J532=1,"na",VLOOKUP(DATA!$I532,DATA!$A$504:$G$631,4,FALSE))</f>
        <v>35</v>
      </c>
      <c r="C40" s="16">
        <f>IF(DATA!$J532=1,"na",VLOOKUP(DATA!$I532,DATA!$A$504:$G$631,5,FALSE))</f>
        <v>1</v>
      </c>
      <c r="D40" s="17">
        <f>IF(DATA!$J532=1,"na",VLOOKUP(DATA!$I532,DATA!$A$504:$G$631,6,FALSE))</f>
        <v>0</v>
      </c>
      <c r="E40" s="17">
        <f>IF(DATA!$J532=1,"na",VLOOKUP(DATA!$I532,DATA!$A$504:$G$631,7,FALSE))</f>
        <v>34</v>
      </c>
    </row>
    <row r="41" spans="1:5" ht="15">
      <c r="A41" s="57" t="s">
        <v>25</v>
      </c>
      <c r="B41" s="30">
        <f>IF(DATA!$J533=1,"na",VLOOKUP(DATA!$I533,DATA!$A$504:$G$631,4,FALSE))</f>
        <v>4</v>
      </c>
      <c r="C41" s="16">
        <f>IF(DATA!$J533=1,"na",VLOOKUP(DATA!$I533,DATA!$A$504:$G$631,5,FALSE))</f>
        <v>0</v>
      </c>
      <c r="D41" s="17">
        <f>IF(DATA!$J533=1,"na",VLOOKUP(DATA!$I533,DATA!$A$504:$G$631,6,FALSE))</f>
        <v>0</v>
      </c>
      <c r="E41" s="17">
        <f>IF(DATA!$J533=1,"na",VLOOKUP(DATA!$I533,DATA!$A$504:$G$631,7,FALSE))</f>
        <v>4</v>
      </c>
    </row>
    <row r="42" spans="1:5" ht="15">
      <c r="A42" s="57" t="s">
        <v>26</v>
      </c>
      <c r="B42" s="30">
        <f>IF(DATA!$J534=1,"na",VLOOKUP(DATA!$I534,DATA!$A$504:$G$631,4,FALSE))</f>
        <v>9</v>
      </c>
      <c r="C42" s="16">
        <f>IF(DATA!$J534=1,"na",VLOOKUP(DATA!$I534,DATA!$A$504:$G$631,5,FALSE))</f>
        <v>8</v>
      </c>
      <c r="D42" s="17">
        <f>IF(DATA!$J534=1,"na",VLOOKUP(DATA!$I534,DATA!$A$504:$G$631,6,FALSE))</f>
        <v>0</v>
      </c>
      <c r="E42" s="17">
        <f>IF(DATA!$J534=1,"na",VLOOKUP(DATA!$I534,DATA!$A$504:$G$631,7,FALSE))</f>
        <v>1</v>
      </c>
    </row>
    <row r="43" spans="1:5" ht="15">
      <c r="A43" s="58" t="s">
        <v>27</v>
      </c>
      <c r="B43" s="30">
        <f>IF(DATA!$J535=1,"na",VLOOKUP(DATA!$I535,DATA!$A$504:$G$631,4,FALSE))</f>
        <v>45</v>
      </c>
      <c r="C43" s="19">
        <f>IF(DATA!$J535=1,"na",VLOOKUP(DATA!$I535,DATA!$A$504:$G$631,5,FALSE))</f>
        <v>1</v>
      </c>
      <c r="D43" s="20">
        <f>IF(DATA!$J535=1,"na",VLOOKUP(DATA!$I535,DATA!$A$504:$G$631,6,FALSE))</f>
        <v>41</v>
      </c>
      <c r="E43" s="20">
        <f>IF(DATA!$J535=1,"na",VLOOKUP(DATA!$I535,DATA!$A$504:$G$631,7,FALSE))</f>
        <v>3</v>
      </c>
    </row>
    <row r="44" spans="1:5" ht="15">
      <c r="A44" s="8" t="s">
        <v>150</v>
      </c>
    </row>
  </sheetData>
  <sheetProtection algorithmName="SHA-512" hashValue="PaMPuIC4peKPTB7G+RToy2ppNo7gXVpOUMNF0SDKOkJiOQ+jYeo3Q/cxiSZMRS9bPUdrPhnPcITbgsfKght9XQ==" saltValue="EeOGWX+JVgqDxwkO99wefw==" spinCount="100000" sheet="1" objects="1" scenarios="1"/>
  <conditionalFormatting sqref="B12:E43">
    <cfRule type="cellIs" dxfId="1" priority="1" stopIfTrue="1" operator="equal">
      <formula>"na"</formula>
    </cfRule>
  </conditionalFormatting>
  <dataValidations count="1">
    <dataValidation type="list" allowBlank="1" showErrorMessage="1" sqref="A6" xr:uid="{00000000-0002-0000-0600-000000000000}">
      <formula1>"2020-21,2021-22,2022-23"</formula1>
    </dataValidation>
  </dataValidations>
  <hyperlinks>
    <hyperlink ref="A3" location="Index!A1" display="Back to index sheet" xr:uid="{00000000-0004-0000-0600-000000000000}"/>
  </hyperlinks>
  <pageMargins left="0.75" right="0.75" top="1" bottom="1" header="0.5" footer="0.5"/>
  <pageSetup paperSize="9" scale="61" orientation="portrait"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2"/>
  <sheetViews>
    <sheetView showGridLines="0" workbookViewId="0"/>
  </sheetViews>
  <sheetFormatPr defaultColWidth="9.33203125" defaultRowHeight="15.75"/>
  <cols>
    <col min="1" max="1" width="39" style="11" customWidth="1"/>
    <col min="2" max="2" width="15.5" style="8" customWidth="1"/>
    <col min="3" max="3" width="22.1640625" style="8" customWidth="1"/>
    <col min="4" max="4" width="21.1640625" style="8" customWidth="1"/>
    <col min="5" max="5" width="26.33203125" style="8" customWidth="1"/>
    <col min="6" max="6" width="30.5" style="8" customWidth="1"/>
    <col min="7" max="7" width="25.6640625" style="8" customWidth="1"/>
    <col min="8" max="8" width="22.83203125" style="8" customWidth="1"/>
    <col min="9" max="9" width="18.33203125" style="8" customWidth="1"/>
    <col min="10" max="16384" width="9.33203125" style="8"/>
  </cols>
  <sheetData>
    <row r="1" spans="1:9">
      <c r="A1" s="49" t="str">
        <f>"Structured Deferred Sentences by Local Authority : Number Finished by Outcome, "&amp;A5&amp;" "</f>
        <v xml:space="preserve">Structured Deferred Sentences by Local Authority : Number Finished by Outcome, 2022-23 </v>
      </c>
      <c r="B1" s="50"/>
      <c r="C1" s="50"/>
      <c r="D1" s="50"/>
      <c r="E1" s="50"/>
      <c r="F1" s="50"/>
      <c r="G1" s="50"/>
      <c r="H1" s="52"/>
    </row>
    <row r="2" spans="1:9" ht="22.5" customHeight="1">
      <c r="A2" s="55" t="s">
        <v>140</v>
      </c>
      <c r="B2" s="51"/>
      <c r="C2" s="51"/>
      <c r="D2" s="51"/>
      <c r="E2" s="51"/>
      <c r="F2" s="51"/>
      <c r="G2" s="51"/>
      <c r="H2" s="51"/>
      <c r="I2" s="51"/>
    </row>
    <row r="3" spans="1:9" ht="22.5" customHeight="1">
      <c r="A3" s="53" t="s">
        <v>33</v>
      </c>
      <c r="B3" s="54"/>
      <c r="C3" s="54"/>
      <c r="D3" s="54"/>
      <c r="E3" s="54"/>
      <c r="F3" s="54"/>
      <c r="G3" s="54"/>
      <c r="H3" s="54"/>
      <c r="I3" s="54"/>
    </row>
    <row r="4" spans="1:9" ht="15" customHeight="1">
      <c r="A4" s="79" t="s">
        <v>143</v>
      </c>
      <c r="B4" s="54"/>
      <c r="C4" s="54"/>
      <c r="D4" s="54"/>
      <c r="E4" s="54"/>
      <c r="F4" s="54"/>
      <c r="G4" s="54"/>
      <c r="H4" s="54"/>
      <c r="I4" s="54"/>
    </row>
    <row r="5" spans="1:9" ht="15" customHeight="1">
      <c r="A5" s="81" t="s">
        <v>95</v>
      </c>
      <c r="B5" s="54" t="s">
        <v>141</v>
      </c>
      <c r="C5" s="54"/>
      <c r="D5" s="54"/>
      <c r="E5" s="54"/>
      <c r="F5" s="54"/>
      <c r="G5" s="54"/>
      <c r="H5" s="54"/>
      <c r="I5" s="54"/>
    </row>
    <row r="6" spans="1:9" ht="30" customHeight="1">
      <c r="A6" s="79" t="s">
        <v>142</v>
      </c>
      <c r="B6" s="54"/>
      <c r="C6" s="54"/>
      <c r="D6" s="54"/>
      <c r="E6" s="54"/>
      <c r="F6" s="54"/>
      <c r="G6" s="54"/>
      <c r="H6" s="54"/>
      <c r="I6" s="54"/>
    </row>
    <row r="7" spans="1:9" s="9" customFormat="1">
      <c r="A7" s="44"/>
      <c r="B7" s="28"/>
      <c r="C7" s="33" t="s">
        <v>71</v>
      </c>
      <c r="D7" s="34"/>
      <c r="E7" s="34"/>
      <c r="F7" s="34"/>
      <c r="G7" s="34"/>
      <c r="H7" s="34"/>
      <c r="I7" s="35"/>
    </row>
    <row r="8" spans="1:9" s="9" customFormat="1" ht="43.5" customHeight="1">
      <c r="A8" s="59" t="s">
        <v>36</v>
      </c>
      <c r="B8" s="63" t="s">
        <v>34</v>
      </c>
      <c r="C8" s="60" t="s">
        <v>72</v>
      </c>
      <c r="D8" s="61" t="s">
        <v>76</v>
      </c>
      <c r="E8" s="61" t="s">
        <v>73</v>
      </c>
      <c r="F8" s="61" t="s">
        <v>74</v>
      </c>
      <c r="G8" s="61" t="s">
        <v>77</v>
      </c>
      <c r="H8" s="61" t="s">
        <v>75</v>
      </c>
      <c r="I8" s="62" t="s">
        <v>78</v>
      </c>
    </row>
    <row r="9" spans="1:9" s="10" customFormat="1" ht="19.5" customHeight="1">
      <c r="A9" s="56" t="s">
        <v>28</v>
      </c>
      <c r="B9" s="29">
        <f>SUM(B10:B41)</f>
        <v>1094</v>
      </c>
      <c r="C9" s="31">
        <f t="shared" ref="C9:I9" si="0">SUM(C10:C41)</f>
        <v>525</v>
      </c>
      <c r="D9" s="14">
        <f t="shared" si="0"/>
        <v>46</v>
      </c>
      <c r="E9" s="14">
        <f t="shared" si="0"/>
        <v>131</v>
      </c>
      <c r="F9" s="14">
        <f t="shared" ref="F9:H9" si="1">SUM(F10:F41)</f>
        <v>32</v>
      </c>
      <c r="G9" s="14">
        <f t="shared" si="1"/>
        <v>83</v>
      </c>
      <c r="H9" s="14">
        <f t="shared" si="1"/>
        <v>49</v>
      </c>
      <c r="I9" s="14">
        <f t="shared" si="0"/>
        <v>228</v>
      </c>
    </row>
    <row r="10" spans="1:9" s="10" customFormat="1">
      <c r="A10" s="57" t="s">
        <v>0</v>
      </c>
      <c r="B10" s="30">
        <f>IF(DATA!$N639=1,"na",VLOOKUP(DATA!$M639,DATA!$A$639:$K$766,4,FALSE))</f>
        <v>35</v>
      </c>
      <c r="C10" s="16">
        <f>IF(DATA!$N639=1,"na",VLOOKUP(DATA!$M639,DATA!$A$639:$K$766,5,FALSE))</f>
        <v>27</v>
      </c>
      <c r="D10" s="17">
        <f>IF(DATA!$N639=1,"na",VLOOKUP(DATA!$M639,DATA!$A$639:$K$766,6,FALSE))</f>
        <v>0</v>
      </c>
      <c r="E10" s="17">
        <f>IF(DATA!$N639=1,"na",VLOOKUP(DATA!$M639,DATA!$A$639:$K$766,7,FALSE))</f>
        <v>6</v>
      </c>
      <c r="F10" s="17">
        <f>IF(DATA!$N639=1,"na",VLOOKUP(DATA!$M639,DATA!$A$639:$K$766,8,FALSE))</f>
        <v>0</v>
      </c>
      <c r="G10" s="17">
        <f>IF(DATA!$N639=1,"na",VLOOKUP(DATA!$M639,DATA!$A$639:$K$766,9,FALSE))</f>
        <v>0</v>
      </c>
      <c r="H10" s="17">
        <f>IF(DATA!$N639=1,"na",VLOOKUP(DATA!$M639,DATA!$A$639:$K$766,10,FALSE))</f>
        <v>0</v>
      </c>
      <c r="I10" s="17">
        <f>IF(DATA!$N639=1,"na",VLOOKUP(DATA!$M639,DATA!$A$639:$K$766,11,FALSE))</f>
        <v>2</v>
      </c>
    </row>
    <row r="11" spans="1:9" s="10" customFormat="1">
      <c r="A11" s="57" t="s">
        <v>1</v>
      </c>
      <c r="B11" s="30">
        <f>IF(DATA!$N640=1,"na",VLOOKUP(DATA!$M640,DATA!$A$639:$K$766,4,FALSE))</f>
        <v>16</v>
      </c>
      <c r="C11" s="16">
        <f>IF(DATA!$N640=1,"na",VLOOKUP(DATA!$M640,DATA!$A$639:$K$766,5,FALSE))</f>
        <v>9</v>
      </c>
      <c r="D11" s="17">
        <f>IF(DATA!$N640=1,"na",VLOOKUP(DATA!$M640,DATA!$A$639:$K$766,6,FALSE))</f>
        <v>2</v>
      </c>
      <c r="E11" s="17">
        <f>IF(DATA!$N640=1,"na",VLOOKUP(DATA!$M640,DATA!$A$639:$K$766,7,FALSE))</f>
        <v>2</v>
      </c>
      <c r="F11" s="17">
        <f>IF(DATA!$N640=1,"na",VLOOKUP(DATA!$M640,DATA!$A$639:$K$766,8,FALSE))</f>
        <v>0</v>
      </c>
      <c r="G11" s="17">
        <f>IF(DATA!$N640=1,"na",VLOOKUP(DATA!$M640,DATA!$A$639:$K$766,9,FALSE))</f>
        <v>0</v>
      </c>
      <c r="H11" s="17">
        <f>IF(DATA!$N640=1,"na",VLOOKUP(DATA!$M640,DATA!$A$639:$K$766,10,FALSE))</f>
        <v>0</v>
      </c>
      <c r="I11" s="17">
        <f>IF(DATA!$N640=1,"na",VLOOKUP(DATA!$M640,DATA!$A$639:$K$766,11,FALSE))</f>
        <v>3</v>
      </c>
    </row>
    <row r="12" spans="1:9" s="10" customFormat="1">
      <c r="A12" s="57" t="s">
        <v>2</v>
      </c>
      <c r="B12" s="30">
        <f>IF(DATA!$N641=1,"na",VLOOKUP(DATA!$M641,DATA!$A$639:$K$766,4,FALSE))</f>
        <v>33</v>
      </c>
      <c r="C12" s="16">
        <f>IF(DATA!$N641=1,"na",VLOOKUP(DATA!$M641,DATA!$A$639:$K$766,5,FALSE))</f>
        <v>6</v>
      </c>
      <c r="D12" s="17">
        <f>IF(DATA!$N641=1,"na",VLOOKUP(DATA!$M641,DATA!$A$639:$K$766,6,FALSE))</f>
        <v>11</v>
      </c>
      <c r="E12" s="17">
        <f>IF(DATA!$N641=1,"na",VLOOKUP(DATA!$M641,DATA!$A$639:$K$766,7,FALSE))</f>
        <v>9</v>
      </c>
      <c r="F12" s="17">
        <f>IF(DATA!$N641=1,"na",VLOOKUP(DATA!$M641,DATA!$A$639:$K$766,8,FALSE))</f>
        <v>0</v>
      </c>
      <c r="G12" s="17">
        <f>IF(DATA!$N641=1,"na",VLOOKUP(DATA!$M641,DATA!$A$639:$K$766,9,FALSE))</f>
        <v>0</v>
      </c>
      <c r="H12" s="17">
        <f>IF(DATA!$N641=1,"na",VLOOKUP(DATA!$M641,DATA!$A$639:$K$766,10,FALSE))</f>
        <v>4</v>
      </c>
      <c r="I12" s="17">
        <f>IF(DATA!$N641=1,"na",VLOOKUP(DATA!$M641,DATA!$A$639:$K$766,11,FALSE))</f>
        <v>3</v>
      </c>
    </row>
    <row r="13" spans="1:9" s="10" customFormat="1">
      <c r="A13" s="57" t="s">
        <v>3</v>
      </c>
      <c r="B13" s="30">
        <f>IF(DATA!$N642=1,"na",VLOOKUP(DATA!$M642,DATA!$A$639:$K$766,4,FALSE))</f>
        <v>4</v>
      </c>
      <c r="C13" s="16">
        <f>IF(DATA!$N642=1,"na",VLOOKUP(DATA!$M642,DATA!$A$639:$K$766,5,FALSE))</f>
        <v>2</v>
      </c>
      <c r="D13" s="17">
        <f>IF(DATA!$N642=1,"na",VLOOKUP(DATA!$M642,DATA!$A$639:$K$766,6,FALSE))</f>
        <v>0</v>
      </c>
      <c r="E13" s="17">
        <f>IF(DATA!$N642=1,"na",VLOOKUP(DATA!$M642,DATA!$A$639:$K$766,7,FALSE))</f>
        <v>0</v>
      </c>
      <c r="F13" s="17">
        <f>IF(DATA!$N642=1,"na",VLOOKUP(DATA!$M642,DATA!$A$639:$K$766,8,FALSE))</f>
        <v>0</v>
      </c>
      <c r="G13" s="17">
        <f>IF(DATA!$N642=1,"na",VLOOKUP(DATA!$M642,DATA!$A$639:$K$766,9,FALSE))</f>
        <v>0</v>
      </c>
      <c r="H13" s="17">
        <f>IF(DATA!$N642=1,"na",VLOOKUP(DATA!$M642,DATA!$A$639:$K$766,10,FALSE))</f>
        <v>0</v>
      </c>
      <c r="I13" s="17">
        <f>IF(DATA!$N642=1,"na",VLOOKUP(DATA!$M642,DATA!$A$639:$K$766,11,FALSE))</f>
        <v>2</v>
      </c>
    </row>
    <row r="14" spans="1:9" ht="15">
      <c r="A14" s="57" t="s">
        <v>4</v>
      </c>
      <c r="B14" s="30">
        <f>IF(DATA!$N643=1,"na",VLOOKUP(DATA!$M643,DATA!$A$639:$K$766,4,FALSE))</f>
        <v>0</v>
      </c>
      <c r="C14" s="16">
        <f>IF(DATA!$N643=1,"na",VLOOKUP(DATA!$M643,DATA!$A$639:$K$766,5,FALSE))</f>
        <v>0</v>
      </c>
      <c r="D14" s="17">
        <f>IF(DATA!$N643=1,"na",VLOOKUP(DATA!$M643,DATA!$A$639:$K$766,6,FALSE))</f>
        <v>0</v>
      </c>
      <c r="E14" s="17">
        <f>IF(DATA!$N643=1,"na",VLOOKUP(DATA!$M643,DATA!$A$639:$K$766,7,FALSE))</f>
        <v>0</v>
      </c>
      <c r="F14" s="17">
        <f>IF(DATA!$N643=1,"na",VLOOKUP(DATA!$M643,DATA!$A$639:$K$766,8,FALSE))</f>
        <v>0</v>
      </c>
      <c r="G14" s="17">
        <f>IF(DATA!$N643=1,"na",VLOOKUP(DATA!$M643,DATA!$A$639:$K$766,9,FALSE))</f>
        <v>0</v>
      </c>
      <c r="H14" s="17">
        <f>IF(DATA!$N643=1,"na",VLOOKUP(DATA!$M643,DATA!$A$639:$K$766,10,FALSE))</f>
        <v>0</v>
      </c>
      <c r="I14" s="17">
        <f>IF(DATA!$N643=1,"na",VLOOKUP(DATA!$M643,DATA!$A$639:$K$766,11,FALSE))</f>
        <v>0</v>
      </c>
    </row>
    <row r="15" spans="1:9" ht="15">
      <c r="A15" s="57" t="s">
        <v>5</v>
      </c>
      <c r="B15" s="30">
        <f>IF(DATA!$N644=1,"na",VLOOKUP(DATA!$M644,DATA!$A$639:$K$766,4,FALSE))</f>
        <v>10</v>
      </c>
      <c r="C15" s="16">
        <f>IF(DATA!$N644=1,"na",VLOOKUP(DATA!$M644,DATA!$A$639:$K$766,5,FALSE))</f>
        <v>8</v>
      </c>
      <c r="D15" s="17">
        <f>IF(DATA!$N644=1,"na",VLOOKUP(DATA!$M644,DATA!$A$639:$K$766,6,FALSE))</f>
        <v>0</v>
      </c>
      <c r="E15" s="17">
        <f>IF(DATA!$N644=1,"na",VLOOKUP(DATA!$M644,DATA!$A$639:$K$766,7,FALSE))</f>
        <v>0</v>
      </c>
      <c r="F15" s="17">
        <f>IF(DATA!$N644=1,"na",VLOOKUP(DATA!$M644,DATA!$A$639:$K$766,8,FALSE))</f>
        <v>0</v>
      </c>
      <c r="G15" s="17">
        <f>IF(DATA!$N644=1,"na",VLOOKUP(DATA!$M644,DATA!$A$639:$K$766,9,FALSE))</f>
        <v>0</v>
      </c>
      <c r="H15" s="17">
        <f>IF(DATA!$N644=1,"na",VLOOKUP(DATA!$M644,DATA!$A$639:$K$766,10,FALSE))</f>
        <v>0</v>
      </c>
      <c r="I15" s="17">
        <f>IF(DATA!$N644=1,"na",VLOOKUP(DATA!$M644,DATA!$A$639:$K$766,11,FALSE))</f>
        <v>2</v>
      </c>
    </row>
    <row r="16" spans="1:9" ht="15">
      <c r="A16" s="57" t="s">
        <v>6</v>
      </c>
      <c r="B16" s="30">
        <f>IF(DATA!$N645=1,"na",VLOOKUP(DATA!$M645,DATA!$A$639:$K$766,4,FALSE))</f>
        <v>44</v>
      </c>
      <c r="C16" s="16">
        <f>IF(DATA!$N645=1,"na",VLOOKUP(DATA!$M645,DATA!$A$639:$K$766,5,FALSE))</f>
        <v>6</v>
      </c>
      <c r="D16" s="17">
        <f>IF(DATA!$N645=1,"na",VLOOKUP(DATA!$M645,DATA!$A$639:$K$766,6,FALSE))</f>
        <v>5</v>
      </c>
      <c r="E16" s="17">
        <f>IF(DATA!$N645=1,"na",VLOOKUP(DATA!$M645,DATA!$A$639:$K$766,7,FALSE))</f>
        <v>4</v>
      </c>
      <c r="F16" s="17">
        <f>IF(DATA!$N645=1,"na",VLOOKUP(DATA!$M645,DATA!$A$639:$K$766,8,FALSE))</f>
        <v>0</v>
      </c>
      <c r="G16" s="17">
        <f>IF(DATA!$N645=1,"na",VLOOKUP(DATA!$M645,DATA!$A$639:$K$766,9,FALSE))</f>
        <v>1</v>
      </c>
      <c r="H16" s="17">
        <f>IF(DATA!$N645=1,"na",VLOOKUP(DATA!$M645,DATA!$A$639:$K$766,10,FALSE))</f>
        <v>8</v>
      </c>
      <c r="I16" s="17">
        <f>IF(DATA!$N645=1,"na",VLOOKUP(DATA!$M645,DATA!$A$639:$K$766,11,FALSE))</f>
        <v>20</v>
      </c>
    </row>
    <row r="17" spans="1:9" ht="15">
      <c r="A17" s="57" t="s">
        <v>7</v>
      </c>
      <c r="B17" s="30">
        <f>IF(DATA!$N646=1,"na",VLOOKUP(DATA!$M646,DATA!$A$639:$K$766,4,FALSE))</f>
        <v>34</v>
      </c>
      <c r="C17" s="16">
        <f>IF(DATA!$N646=1,"na",VLOOKUP(DATA!$M646,DATA!$A$639:$K$766,5,FALSE))</f>
        <v>32</v>
      </c>
      <c r="D17" s="17">
        <f>IF(DATA!$N646=1,"na",VLOOKUP(DATA!$M646,DATA!$A$639:$K$766,6,FALSE))</f>
        <v>0</v>
      </c>
      <c r="E17" s="17">
        <f>IF(DATA!$N646=1,"na",VLOOKUP(DATA!$M646,DATA!$A$639:$K$766,7,FALSE))</f>
        <v>1</v>
      </c>
      <c r="F17" s="17">
        <f>IF(DATA!$N646=1,"na",VLOOKUP(DATA!$M646,DATA!$A$639:$K$766,8,FALSE))</f>
        <v>0</v>
      </c>
      <c r="G17" s="17">
        <f>IF(DATA!$N646=1,"na",VLOOKUP(DATA!$M646,DATA!$A$639:$K$766,9,FALSE))</f>
        <v>0</v>
      </c>
      <c r="H17" s="17">
        <f>IF(DATA!$N646=1,"na",VLOOKUP(DATA!$M646,DATA!$A$639:$K$766,10,FALSE))</f>
        <v>0</v>
      </c>
      <c r="I17" s="17">
        <f>IF(DATA!$N646=1,"na",VLOOKUP(DATA!$M646,DATA!$A$639:$K$766,11,FALSE))</f>
        <v>1</v>
      </c>
    </row>
    <row r="18" spans="1:9" ht="15">
      <c r="A18" s="57" t="s">
        <v>8</v>
      </c>
      <c r="B18" s="30">
        <f>IF(DATA!$N647=1,"na",VLOOKUP(DATA!$M647,DATA!$A$639:$K$766,4,FALSE))</f>
        <v>7</v>
      </c>
      <c r="C18" s="16">
        <f>IF(DATA!$N647=1,"na",VLOOKUP(DATA!$M647,DATA!$A$639:$K$766,5,FALSE))</f>
        <v>3</v>
      </c>
      <c r="D18" s="17">
        <f>IF(DATA!$N647=1,"na",VLOOKUP(DATA!$M647,DATA!$A$639:$K$766,6,FALSE))</f>
        <v>0</v>
      </c>
      <c r="E18" s="17">
        <f>IF(DATA!$N647=1,"na",VLOOKUP(DATA!$M647,DATA!$A$639:$K$766,7,FALSE))</f>
        <v>3</v>
      </c>
      <c r="F18" s="17">
        <f>IF(DATA!$N647=1,"na",VLOOKUP(DATA!$M647,DATA!$A$639:$K$766,8,FALSE))</f>
        <v>0</v>
      </c>
      <c r="G18" s="17">
        <f>IF(DATA!$N647=1,"na",VLOOKUP(DATA!$M647,DATA!$A$639:$K$766,9,FALSE))</f>
        <v>0</v>
      </c>
      <c r="H18" s="17">
        <f>IF(DATA!$N647=1,"na",VLOOKUP(DATA!$M647,DATA!$A$639:$K$766,10,FALSE))</f>
        <v>0</v>
      </c>
      <c r="I18" s="17">
        <f>IF(DATA!$N647=1,"na",VLOOKUP(DATA!$M647,DATA!$A$639:$K$766,11,FALSE))</f>
        <v>1</v>
      </c>
    </row>
    <row r="19" spans="1:9" ht="15">
      <c r="A19" s="57" t="s">
        <v>9</v>
      </c>
      <c r="B19" s="30">
        <f>IF(DATA!$N648=1,"na",VLOOKUP(DATA!$M648,DATA!$A$639:$K$766,4,FALSE))</f>
        <v>0</v>
      </c>
      <c r="C19" s="16">
        <f>IF(DATA!$N648=1,"na",VLOOKUP(DATA!$M648,DATA!$A$639:$K$766,5,FALSE))</f>
        <v>0</v>
      </c>
      <c r="D19" s="17">
        <f>IF(DATA!$N648=1,"na",VLOOKUP(DATA!$M648,DATA!$A$639:$K$766,6,FALSE))</f>
        <v>0</v>
      </c>
      <c r="E19" s="17">
        <f>IF(DATA!$N648=1,"na",VLOOKUP(DATA!$M648,DATA!$A$639:$K$766,7,FALSE))</f>
        <v>0</v>
      </c>
      <c r="F19" s="17">
        <f>IF(DATA!$N648=1,"na",VLOOKUP(DATA!$M648,DATA!$A$639:$K$766,8,FALSE))</f>
        <v>0</v>
      </c>
      <c r="G19" s="17">
        <f>IF(DATA!$N648=1,"na",VLOOKUP(DATA!$M648,DATA!$A$639:$K$766,9,FALSE))</f>
        <v>0</v>
      </c>
      <c r="H19" s="17">
        <f>IF(DATA!$N648=1,"na",VLOOKUP(DATA!$M648,DATA!$A$639:$K$766,10,FALSE))</f>
        <v>0</v>
      </c>
      <c r="I19" s="17">
        <f>IF(DATA!$N648=1,"na",VLOOKUP(DATA!$M648,DATA!$A$639:$K$766,11,FALSE))</f>
        <v>0</v>
      </c>
    </row>
    <row r="20" spans="1:9" ht="15">
      <c r="A20" s="57" t="s">
        <v>10</v>
      </c>
      <c r="B20" s="30">
        <f>IF(DATA!$N649=1,"na",VLOOKUP(DATA!$M649,DATA!$A$639:$K$766,4,FALSE))</f>
        <v>1</v>
      </c>
      <c r="C20" s="16">
        <f>IF(DATA!$N649=1,"na",VLOOKUP(DATA!$M649,DATA!$A$639:$K$766,5,FALSE))</f>
        <v>0</v>
      </c>
      <c r="D20" s="17">
        <f>IF(DATA!$N649=1,"na",VLOOKUP(DATA!$M649,DATA!$A$639:$K$766,6,FALSE))</f>
        <v>0</v>
      </c>
      <c r="E20" s="17">
        <f>IF(DATA!$N649=1,"na",VLOOKUP(DATA!$M649,DATA!$A$639:$K$766,7,FALSE))</f>
        <v>0</v>
      </c>
      <c r="F20" s="17">
        <f>IF(DATA!$N649=1,"na",VLOOKUP(DATA!$M649,DATA!$A$639:$K$766,8,FALSE))</f>
        <v>0</v>
      </c>
      <c r="G20" s="17">
        <f>IF(DATA!$N649=1,"na",VLOOKUP(DATA!$M649,DATA!$A$639:$K$766,9,FALSE))</f>
        <v>0</v>
      </c>
      <c r="H20" s="17">
        <f>IF(DATA!$N649=1,"na",VLOOKUP(DATA!$M649,DATA!$A$639:$K$766,10,FALSE))</f>
        <v>0</v>
      </c>
      <c r="I20" s="17">
        <f>IF(DATA!$N649=1,"na",VLOOKUP(DATA!$M649,DATA!$A$639:$K$766,11,FALSE))</f>
        <v>1</v>
      </c>
    </row>
    <row r="21" spans="1:9" ht="15">
      <c r="A21" s="57" t="s">
        <v>11</v>
      </c>
      <c r="B21" s="30">
        <f>IF(DATA!$N650=1,"na",VLOOKUP(DATA!$M650,DATA!$A$639:$K$766,4,FALSE))</f>
        <v>9</v>
      </c>
      <c r="C21" s="16">
        <f>IF(DATA!$N650=1,"na",VLOOKUP(DATA!$M650,DATA!$A$639:$K$766,5,FALSE))</f>
        <v>3</v>
      </c>
      <c r="D21" s="17">
        <f>IF(DATA!$N650=1,"na",VLOOKUP(DATA!$M650,DATA!$A$639:$K$766,6,FALSE))</f>
        <v>3</v>
      </c>
      <c r="E21" s="17">
        <f>IF(DATA!$N650=1,"na",VLOOKUP(DATA!$M650,DATA!$A$639:$K$766,7,FALSE))</f>
        <v>1</v>
      </c>
      <c r="F21" s="17">
        <f>IF(DATA!$N650=1,"na",VLOOKUP(DATA!$M650,DATA!$A$639:$K$766,8,FALSE))</f>
        <v>0</v>
      </c>
      <c r="G21" s="17">
        <f>IF(DATA!$N650=1,"na",VLOOKUP(DATA!$M650,DATA!$A$639:$K$766,9,FALSE))</f>
        <v>0</v>
      </c>
      <c r="H21" s="17">
        <f>IF(DATA!$N650=1,"na",VLOOKUP(DATA!$M650,DATA!$A$639:$K$766,10,FALSE))</f>
        <v>0</v>
      </c>
      <c r="I21" s="17">
        <f>IF(DATA!$N650=1,"na",VLOOKUP(DATA!$M650,DATA!$A$639:$K$766,11,FALSE))</f>
        <v>2</v>
      </c>
    </row>
    <row r="22" spans="1:9" ht="15">
      <c r="A22" s="57" t="s">
        <v>12</v>
      </c>
      <c r="B22" s="30">
        <f>IF(DATA!$N651=1,"na",VLOOKUP(DATA!$M651,DATA!$A$639:$K$766,4,FALSE))</f>
        <v>10</v>
      </c>
      <c r="C22" s="16">
        <f>IF(DATA!$N651=1,"na",VLOOKUP(DATA!$M651,DATA!$A$639:$K$766,5,FALSE))</f>
        <v>0</v>
      </c>
      <c r="D22" s="17">
        <f>IF(DATA!$N651=1,"na",VLOOKUP(DATA!$M651,DATA!$A$639:$K$766,6,FALSE))</f>
        <v>0</v>
      </c>
      <c r="E22" s="17">
        <f>IF(DATA!$N651=1,"na",VLOOKUP(DATA!$M651,DATA!$A$639:$K$766,7,FALSE))</f>
        <v>3</v>
      </c>
      <c r="F22" s="17">
        <f>IF(DATA!$N651=1,"na",VLOOKUP(DATA!$M651,DATA!$A$639:$K$766,8,FALSE))</f>
        <v>0</v>
      </c>
      <c r="G22" s="17">
        <f>IF(DATA!$N651=1,"na",VLOOKUP(DATA!$M651,DATA!$A$639:$K$766,9,FALSE))</f>
        <v>0</v>
      </c>
      <c r="H22" s="17">
        <f>IF(DATA!$N651=1,"na",VLOOKUP(DATA!$M651,DATA!$A$639:$K$766,10,FALSE))</f>
        <v>0</v>
      </c>
      <c r="I22" s="17">
        <f>IF(DATA!$N651=1,"na",VLOOKUP(DATA!$M651,DATA!$A$639:$K$766,11,FALSE))</f>
        <v>7</v>
      </c>
    </row>
    <row r="23" spans="1:9" ht="15">
      <c r="A23" s="57" t="s">
        <v>13</v>
      </c>
      <c r="B23" s="30">
        <f>IF(DATA!$N652=1,"na",VLOOKUP(DATA!$M652,DATA!$A$639:$K$766,4,FALSE))</f>
        <v>116</v>
      </c>
      <c r="C23" s="16">
        <f>IF(DATA!$N652=1,"na",VLOOKUP(DATA!$M652,DATA!$A$639:$K$766,5,FALSE))</f>
        <v>63</v>
      </c>
      <c r="D23" s="17">
        <f>IF(DATA!$N652=1,"na",VLOOKUP(DATA!$M652,DATA!$A$639:$K$766,6,FALSE))</f>
        <v>0</v>
      </c>
      <c r="E23" s="17">
        <f>IF(DATA!$N652=1,"na",VLOOKUP(DATA!$M652,DATA!$A$639:$K$766,7,FALSE))</f>
        <v>14</v>
      </c>
      <c r="F23" s="17">
        <f>IF(DATA!$N652=1,"na",VLOOKUP(DATA!$M652,DATA!$A$639:$K$766,8,FALSE))</f>
        <v>0</v>
      </c>
      <c r="G23" s="17">
        <f>IF(DATA!$N652=1,"na",VLOOKUP(DATA!$M652,DATA!$A$639:$K$766,9,FALSE))</f>
        <v>1</v>
      </c>
      <c r="H23" s="17">
        <f>IF(DATA!$N652=1,"na",VLOOKUP(DATA!$M652,DATA!$A$639:$K$766,10,FALSE))</f>
        <v>5</v>
      </c>
      <c r="I23" s="17">
        <f>IF(DATA!$N652=1,"na",VLOOKUP(DATA!$M652,DATA!$A$639:$K$766,11,FALSE))</f>
        <v>33</v>
      </c>
    </row>
    <row r="24" spans="1:9" ht="15">
      <c r="A24" s="57" t="s">
        <v>14</v>
      </c>
      <c r="B24" s="30">
        <f>IF(DATA!$N653=1,"na",VLOOKUP(DATA!$M653,DATA!$A$639:$K$766,4,FALSE))</f>
        <v>492</v>
      </c>
      <c r="C24" s="16">
        <f>IF(DATA!$N653=1,"na",VLOOKUP(DATA!$M653,DATA!$A$639:$K$766,5,FALSE))</f>
        <v>228</v>
      </c>
      <c r="D24" s="17">
        <f>IF(DATA!$N653=1,"na",VLOOKUP(DATA!$M653,DATA!$A$639:$K$766,6,FALSE))</f>
        <v>1</v>
      </c>
      <c r="E24" s="17">
        <f>IF(DATA!$N653=1,"na",VLOOKUP(DATA!$M653,DATA!$A$639:$K$766,7,FALSE))</f>
        <v>51</v>
      </c>
      <c r="F24" s="17">
        <f>IF(DATA!$N653=1,"na",VLOOKUP(DATA!$M653,DATA!$A$639:$K$766,8,FALSE))</f>
        <v>29</v>
      </c>
      <c r="G24" s="17">
        <f>IF(DATA!$N653=1,"na",VLOOKUP(DATA!$M653,DATA!$A$639:$K$766,9,FALSE))</f>
        <v>78</v>
      </c>
      <c r="H24" s="17">
        <f>IF(DATA!$N653=1,"na",VLOOKUP(DATA!$M653,DATA!$A$639:$K$766,10,FALSE))</f>
        <v>23</v>
      </c>
      <c r="I24" s="17">
        <f>IF(DATA!$N653=1,"na",VLOOKUP(DATA!$M653,DATA!$A$639:$K$766,11,FALSE))</f>
        <v>82</v>
      </c>
    </row>
    <row r="25" spans="1:9" ht="15">
      <c r="A25" s="57" t="s">
        <v>15</v>
      </c>
      <c r="B25" s="30">
        <f>IF(DATA!$N654=1,"na",VLOOKUP(DATA!$M654,DATA!$A$639:$K$766,4,FALSE))</f>
        <v>56</v>
      </c>
      <c r="C25" s="16">
        <f>IF(DATA!$N654=1,"na",VLOOKUP(DATA!$M654,DATA!$A$639:$K$766,5,FALSE))</f>
        <v>0</v>
      </c>
      <c r="D25" s="17">
        <f>IF(DATA!$N654=1,"na",VLOOKUP(DATA!$M654,DATA!$A$639:$K$766,6,FALSE))</f>
        <v>0</v>
      </c>
      <c r="E25" s="17">
        <f>IF(DATA!$N654=1,"na",VLOOKUP(DATA!$M654,DATA!$A$639:$K$766,7,FALSE))</f>
        <v>0</v>
      </c>
      <c r="F25" s="17">
        <f>IF(DATA!$N654=1,"na",VLOOKUP(DATA!$M654,DATA!$A$639:$K$766,8,FALSE))</f>
        <v>0</v>
      </c>
      <c r="G25" s="17">
        <f>IF(DATA!$N654=1,"na",VLOOKUP(DATA!$M654,DATA!$A$639:$K$766,9,FALSE))</f>
        <v>0</v>
      </c>
      <c r="H25" s="17">
        <f>IF(DATA!$N654=1,"na",VLOOKUP(DATA!$M654,DATA!$A$639:$K$766,10,FALSE))</f>
        <v>0</v>
      </c>
      <c r="I25" s="17">
        <f>IF(DATA!$N654=1,"na",VLOOKUP(DATA!$M654,DATA!$A$639:$K$766,11,FALSE))</f>
        <v>56</v>
      </c>
    </row>
    <row r="26" spans="1:9" ht="15">
      <c r="A26" s="57" t="s">
        <v>16</v>
      </c>
      <c r="B26" s="30">
        <f>IF(DATA!$N655=1,"na",VLOOKUP(DATA!$M655,DATA!$A$639:$K$766,4,FALSE))</f>
        <v>14</v>
      </c>
      <c r="C26" s="16">
        <f>IF(DATA!$N655=1,"na",VLOOKUP(DATA!$M655,DATA!$A$639:$K$766,5,FALSE))</f>
        <v>6</v>
      </c>
      <c r="D26" s="17">
        <f>IF(DATA!$N655=1,"na",VLOOKUP(DATA!$M655,DATA!$A$639:$K$766,6,FALSE))</f>
        <v>0</v>
      </c>
      <c r="E26" s="17">
        <f>IF(DATA!$N655=1,"na",VLOOKUP(DATA!$M655,DATA!$A$639:$K$766,7,FALSE))</f>
        <v>5</v>
      </c>
      <c r="F26" s="17">
        <f>IF(DATA!$N655=1,"na",VLOOKUP(DATA!$M655,DATA!$A$639:$K$766,8,FALSE))</f>
        <v>0</v>
      </c>
      <c r="G26" s="17">
        <f>IF(DATA!$N655=1,"na",VLOOKUP(DATA!$M655,DATA!$A$639:$K$766,9,FALSE))</f>
        <v>0</v>
      </c>
      <c r="H26" s="17">
        <f>IF(DATA!$N655=1,"na",VLOOKUP(DATA!$M655,DATA!$A$639:$K$766,10,FALSE))</f>
        <v>0</v>
      </c>
      <c r="I26" s="17">
        <f>IF(DATA!$N655=1,"na",VLOOKUP(DATA!$M655,DATA!$A$639:$K$766,11,FALSE))</f>
        <v>3</v>
      </c>
    </row>
    <row r="27" spans="1:9" ht="15">
      <c r="A27" s="57" t="s">
        <v>17</v>
      </c>
      <c r="B27" s="30">
        <f>IF(DATA!$N656=1,"na",VLOOKUP(DATA!$M656,DATA!$A$639:$K$766,4,FALSE))</f>
        <v>3</v>
      </c>
      <c r="C27" s="16">
        <f>IF(DATA!$N656=1,"na",VLOOKUP(DATA!$M656,DATA!$A$639:$K$766,5,FALSE))</f>
        <v>2</v>
      </c>
      <c r="D27" s="17">
        <f>IF(DATA!$N656=1,"na",VLOOKUP(DATA!$M656,DATA!$A$639:$K$766,6,FALSE))</f>
        <v>0</v>
      </c>
      <c r="E27" s="17">
        <f>IF(DATA!$N656=1,"na",VLOOKUP(DATA!$M656,DATA!$A$639:$K$766,7,FALSE))</f>
        <v>1</v>
      </c>
      <c r="F27" s="17">
        <f>IF(DATA!$N656=1,"na",VLOOKUP(DATA!$M656,DATA!$A$639:$K$766,8,FALSE))</f>
        <v>0</v>
      </c>
      <c r="G27" s="17">
        <f>IF(DATA!$N656=1,"na",VLOOKUP(DATA!$M656,DATA!$A$639:$K$766,9,FALSE))</f>
        <v>0</v>
      </c>
      <c r="H27" s="17">
        <f>IF(DATA!$N656=1,"na",VLOOKUP(DATA!$M656,DATA!$A$639:$K$766,10,FALSE))</f>
        <v>0</v>
      </c>
      <c r="I27" s="17">
        <f>IF(DATA!$N656=1,"na",VLOOKUP(DATA!$M656,DATA!$A$639:$K$766,11,FALSE))</f>
        <v>0</v>
      </c>
    </row>
    <row r="28" spans="1:9" ht="15">
      <c r="A28" s="57" t="s">
        <v>18</v>
      </c>
      <c r="B28" s="30">
        <f>IF(DATA!$N657=1,"na",VLOOKUP(DATA!$M657,DATA!$A$639:$K$766,4,FALSE))</f>
        <v>21</v>
      </c>
      <c r="C28" s="16">
        <f>IF(DATA!$N657=1,"na",VLOOKUP(DATA!$M657,DATA!$A$639:$K$766,5,FALSE))</f>
        <v>14</v>
      </c>
      <c r="D28" s="17">
        <f>IF(DATA!$N657=1,"na",VLOOKUP(DATA!$M657,DATA!$A$639:$K$766,6,FALSE))</f>
        <v>5</v>
      </c>
      <c r="E28" s="17">
        <f>IF(DATA!$N657=1,"na",VLOOKUP(DATA!$M657,DATA!$A$639:$K$766,7,FALSE))</f>
        <v>0</v>
      </c>
      <c r="F28" s="17">
        <f>IF(DATA!$N657=1,"na",VLOOKUP(DATA!$M657,DATA!$A$639:$K$766,8,FALSE))</f>
        <v>0</v>
      </c>
      <c r="G28" s="17">
        <f>IF(DATA!$N657=1,"na",VLOOKUP(DATA!$M657,DATA!$A$639:$K$766,9,FALSE))</f>
        <v>2</v>
      </c>
      <c r="H28" s="17">
        <f>IF(DATA!$N657=1,"na",VLOOKUP(DATA!$M657,DATA!$A$639:$K$766,10,FALSE))</f>
        <v>0</v>
      </c>
      <c r="I28" s="17">
        <f>IF(DATA!$N657=1,"na",VLOOKUP(DATA!$M657,DATA!$A$639:$K$766,11,FALSE))</f>
        <v>0</v>
      </c>
    </row>
    <row r="29" spans="1:9" ht="15">
      <c r="A29" s="57" t="s">
        <v>35</v>
      </c>
      <c r="B29" s="30">
        <f>IF(DATA!$N658=1,"na",VLOOKUP(DATA!$M658,DATA!$A$639:$K$766,4,FALSE))</f>
        <v>10</v>
      </c>
      <c r="C29" s="16">
        <f>IF(DATA!$N658=1,"na",VLOOKUP(DATA!$M658,DATA!$A$639:$K$766,5,FALSE))</f>
        <v>6</v>
      </c>
      <c r="D29" s="17">
        <f>IF(DATA!$N658=1,"na",VLOOKUP(DATA!$M658,DATA!$A$639:$K$766,6,FALSE))</f>
        <v>0</v>
      </c>
      <c r="E29" s="17">
        <f>IF(DATA!$N658=1,"na",VLOOKUP(DATA!$M658,DATA!$A$639:$K$766,7,FALSE))</f>
        <v>2</v>
      </c>
      <c r="F29" s="17">
        <f>IF(DATA!$N658=1,"na",VLOOKUP(DATA!$M658,DATA!$A$639:$K$766,8,FALSE))</f>
        <v>0</v>
      </c>
      <c r="G29" s="17">
        <f>IF(DATA!$N658=1,"na",VLOOKUP(DATA!$M658,DATA!$A$639:$K$766,9,FALSE))</f>
        <v>0</v>
      </c>
      <c r="H29" s="17">
        <f>IF(DATA!$N658=1,"na",VLOOKUP(DATA!$M658,DATA!$A$639:$K$766,10,FALSE))</f>
        <v>2</v>
      </c>
      <c r="I29" s="17">
        <f>IF(DATA!$N658=1,"na",VLOOKUP(DATA!$M658,DATA!$A$639:$K$766,11,FALSE))</f>
        <v>0</v>
      </c>
    </row>
    <row r="30" spans="1:9" ht="15">
      <c r="A30" s="57" t="s">
        <v>19</v>
      </c>
      <c r="B30" s="30">
        <f>IF(DATA!$N659=1,"na",VLOOKUP(DATA!$M659,DATA!$A$639:$K$766,4,FALSE))</f>
        <v>40</v>
      </c>
      <c r="C30" s="16">
        <f>IF(DATA!$N659=1,"na",VLOOKUP(DATA!$M659,DATA!$A$639:$K$766,5,FALSE))</f>
        <v>37</v>
      </c>
      <c r="D30" s="17">
        <f>IF(DATA!$N659=1,"na",VLOOKUP(DATA!$M659,DATA!$A$639:$K$766,6,FALSE))</f>
        <v>0</v>
      </c>
      <c r="E30" s="17">
        <f>IF(DATA!$N659=1,"na",VLOOKUP(DATA!$M659,DATA!$A$639:$K$766,7,FALSE))</f>
        <v>2</v>
      </c>
      <c r="F30" s="17">
        <f>IF(DATA!$N659=1,"na",VLOOKUP(DATA!$M659,DATA!$A$639:$K$766,8,FALSE))</f>
        <v>0</v>
      </c>
      <c r="G30" s="17">
        <f>IF(DATA!$N659=1,"na",VLOOKUP(DATA!$M659,DATA!$A$639:$K$766,9,FALSE))</f>
        <v>0</v>
      </c>
      <c r="H30" s="17">
        <f>IF(DATA!$N659=1,"na",VLOOKUP(DATA!$M659,DATA!$A$639:$K$766,10,FALSE))</f>
        <v>1</v>
      </c>
      <c r="I30" s="17">
        <f>IF(DATA!$N659=1,"na",VLOOKUP(DATA!$M659,DATA!$A$639:$K$766,11,FALSE))</f>
        <v>0</v>
      </c>
    </row>
    <row r="31" spans="1:9" ht="15">
      <c r="A31" s="57" t="s">
        <v>20</v>
      </c>
      <c r="B31" s="30">
        <f>IF(DATA!$N660=1,"na",VLOOKUP(DATA!$M660,DATA!$A$639:$K$766,4,FALSE))</f>
        <v>10</v>
      </c>
      <c r="C31" s="16">
        <f>IF(DATA!$N660=1,"na",VLOOKUP(DATA!$M660,DATA!$A$639:$K$766,5,FALSE))</f>
        <v>10</v>
      </c>
      <c r="D31" s="17">
        <f>IF(DATA!$N660=1,"na",VLOOKUP(DATA!$M660,DATA!$A$639:$K$766,6,FALSE))</f>
        <v>0</v>
      </c>
      <c r="E31" s="17">
        <f>IF(DATA!$N660=1,"na",VLOOKUP(DATA!$M660,DATA!$A$639:$K$766,7,FALSE))</f>
        <v>0</v>
      </c>
      <c r="F31" s="17">
        <f>IF(DATA!$N660=1,"na",VLOOKUP(DATA!$M660,DATA!$A$639:$K$766,8,FALSE))</f>
        <v>0</v>
      </c>
      <c r="G31" s="17">
        <f>IF(DATA!$N660=1,"na",VLOOKUP(DATA!$M660,DATA!$A$639:$K$766,9,FALSE))</f>
        <v>0</v>
      </c>
      <c r="H31" s="17">
        <f>IF(DATA!$N660=1,"na",VLOOKUP(DATA!$M660,DATA!$A$639:$K$766,10,FALSE))</f>
        <v>0</v>
      </c>
      <c r="I31" s="17">
        <f>IF(DATA!$N660=1,"na",VLOOKUP(DATA!$M660,DATA!$A$639:$K$766,11,FALSE))</f>
        <v>0</v>
      </c>
    </row>
    <row r="32" spans="1:9" ht="15">
      <c r="A32" s="57" t="s">
        <v>30</v>
      </c>
      <c r="B32" s="30">
        <f>IF(DATA!$N661=1,"na",VLOOKUP(DATA!$M661,DATA!$A$639:$K$766,4,FALSE))</f>
        <v>0</v>
      </c>
      <c r="C32" s="16">
        <f>IF(DATA!$N661=1,"na",VLOOKUP(DATA!$M661,DATA!$A$639:$K$766,5,FALSE))</f>
        <v>0</v>
      </c>
      <c r="D32" s="17">
        <f>IF(DATA!$N661=1,"na",VLOOKUP(DATA!$M661,DATA!$A$639:$K$766,6,FALSE))</f>
        <v>0</v>
      </c>
      <c r="E32" s="17">
        <f>IF(DATA!$N661=1,"na",VLOOKUP(DATA!$M661,DATA!$A$639:$K$766,7,FALSE))</f>
        <v>0</v>
      </c>
      <c r="F32" s="17">
        <f>IF(DATA!$N661=1,"na",VLOOKUP(DATA!$M661,DATA!$A$639:$K$766,8,FALSE))</f>
        <v>0</v>
      </c>
      <c r="G32" s="17">
        <f>IF(DATA!$N661=1,"na",VLOOKUP(DATA!$M661,DATA!$A$639:$K$766,9,FALSE))</f>
        <v>0</v>
      </c>
      <c r="H32" s="17">
        <f>IF(DATA!$N661=1,"na",VLOOKUP(DATA!$M661,DATA!$A$639:$K$766,10,FALSE))</f>
        <v>0</v>
      </c>
      <c r="I32" s="17">
        <f>IF(DATA!$N661=1,"na",VLOOKUP(DATA!$M661,DATA!$A$639:$K$766,11,FALSE))</f>
        <v>0</v>
      </c>
    </row>
    <row r="33" spans="1:9" ht="15">
      <c r="A33" s="57" t="s">
        <v>21</v>
      </c>
      <c r="B33" s="30">
        <f>IF(DATA!$N662=1,"na",VLOOKUP(DATA!$M662,DATA!$A$639:$K$766,4,FALSE))</f>
        <v>40</v>
      </c>
      <c r="C33" s="16">
        <f>IF(DATA!$N662=1,"na",VLOOKUP(DATA!$M662,DATA!$A$639:$K$766,5,FALSE))</f>
        <v>9</v>
      </c>
      <c r="D33" s="17">
        <f>IF(DATA!$N662=1,"na",VLOOKUP(DATA!$M662,DATA!$A$639:$K$766,6,FALSE))</f>
        <v>18</v>
      </c>
      <c r="E33" s="17">
        <f>IF(DATA!$N662=1,"na",VLOOKUP(DATA!$M662,DATA!$A$639:$K$766,7,FALSE))</f>
        <v>6</v>
      </c>
      <c r="F33" s="17">
        <f>IF(DATA!$N662=1,"na",VLOOKUP(DATA!$M662,DATA!$A$639:$K$766,8,FALSE))</f>
        <v>0</v>
      </c>
      <c r="G33" s="17">
        <f>IF(DATA!$N662=1,"na",VLOOKUP(DATA!$M662,DATA!$A$639:$K$766,9,FALSE))</f>
        <v>0</v>
      </c>
      <c r="H33" s="17">
        <f>IF(DATA!$N662=1,"na",VLOOKUP(DATA!$M662,DATA!$A$639:$K$766,10,FALSE))</f>
        <v>2</v>
      </c>
      <c r="I33" s="17">
        <f>IF(DATA!$N662=1,"na",VLOOKUP(DATA!$M662,DATA!$A$639:$K$766,11,FALSE))</f>
        <v>5</v>
      </c>
    </row>
    <row r="34" spans="1:9" ht="15">
      <c r="A34" s="57" t="s">
        <v>22</v>
      </c>
      <c r="B34" s="30">
        <f>IF(DATA!$N663=1,"na",VLOOKUP(DATA!$M663,DATA!$A$639:$K$766,4,FALSE))</f>
        <v>2</v>
      </c>
      <c r="C34" s="16">
        <f>IF(DATA!$N663=1,"na",VLOOKUP(DATA!$M663,DATA!$A$639:$K$766,5,FALSE))</f>
        <v>2</v>
      </c>
      <c r="D34" s="17">
        <f>IF(DATA!$N663=1,"na",VLOOKUP(DATA!$M663,DATA!$A$639:$K$766,6,FALSE))</f>
        <v>0</v>
      </c>
      <c r="E34" s="17">
        <f>IF(DATA!$N663=1,"na",VLOOKUP(DATA!$M663,DATA!$A$639:$K$766,7,FALSE))</f>
        <v>0</v>
      </c>
      <c r="F34" s="17">
        <f>IF(DATA!$N663=1,"na",VLOOKUP(DATA!$M663,DATA!$A$639:$K$766,8,FALSE))</f>
        <v>0</v>
      </c>
      <c r="G34" s="17">
        <f>IF(DATA!$N663=1,"na",VLOOKUP(DATA!$M663,DATA!$A$639:$K$766,9,FALSE))</f>
        <v>0</v>
      </c>
      <c r="H34" s="17">
        <f>IF(DATA!$N663=1,"na",VLOOKUP(DATA!$M663,DATA!$A$639:$K$766,10,FALSE))</f>
        <v>0</v>
      </c>
      <c r="I34" s="17">
        <f>IF(DATA!$N663=1,"na",VLOOKUP(DATA!$M663,DATA!$A$639:$K$766,11,FALSE))</f>
        <v>0</v>
      </c>
    </row>
    <row r="35" spans="1:9" ht="15">
      <c r="A35" s="57" t="s">
        <v>29</v>
      </c>
      <c r="B35" s="30">
        <f>IF(DATA!$N664=1,"na",VLOOKUP(DATA!$M664,DATA!$A$639:$K$766,4,FALSE))</f>
        <v>24</v>
      </c>
      <c r="C35" s="16">
        <f>IF(DATA!$N664=1,"na",VLOOKUP(DATA!$M664,DATA!$A$639:$K$766,5,FALSE))</f>
        <v>3</v>
      </c>
      <c r="D35" s="17">
        <f>IF(DATA!$N664=1,"na",VLOOKUP(DATA!$M664,DATA!$A$639:$K$766,6,FALSE))</f>
        <v>0</v>
      </c>
      <c r="E35" s="17">
        <f>IF(DATA!$N664=1,"na",VLOOKUP(DATA!$M664,DATA!$A$639:$K$766,7,FALSE))</f>
        <v>12</v>
      </c>
      <c r="F35" s="17">
        <f>IF(DATA!$N664=1,"na",VLOOKUP(DATA!$M664,DATA!$A$639:$K$766,8,FALSE))</f>
        <v>3</v>
      </c>
      <c r="G35" s="17">
        <f>IF(DATA!$N664=1,"na",VLOOKUP(DATA!$M664,DATA!$A$639:$K$766,9,FALSE))</f>
        <v>1</v>
      </c>
      <c r="H35" s="17">
        <f>IF(DATA!$N664=1,"na",VLOOKUP(DATA!$M664,DATA!$A$639:$K$766,10,FALSE))</f>
        <v>3</v>
      </c>
      <c r="I35" s="17">
        <f>IF(DATA!$N664=1,"na",VLOOKUP(DATA!$M664,DATA!$A$639:$K$766,11,FALSE))</f>
        <v>2</v>
      </c>
    </row>
    <row r="36" spans="1:9" ht="15">
      <c r="A36" s="57" t="s">
        <v>31</v>
      </c>
      <c r="B36" s="30">
        <f>IF(DATA!$N665=1,"na",VLOOKUP(DATA!$M665,DATA!$A$639:$K$766,4,FALSE))</f>
        <v>0</v>
      </c>
      <c r="C36" s="16">
        <f>IF(DATA!$N665=1,"na",VLOOKUP(DATA!$M665,DATA!$A$639:$K$766,5,FALSE))</f>
        <v>0</v>
      </c>
      <c r="D36" s="17">
        <f>IF(DATA!$N665=1,"na",VLOOKUP(DATA!$M665,DATA!$A$639:$K$766,6,FALSE))</f>
        <v>0</v>
      </c>
      <c r="E36" s="17">
        <f>IF(DATA!$N665=1,"na",VLOOKUP(DATA!$M665,DATA!$A$639:$K$766,7,FALSE))</f>
        <v>0</v>
      </c>
      <c r="F36" s="17">
        <f>IF(DATA!$N665=1,"na",VLOOKUP(DATA!$M665,DATA!$A$639:$K$766,8,FALSE))</f>
        <v>0</v>
      </c>
      <c r="G36" s="17">
        <f>IF(DATA!$N665=1,"na",VLOOKUP(DATA!$M665,DATA!$A$639:$K$766,9,FALSE))</f>
        <v>0</v>
      </c>
      <c r="H36" s="17">
        <f>IF(DATA!$N665=1,"na",VLOOKUP(DATA!$M665,DATA!$A$639:$K$766,10,FALSE))</f>
        <v>0</v>
      </c>
      <c r="I36" s="17">
        <f>IF(DATA!$N665=1,"na",VLOOKUP(DATA!$M665,DATA!$A$639:$K$766,11,FALSE))</f>
        <v>0</v>
      </c>
    </row>
    <row r="37" spans="1:9" ht="15">
      <c r="A37" s="57" t="s">
        <v>23</v>
      </c>
      <c r="B37" s="30">
        <f>IF(DATA!$N666=1,"na",VLOOKUP(DATA!$M666,DATA!$A$639:$K$766,4,FALSE))</f>
        <v>13</v>
      </c>
      <c r="C37" s="16">
        <f>IF(DATA!$N666=1,"na",VLOOKUP(DATA!$M666,DATA!$A$639:$K$766,5,FALSE))</f>
        <v>12</v>
      </c>
      <c r="D37" s="17">
        <f>IF(DATA!$N666=1,"na",VLOOKUP(DATA!$M666,DATA!$A$639:$K$766,6,FALSE))</f>
        <v>0</v>
      </c>
      <c r="E37" s="17">
        <f>IF(DATA!$N666=1,"na",VLOOKUP(DATA!$M666,DATA!$A$639:$K$766,7,FALSE))</f>
        <v>1</v>
      </c>
      <c r="F37" s="17">
        <f>IF(DATA!$N666=1,"na",VLOOKUP(DATA!$M666,DATA!$A$639:$K$766,8,FALSE))</f>
        <v>0</v>
      </c>
      <c r="G37" s="17">
        <f>IF(DATA!$N666=1,"na",VLOOKUP(DATA!$M666,DATA!$A$639:$K$766,9,FALSE))</f>
        <v>0</v>
      </c>
      <c r="H37" s="17">
        <f>IF(DATA!$N666=1,"na",VLOOKUP(DATA!$M666,DATA!$A$639:$K$766,10,FALSE))</f>
        <v>0</v>
      </c>
      <c r="I37" s="17">
        <f>IF(DATA!$N666=1,"na",VLOOKUP(DATA!$M666,DATA!$A$639:$K$766,11,FALSE))</f>
        <v>0</v>
      </c>
    </row>
    <row r="38" spans="1:9" ht="15">
      <c r="A38" s="57" t="s">
        <v>24</v>
      </c>
      <c r="B38" s="30">
        <f>IF(DATA!$N667=1,"na",VLOOKUP(DATA!$M667,DATA!$A$639:$K$766,4,FALSE))</f>
        <v>15</v>
      </c>
      <c r="C38" s="16">
        <f>IF(DATA!$N667=1,"na",VLOOKUP(DATA!$M667,DATA!$A$639:$K$766,5,FALSE))</f>
        <v>12</v>
      </c>
      <c r="D38" s="17">
        <f>IF(DATA!$N667=1,"na",VLOOKUP(DATA!$M667,DATA!$A$639:$K$766,6,FALSE))</f>
        <v>0</v>
      </c>
      <c r="E38" s="17">
        <f>IF(DATA!$N667=1,"na",VLOOKUP(DATA!$M667,DATA!$A$639:$K$766,7,FALSE))</f>
        <v>0</v>
      </c>
      <c r="F38" s="17">
        <f>IF(DATA!$N667=1,"na",VLOOKUP(DATA!$M667,DATA!$A$639:$K$766,8,FALSE))</f>
        <v>0</v>
      </c>
      <c r="G38" s="17">
        <f>IF(DATA!$N667=1,"na",VLOOKUP(DATA!$M667,DATA!$A$639:$K$766,9,FALSE))</f>
        <v>0</v>
      </c>
      <c r="H38" s="17">
        <f>IF(DATA!$N667=1,"na",VLOOKUP(DATA!$M667,DATA!$A$639:$K$766,10,FALSE))</f>
        <v>0</v>
      </c>
      <c r="I38" s="17">
        <f>IF(DATA!$N667=1,"na",VLOOKUP(DATA!$M667,DATA!$A$639:$K$766,11,FALSE))</f>
        <v>3</v>
      </c>
    </row>
    <row r="39" spans="1:9" ht="15">
      <c r="A39" s="57" t="s">
        <v>25</v>
      </c>
      <c r="B39" s="30">
        <f>IF(DATA!$N668=1,"na",VLOOKUP(DATA!$M668,DATA!$A$639:$K$766,4,FALSE))</f>
        <v>2</v>
      </c>
      <c r="C39" s="16">
        <f>IF(DATA!$N668=1,"na",VLOOKUP(DATA!$M668,DATA!$A$639:$K$766,5,FALSE))</f>
        <v>2</v>
      </c>
      <c r="D39" s="17">
        <f>IF(DATA!$N668=1,"na",VLOOKUP(DATA!$M668,DATA!$A$639:$K$766,6,FALSE))</f>
        <v>0</v>
      </c>
      <c r="E39" s="17">
        <f>IF(DATA!$N668=1,"na",VLOOKUP(DATA!$M668,DATA!$A$639:$K$766,7,FALSE))</f>
        <v>0</v>
      </c>
      <c r="F39" s="17">
        <f>IF(DATA!$N668=1,"na",VLOOKUP(DATA!$M668,DATA!$A$639:$K$766,8,FALSE))</f>
        <v>0</v>
      </c>
      <c r="G39" s="17">
        <f>IF(DATA!$N668=1,"na",VLOOKUP(DATA!$M668,DATA!$A$639:$K$766,9,FALSE))</f>
        <v>0</v>
      </c>
      <c r="H39" s="17">
        <f>IF(DATA!$N668=1,"na",VLOOKUP(DATA!$M668,DATA!$A$639:$K$766,10,FALSE))</f>
        <v>0</v>
      </c>
      <c r="I39" s="17">
        <f>IF(DATA!$N668=1,"na",VLOOKUP(DATA!$M668,DATA!$A$639:$K$766,11,FALSE))</f>
        <v>0</v>
      </c>
    </row>
    <row r="40" spans="1:9" ht="15">
      <c r="A40" s="57" t="s">
        <v>26</v>
      </c>
      <c r="B40" s="30">
        <f>IF(DATA!$N669=1,"na",VLOOKUP(DATA!$M669,DATA!$A$639:$K$766,4,FALSE))</f>
        <v>2</v>
      </c>
      <c r="C40" s="16">
        <f>IF(DATA!$N669=1,"na",VLOOKUP(DATA!$M669,DATA!$A$639:$K$766,5,FALSE))</f>
        <v>1</v>
      </c>
      <c r="D40" s="17">
        <f>IF(DATA!$N669=1,"na",VLOOKUP(DATA!$M669,DATA!$A$639:$K$766,6,FALSE))</f>
        <v>0</v>
      </c>
      <c r="E40" s="17">
        <f>IF(DATA!$N669=1,"na",VLOOKUP(DATA!$M669,DATA!$A$639:$K$766,7,FALSE))</f>
        <v>1</v>
      </c>
      <c r="F40" s="17">
        <f>IF(DATA!$N669=1,"na",VLOOKUP(DATA!$M669,DATA!$A$639:$K$766,8,FALSE))</f>
        <v>0</v>
      </c>
      <c r="G40" s="17">
        <f>IF(DATA!$N669=1,"na",VLOOKUP(DATA!$M669,DATA!$A$639:$K$766,9,FALSE))</f>
        <v>0</v>
      </c>
      <c r="H40" s="17">
        <f>IF(DATA!$N669=1,"na",VLOOKUP(DATA!$M669,DATA!$A$639:$K$766,10,FALSE))</f>
        <v>0</v>
      </c>
      <c r="I40" s="17">
        <f>IF(DATA!$N669=1,"na",VLOOKUP(DATA!$M669,DATA!$A$639:$K$766,11,FALSE))</f>
        <v>0</v>
      </c>
    </row>
    <row r="41" spans="1:9" ht="15">
      <c r="A41" s="57" t="s">
        <v>27</v>
      </c>
      <c r="B41" s="30">
        <f>IF(DATA!$N670=1,"na",VLOOKUP(DATA!$M670,DATA!$A$639:$K$766,4,FALSE))</f>
        <v>31</v>
      </c>
      <c r="C41" s="16">
        <f>IF(DATA!$N670=1,"na",VLOOKUP(DATA!$M670,DATA!$A$639:$K$766,5,FALSE))</f>
        <v>22</v>
      </c>
      <c r="D41" s="17">
        <f>IF(DATA!$N670=1,"na",VLOOKUP(DATA!$M670,DATA!$A$639:$K$766,6,FALSE))</f>
        <v>1</v>
      </c>
      <c r="E41" s="17">
        <f>IF(DATA!$N670=1,"na",VLOOKUP(DATA!$M670,DATA!$A$639:$K$766,7,FALSE))</f>
        <v>7</v>
      </c>
      <c r="F41" s="17">
        <f>IF(DATA!$N670=1,"na",VLOOKUP(DATA!$M670,DATA!$A$639:$K$766,8,FALSE))</f>
        <v>0</v>
      </c>
      <c r="G41" s="17">
        <f>IF(DATA!$N670=1,"na",VLOOKUP(DATA!$M670,DATA!$A$639:$K$766,9,FALSE))</f>
        <v>0</v>
      </c>
      <c r="H41" s="17">
        <f>IF(DATA!$N670=1,"na",VLOOKUP(DATA!$M670,DATA!$A$639:$K$766,10,FALSE))</f>
        <v>1</v>
      </c>
      <c r="I41" s="17">
        <f>IF(DATA!$N670=1,"na",VLOOKUP(DATA!$M670,DATA!$A$639:$K$766,11,FALSE))</f>
        <v>0</v>
      </c>
    </row>
    <row r="42" spans="1:9" ht="15">
      <c r="A42" s="32" t="s">
        <v>151</v>
      </c>
    </row>
  </sheetData>
  <sheetProtection algorithmName="SHA-512" hashValue="2Cc6Em1LFnrqn6F/4tcP+FUsw0sXMbyyavUlFG7PRMkYm+A37gisbTGHCgEtx80U95S8/Au0uEHwam/Waaq78Q==" saltValue="ehOfaBYVgd+0ijzhS3a3Iw==" spinCount="100000" sheet="1" objects="1" scenarios="1"/>
  <conditionalFormatting sqref="B10:I41">
    <cfRule type="cellIs" dxfId="0" priority="1" stopIfTrue="1" operator="equal">
      <formula>"na"</formula>
    </cfRule>
  </conditionalFormatting>
  <dataValidations count="1">
    <dataValidation type="list" allowBlank="1" showErrorMessage="1" sqref="A5" xr:uid="{00000000-0002-0000-0700-000000000000}">
      <formula1>"2020-21,2021-22,2022-23"</formula1>
    </dataValidation>
  </dataValidations>
  <hyperlinks>
    <hyperlink ref="A3" location="Index!A1" display="Back to index sheet" xr:uid="{00000000-0004-0000-0700-000000000000}"/>
  </hyperlinks>
  <pageMargins left="0.74803149606299213" right="0.74803149606299213" top="0.98425196850393704" bottom="0.98425196850393704" header="0.51181102362204722" footer="0.51181102362204722"/>
  <pageSetup paperSize="9" scale="77" orientation="landscape" r:id="rId1"/>
  <headerFooter alignWithMargins="0"/>
  <drawing r:id="rId2"/>
  <tableParts count="1">
    <tablePart r:id="rId3"/>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A42484376</value>
    </field>
    <field name="Objective-Title">
      <value order="0">CJSW bulletin 2223a - web LA file sds</value>
    </field>
    <field name="Objective-Description">
      <value order="0"/>
    </field>
    <field name="Objective-CreationStamp">
      <value order="0">2023-02-09T13:10:00Z</value>
    </field>
    <field name="Objective-IsApproved">
      <value order="0">false</value>
    </field>
    <field name="Objective-IsPublished">
      <value order="0">true</value>
    </field>
    <field name="Objective-DatePublished">
      <value order="0">2024-01-11T10:22:02Z</value>
    </field>
    <field name="Objective-ModificationStamp">
      <value order="0">2024-01-11T10:22:02Z</value>
    </field>
    <field name="Objective-Owner">
      <value order="0">Fleming, Alan A (U115100)</value>
    </field>
    <field name="Objective-Path">
      <value order="0">Objective Global Folder:SG File Plan:Crime, law, justice and rights:Crime:Offenders:Research and analysis: Offenders:Statistics: Criminal Justice Social Work Statistics: Restricted Working papers: Research and Analysis: Offenders: File part 3: 2018-2023</value>
    </field>
    <field name="Objective-Parent">
      <value order="0">Statistics: Criminal Justice Social Work Statistics: Restricted Working papers: Research and Analysis: Offenders: File part 3: 2018-2023</value>
    </field>
    <field name="Objective-State">
      <value order="0">Published</value>
    </field>
    <field name="Objective-VersionId">
      <value order="0">vA70174648</value>
    </field>
    <field name="Objective-Version">
      <value order="0">17.0</value>
    </field>
    <field name="Objective-VersionNumber">
      <value order="0">19</value>
    </field>
    <field name="Objective-VersionComment">
      <value order="0"/>
    </field>
    <field name="Objective-FileNumber">
      <value order="0">PROCRES/1909</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DATA</vt:lpstr>
      <vt:lpstr>Index</vt:lpstr>
      <vt:lpstr>CoverSheet</vt:lpstr>
      <vt:lpstr>SDS_1</vt:lpstr>
      <vt:lpstr>SDS_2</vt:lpstr>
      <vt:lpstr>SDS_3</vt:lpstr>
      <vt:lpstr>SDS_4</vt:lpstr>
      <vt:lpstr>SDS_5</vt:lpstr>
      <vt:lpstr>SDS_1!Quarterly_table</vt:lpstr>
      <vt:lpstr>SDS_2!Quarterly_table</vt:lpstr>
      <vt:lpstr>SDS_3!Quarterly_table</vt:lpstr>
      <vt:lpstr>SDS_4!Quarterly_table</vt:lpstr>
      <vt:lpstr>SDS_5!Quarterly_table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Boag</dc:creator>
  <cp:lastModifiedBy>Alan Fleming</cp:lastModifiedBy>
  <cp:lastPrinted>2022-11-28T16:21:54Z</cp:lastPrinted>
  <dcterms:created xsi:type="dcterms:W3CDTF">2006-12-11T11:12:17Z</dcterms:created>
  <dcterms:modified xsi:type="dcterms:W3CDTF">2024-01-11T10:21:54Z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A42484376</vt:lpwstr>
  </property>
  <property fmtid="{D5CDD505-2E9C-101B-9397-08002B2CF9AE}" pid="3" name="Objective-Comment">
    <vt:lpwstr/>
  </property>
  <property fmtid="{D5CDD505-2E9C-101B-9397-08002B2CF9AE}" pid="4" name="Objective-CreationStamp">
    <vt:filetime>2023-02-09T13:10:00Z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2024-01-11T10:22:02Z</vt:filetime>
  </property>
  <property fmtid="{D5CDD505-2E9C-101B-9397-08002B2CF9AE}" pid="8" name="Objective-ModificationStamp">
    <vt:filetime>2024-01-11T10:22:02Z</vt:filetime>
  </property>
  <property fmtid="{D5CDD505-2E9C-101B-9397-08002B2CF9AE}" pid="9" name="Objective-Owner">
    <vt:lpwstr>Fleming, Alan A (U115100)</vt:lpwstr>
  </property>
  <property fmtid="{D5CDD505-2E9C-101B-9397-08002B2CF9AE}" pid="10" name="Objective-Path">
    <vt:lpwstr>Objective Global Folder:SG File Plan:Crime, law, justice and rights:Crime:Offenders:Research and analysis: Offenders:Statistics: Criminal Justice Social Work Statistics: Restricted Working papers: Research and Analysis: Offenders: File part 3: 2018-2023</vt:lpwstr>
  </property>
  <property fmtid="{D5CDD505-2E9C-101B-9397-08002B2CF9AE}" pid="11" name="Objective-Parent">
    <vt:lpwstr>Statistics: Criminal Justice Social Work Statistics: Restricted Working papers: Research and Analysis: Offenders: File part 3: 2018-2023</vt:lpwstr>
  </property>
  <property fmtid="{D5CDD505-2E9C-101B-9397-08002B2CF9AE}" pid="12" name="Objective-State">
    <vt:lpwstr>Published</vt:lpwstr>
  </property>
  <property fmtid="{D5CDD505-2E9C-101B-9397-08002B2CF9AE}" pid="13" name="Objective-Title">
    <vt:lpwstr>CJSW bulletin 2223a - web LA file sds</vt:lpwstr>
  </property>
  <property fmtid="{D5CDD505-2E9C-101B-9397-08002B2CF9AE}" pid="14" name="Objective-Version">
    <vt:lpwstr>17.0</vt:lpwstr>
  </property>
  <property fmtid="{D5CDD505-2E9C-101B-9397-08002B2CF9AE}" pid="15" name="Objective-VersionComment">
    <vt:lpwstr/>
  </property>
  <property fmtid="{D5CDD505-2E9C-101B-9397-08002B2CF9AE}" pid="16" name="Objective-VersionNumber">
    <vt:r8>19</vt:r8>
  </property>
  <property fmtid="{D5CDD505-2E9C-101B-9397-08002B2CF9AE}" pid="17" name="Objective-FileNumber">
    <vt:lpwstr>PROCRES/1909</vt:lpwstr>
  </property>
  <property fmtid="{D5CDD505-2E9C-101B-9397-08002B2CF9AE}" pid="18" name="Objective-Classification">
    <vt:lpwstr>OFFICIAL</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vA70174648</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