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445966\Downloads\"/>
    </mc:Choice>
  </mc:AlternateContent>
  <xr:revisionPtr revIDLastSave="0" documentId="13_ncr:1_{AC4FA306-B2E3-4770-AD36-8E0FABED3E88}" xr6:coauthVersionLast="47" xr6:coauthVersionMax="47" xr10:uidLastSave="{00000000-0000-0000-0000-000000000000}"/>
  <bookViews>
    <workbookView xWindow="-120" yWindow="-120" windowWidth="29040" windowHeight="17640" tabRatio="635" firstSheet="1" activeTab="1" xr2:uid="{00000000-000D-0000-FFFF-FFFF00000000}"/>
  </bookViews>
  <sheets>
    <sheet name="Accessibility Checklist" sheetId="23" state="hidden" r:id="rId1"/>
    <sheet name="Cover Sheet" sheetId="15" r:id="rId2"/>
    <sheet name="Contents" sheetId="14" r:id="rId3"/>
    <sheet name="Background information" sheetId="9" r:id="rId4"/>
    <sheet name="Notes to tables" sheetId="8" r:id="rId5"/>
    <sheet name="Table 1" sheetId="6" r:id="rId6"/>
    <sheet name="Table 2" sheetId="12" r:id="rId7"/>
    <sheet name="Table 3" sheetId="13" r:id="rId8"/>
    <sheet name="Table 4" sheetId="22" r:id="rId9"/>
  </sheets>
  <definedNames>
    <definedName name="L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6" l="1"/>
  <c r="J36" i="6" s="1"/>
  <c r="H35" i="6"/>
  <c r="D2" i="23"/>
  <c r="J35" i="6" l="1"/>
  <c r="A2" i="22"/>
  <c r="A2" i="13"/>
  <c r="A2" i="12"/>
  <c r="A2" i="6"/>
  <c r="A2" i="8"/>
  <c r="A2" i="9"/>
  <c r="C7" i="14"/>
  <c r="C6" i="14"/>
  <c r="C8" i="14"/>
  <c r="C9" i="14"/>
  <c r="C4" i="14" l="1"/>
  <c r="C5" i="14" l="1"/>
  <c r="A8" i="22"/>
  <c r="D25" i="13" l="1"/>
  <c r="D31" i="13"/>
  <c r="D37" i="13"/>
  <c r="D43" i="13"/>
  <c r="D55" i="13"/>
  <c r="D61" i="13"/>
  <c r="D67" i="13"/>
  <c r="D73" i="13"/>
  <c r="D79" i="13"/>
  <c r="D85" i="13"/>
  <c r="D91" i="13"/>
  <c r="D49" i="13"/>
  <c r="D139" i="13"/>
  <c r="D97" i="13"/>
  <c r="D103" i="13"/>
  <c r="D109" i="13"/>
  <c r="D115" i="13"/>
  <c r="D121" i="13"/>
  <c r="D127" i="13"/>
  <c r="D133" i="13"/>
  <c r="D145" i="13"/>
  <c r="D151" i="13"/>
  <c r="D157" i="13"/>
  <c r="D163" i="13"/>
  <c r="D169" i="13"/>
  <c r="D175" i="13"/>
  <c r="D181" i="13"/>
  <c r="D187" i="13"/>
  <c r="D193" i="13"/>
  <c r="D199" i="13"/>
  <c r="D205" i="13"/>
  <c r="D211" i="13"/>
  <c r="D19" i="13"/>
  <c r="E25" i="13"/>
  <c r="E31" i="13"/>
  <c r="E37" i="13"/>
  <c r="E43" i="13"/>
  <c r="E55" i="13"/>
  <c r="E61" i="13"/>
  <c r="E67" i="13"/>
  <c r="E73" i="13"/>
  <c r="E79" i="13"/>
  <c r="E85" i="13"/>
  <c r="E91" i="13"/>
  <c r="E49" i="13"/>
  <c r="E139" i="13"/>
  <c r="E97" i="13"/>
  <c r="E103" i="13"/>
  <c r="E109" i="13"/>
  <c r="E115" i="13"/>
  <c r="E121" i="13"/>
  <c r="E127" i="13"/>
  <c r="E133" i="13"/>
  <c r="E145" i="13"/>
  <c r="E151" i="13"/>
  <c r="E157" i="13"/>
  <c r="E163" i="13"/>
  <c r="E169" i="13"/>
  <c r="E175" i="13"/>
  <c r="E181" i="13"/>
  <c r="E187" i="13"/>
  <c r="E193" i="13"/>
  <c r="E199" i="13"/>
  <c r="E205" i="13"/>
  <c r="E211" i="13"/>
  <c r="E19" i="13"/>
  <c r="K32" i="6"/>
  <c r="K33" i="6"/>
  <c r="K31" i="6"/>
  <c r="G14" i="6" l="1"/>
  <c r="E14" i="6"/>
  <c r="G13" i="6"/>
  <c r="E13" i="6"/>
  <c r="G17" i="6"/>
  <c r="E17" i="6"/>
  <c r="G16" i="6"/>
  <c r="E16" i="6"/>
  <c r="G15" i="6"/>
  <c r="E15" i="6"/>
  <c r="G12" i="6" l="1"/>
  <c r="E12" i="6"/>
  <c r="G11" i="6"/>
  <c r="E11" i="6"/>
  <c r="G10" i="6"/>
  <c r="E10" i="6"/>
  <c r="E13" i="22" l="1"/>
  <c r="E14" i="22"/>
  <c r="E15" i="22"/>
  <c r="E16" i="22"/>
  <c r="E17" i="22"/>
  <c r="E18" i="22"/>
  <c r="E19" i="22"/>
  <c r="E20" i="22"/>
  <c r="E21" i="22"/>
  <c r="E22" i="22"/>
  <c r="E23" i="22"/>
  <c r="E24" i="22"/>
  <c r="E25" i="22"/>
  <c r="E26" i="22"/>
  <c r="E27" i="22"/>
  <c r="E28" i="22"/>
  <c r="E29" i="22"/>
  <c r="E12" i="22"/>
  <c r="B5" i="14" l="1"/>
  <c r="K27" i="6"/>
  <c r="K28" i="6"/>
  <c r="K29" i="6"/>
  <c r="K30" i="6"/>
  <c r="K26" i="6"/>
  <c r="K23" i="6"/>
  <c r="K24" i="6"/>
  <c r="K25" i="6"/>
  <c r="K22" i="6"/>
  <c r="K19" i="6"/>
  <c r="K20" i="6"/>
  <c r="K21" i="6"/>
  <c r="K18" i="6"/>
  <c r="K15" i="6"/>
  <c r="K16" i="6"/>
  <c r="K17" i="6"/>
  <c r="K14" i="6"/>
  <c r="K11" i="6"/>
  <c r="K12" i="6"/>
  <c r="K13" i="6"/>
  <c r="K10" i="6"/>
  <c r="E210" i="13" l="1"/>
  <c r="D210" i="13"/>
  <c r="E209" i="13"/>
  <c r="D209" i="13"/>
  <c r="E208" i="13"/>
  <c r="D208" i="13"/>
  <c r="E207" i="13"/>
  <c r="D207" i="13"/>
  <c r="E206" i="13"/>
  <c r="D206" i="13"/>
  <c r="E204" i="13"/>
  <c r="D204" i="13"/>
  <c r="E203" i="13"/>
  <c r="D203" i="13"/>
  <c r="E202" i="13"/>
  <c r="D202" i="13"/>
  <c r="E201" i="13"/>
  <c r="D201" i="13"/>
  <c r="E200" i="13"/>
  <c r="D200" i="13"/>
  <c r="E198" i="13"/>
  <c r="D198" i="13"/>
  <c r="E197" i="13"/>
  <c r="D197" i="13"/>
  <c r="E196" i="13"/>
  <c r="D196" i="13"/>
  <c r="E195" i="13"/>
  <c r="D195" i="13"/>
  <c r="E194" i="13"/>
  <c r="D194" i="13"/>
  <c r="E192" i="13"/>
  <c r="D192" i="13"/>
  <c r="E191" i="13"/>
  <c r="D191" i="13"/>
  <c r="E190" i="13"/>
  <c r="D190" i="13"/>
  <c r="E189" i="13"/>
  <c r="D189" i="13"/>
  <c r="E188" i="13"/>
  <c r="D188" i="13"/>
  <c r="E186" i="13"/>
  <c r="D186" i="13"/>
  <c r="E185" i="13"/>
  <c r="D185" i="13"/>
  <c r="E184" i="13"/>
  <c r="D184" i="13"/>
  <c r="E183" i="13"/>
  <c r="D183" i="13"/>
  <c r="E182" i="13"/>
  <c r="D182" i="13"/>
  <c r="E180" i="13"/>
  <c r="D180" i="13"/>
  <c r="E179" i="13"/>
  <c r="D179" i="13"/>
  <c r="E178" i="13"/>
  <c r="D178" i="13"/>
  <c r="E177" i="13"/>
  <c r="D177" i="13"/>
  <c r="E176" i="13"/>
  <c r="D176" i="13"/>
  <c r="E174" i="13"/>
  <c r="D174" i="13"/>
  <c r="E173" i="13"/>
  <c r="D173" i="13"/>
  <c r="E172" i="13"/>
  <c r="D172" i="13"/>
  <c r="E171" i="13"/>
  <c r="D171" i="13"/>
  <c r="E170" i="13"/>
  <c r="D170" i="13"/>
  <c r="E168" i="13"/>
  <c r="D168" i="13"/>
  <c r="E167" i="13"/>
  <c r="D167" i="13"/>
  <c r="E166" i="13"/>
  <c r="D166" i="13"/>
  <c r="E165" i="13"/>
  <c r="D165" i="13"/>
  <c r="E164" i="13"/>
  <c r="D164" i="13"/>
  <c r="E162" i="13"/>
  <c r="D162" i="13"/>
  <c r="E161" i="13"/>
  <c r="D161" i="13"/>
  <c r="E160" i="13"/>
  <c r="D160" i="13"/>
  <c r="E159" i="13"/>
  <c r="D159" i="13"/>
  <c r="E158" i="13"/>
  <c r="D158" i="13"/>
  <c r="E156" i="13"/>
  <c r="D156" i="13"/>
  <c r="E155" i="13"/>
  <c r="D155" i="13"/>
  <c r="E154" i="13"/>
  <c r="D154" i="13"/>
  <c r="E153" i="13"/>
  <c r="D153" i="13"/>
  <c r="E152" i="13"/>
  <c r="D152" i="13"/>
  <c r="E150" i="13"/>
  <c r="D150" i="13"/>
  <c r="E149" i="13"/>
  <c r="D149" i="13"/>
  <c r="E148" i="13"/>
  <c r="D148" i="13"/>
  <c r="E147" i="13"/>
  <c r="D147" i="13"/>
  <c r="E146" i="13"/>
  <c r="D146" i="13"/>
  <c r="E144" i="13"/>
  <c r="D144" i="13"/>
  <c r="E143" i="13"/>
  <c r="D143" i="13"/>
  <c r="E142" i="13"/>
  <c r="D142" i="13"/>
  <c r="E141" i="13"/>
  <c r="D141" i="13"/>
  <c r="E140" i="13"/>
  <c r="D140" i="13"/>
  <c r="E138" i="13"/>
  <c r="D138" i="13"/>
  <c r="E137" i="13"/>
  <c r="D137" i="13"/>
  <c r="E136" i="13"/>
  <c r="D136" i="13"/>
  <c r="E135" i="13"/>
  <c r="D135" i="13"/>
  <c r="E134" i="13"/>
  <c r="D134" i="13"/>
  <c r="E132" i="13"/>
  <c r="D132" i="13"/>
  <c r="E131" i="13"/>
  <c r="D131" i="13"/>
  <c r="E130" i="13"/>
  <c r="D130" i="13"/>
  <c r="E129" i="13"/>
  <c r="D129" i="13"/>
  <c r="E128" i="13"/>
  <c r="D128" i="13"/>
  <c r="E126" i="13"/>
  <c r="D126" i="13"/>
  <c r="E125" i="13"/>
  <c r="D125" i="13"/>
  <c r="E124" i="13"/>
  <c r="D124" i="13"/>
  <c r="E123" i="13"/>
  <c r="D123" i="13"/>
  <c r="E122" i="13"/>
  <c r="D122" i="13"/>
  <c r="E120" i="13"/>
  <c r="D120" i="13"/>
  <c r="E119" i="13"/>
  <c r="D119" i="13"/>
  <c r="E118" i="13"/>
  <c r="D118" i="13"/>
  <c r="E117" i="13"/>
  <c r="D117" i="13"/>
  <c r="E116" i="13"/>
  <c r="D116" i="13"/>
  <c r="E114" i="13"/>
  <c r="D114" i="13"/>
  <c r="E113" i="13"/>
  <c r="D113" i="13"/>
  <c r="E112" i="13"/>
  <c r="D112" i="13"/>
  <c r="E111" i="13"/>
  <c r="D111" i="13"/>
  <c r="E110" i="13"/>
  <c r="D110" i="13"/>
  <c r="E108" i="13"/>
  <c r="D108" i="13"/>
  <c r="E107" i="13"/>
  <c r="D107" i="13"/>
  <c r="E106" i="13"/>
  <c r="D106" i="13"/>
  <c r="E105" i="13"/>
  <c r="D105" i="13"/>
  <c r="E104" i="13"/>
  <c r="D104" i="13"/>
  <c r="E102" i="13"/>
  <c r="D102" i="13"/>
  <c r="E101" i="13"/>
  <c r="D101" i="13"/>
  <c r="E100" i="13"/>
  <c r="D100" i="13"/>
  <c r="E99" i="13"/>
  <c r="D99" i="13"/>
  <c r="E98" i="13"/>
  <c r="D98" i="13"/>
  <c r="E96" i="13"/>
  <c r="D96" i="13"/>
  <c r="E95" i="13"/>
  <c r="D95" i="13"/>
  <c r="E94" i="13"/>
  <c r="D94" i="13"/>
  <c r="E93" i="13"/>
  <c r="D93" i="13"/>
  <c r="E92" i="13"/>
  <c r="D92" i="13"/>
  <c r="E90" i="13"/>
  <c r="D90" i="13"/>
  <c r="E89" i="13"/>
  <c r="D89" i="13"/>
  <c r="E88" i="13"/>
  <c r="D88" i="13"/>
  <c r="E87" i="13"/>
  <c r="D87" i="13"/>
  <c r="E86" i="13"/>
  <c r="D86" i="13"/>
  <c r="E84" i="13"/>
  <c r="D84" i="13"/>
  <c r="E83" i="13"/>
  <c r="D83" i="13"/>
  <c r="E82" i="13"/>
  <c r="D82" i="13"/>
  <c r="E81" i="13"/>
  <c r="D81" i="13"/>
  <c r="E80" i="13"/>
  <c r="D80" i="13"/>
  <c r="E78" i="13"/>
  <c r="D78" i="13"/>
  <c r="E77" i="13"/>
  <c r="D77" i="13"/>
  <c r="E76" i="13"/>
  <c r="D76" i="13"/>
  <c r="E75" i="13"/>
  <c r="D75" i="13"/>
  <c r="E74" i="13"/>
  <c r="D74" i="13"/>
  <c r="E72" i="13"/>
  <c r="D72" i="13"/>
  <c r="E71" i="13"/>
  <c r="D71" i="13"/>
  <c r="E70" i="13"/>
  <c r="D70" i="13"/>
  <c r="E69" i="13"/>
  <c r="D69" i="13"/>
  <c r="E68" i="13"/>
  <c r="D68" i="13"/>
  <c r="E66" i="13"/>
  <c r="D66" i="13"/>
  <c r="E65" i="13"/>
  <c r="D65" i="13"/>
  <c r="E64" i="13"/>
  <c r="D64" i="13"/>
  <c r="E63" i="13"/>
  <c r="D63" i="13"/>
  <c r="E62" i="13"/>
  <c r="D62" i="13"/>
  <c r="E60" i="13"/>
  <c r="D60" i="13"/>
  <c r="E59" i="13"/>
  <c r="D59" i="13"/>
  <c r="E58" i="13"/>
  <c r="D58" i="13"/>
  <c r="E57" i="13"/>
  <c r="D57" i="13"/>
  <c r="E56" i="13"/>
  <c r="D56" i="13"/>
  <c r="E54" i="13"/>
  <c r="D54" i="13"/>
  <c r="E53" i="13"/>
  <c r="D53" i="13"/>
  <c r="E52" i="13"/>
  <c r="D52" i="13"/>
  <c r="E51" i="13"/>
  <c r="D51" i="13"/>
  <c r="E50" i="13"/>
  <c r="D50" i="13"/>
  <c r="E48" i="13"/>
  <c r="D48" i="13"/>
  <c r="E47" i="13"/>
  <c r="D47" i="13"/>
  <c r="E46" i="13"/>
  <c r="D46" i="13"/>
  <c r="E45" i="13"/>
  <c r="D45" i="13"/>
  <c r="E44" i="13"/>
  <c r="D44" i="13"/>
  <c r="E42" i="13"/>
  <c r="D42" i="13"/>
  <c r="E41" i="13"/>
  <c r="D41" i="13"/>
  <c r="E40" i="13"/>
  <c r="D40" i="13"/>
  <c r="E39" i="13"/>
  <c r="D39" i="13"/>
  <c r="E38" i="13"/>
  <c r="D38" i="13"/>
  <c r="E36" i="13"/>
  <c r="D36" i="13"/>
  <c r="E35" i="13"/>
  <c r="D35" i="13"/>
  <c r="E34" i="13"/>
  <c r="D34" i="13"/>
  <c r="E33" i="13"/>
  <c r="D33" i="13"/>
  <c r="E32" i="13"/>
  <c r="D32" i="13"/>
  <c r="E30" i="13"/>
  <c r="D30" i="13"/>
  <c r="E29" i="13"/>
  <c r="D29" i="13"/>
  <c r="E28" i="13"/>
  <c r="D28" i="13"/>
  <c r="E27" i="13"/>
  <c r="D27" i="13"/>
  <c r="E26" i="13"/>
  <c r="D26" i="13"/>
  <c r="E24" i="13"/>
  <c r="D24" i="13"/>
  <c r="E23" i="13"/>
  <c r="D23" i="13"/>
  <c r="E22" i="13"/>
  <c r="D22" i="13"/>
  <c r="E21" i="13"/>
  <c r="D21" i="13"/>
  <c r="E20" i="13"/>
  <c r="D20" i="13"/>
  <c r="E18" i="13"/>
  <c r="D18" i="13"/>
  <c r="E17" i="13"/>
  <c r="D17" i="13"/>
  <c r="E16" i="13"/>
  <c r="D16" i="13"/>
  <c r="E15" i="13"/>
  <c r="D15" i="13"/>
  <c r="E14" i="13"/>
  <c r="D14" i="13"/>
</calcChain>
</file>

<file path=xl/sharedStrings.xml><?xml version="1.0" encoding="utf-8"?>
<sst xmlns="http://schemas.openxmlformats.org/spreadsheetml/2006/main" count="2534" uniqueCount="323">
  <si>
    <t>Outturn (Audited)</t>
  </si>
  <si>
    <t>Provisional Contributable Amount (PCA)</t>
  </si>
  <si>
    <t>Mid-Year Estimate (MYE)</t>
  </si>
  <si>
    <t>Return</t>
  </si>
  <si>
    <t>Year</t>
  </si>
  <si>
    <t>The total amount payable to the local authority before any relief or exemption.</t>
  </si>
  <si>
    <t xml:space="preserve">Deductions include provision for write offs and refunds of interest in respect of overpayments of rates. </t>
  </si>
  <si>
    <t>Prior year adjustments include appeals, bad debts, late changes to the valuation roll, and backdated reliefs.</t>
  </si>
  <si>
    <t>Note number</t>
  </si>
  <si>
    <t>Note text</t>
  </si>
  <si>
    <t>[z]</t>
  </si>
  <si>
    <t>Provisional Outturn (Notified)</t>
  </si>
  <si>
    <t>Councils make an initial estimate of the contributable amount of NDR income after issuing annual NDR bills at the start of the year – this is the provisional contributable amount (PCA). This is updated halfway through the year in the mid-year estimate (MYE). Provisional outturn figures are provided in the notified returns after the end of the financial year. The notified returns are audited to provide the final outturn amounts. These are usually published early in the following year as part of the Scottish Local Government Finance Statistics publication.</t>
  </si>
  <si>
    <t>More details on the NDR income returns can be found in the guidance notes used by local authorities to complete the return:</t>
  </si>
  <si>
    <t>Aberdeen City</t>
  </si>
  <si>
    <t>Aberdeenshire</t>
  </si>
  <si>
    <t>This sheet contains one table.</t>
  </si>
  <si>
    <t>Council area</t>
  </si>
  <si>
    <t>Financial year</t>
  </si>
  <si>
    <t>Contributable amount</t>
  </si>
  <si>
    <t>Scotland</t>
  </si>
  <si>
    <t>2017-2018</t>
  </si>
  <si>
    <t>2018-2019</t>
  </si>
  <si>
    <t>2019-2020</t>
  </si>
  <si>
    <t>2020-2021</t>
  </si>
  <si>
    <t>2021-2022</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</si>
  <si>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</si>
  <si>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</si>
  <si>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</si>
  <si>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</si>
  <si>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</si>
  <si>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</si>
  <si>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</si>
  <si>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</si>
  <si>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</si>
  <si>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</si>
  <si>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</si>
  <si>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</si>
  <si>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</si>
  <si>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</si>
  <si>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</si>
  <si>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</si>
  <si>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</si>
  <si>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</si>
  <si>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</si>
  <si>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</si>
  <si>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</si>
  <si>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</si>
  <si>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</si>
  <si>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</si>
  <si>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</si>
  <si>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</si>
  <si>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</si>
  <si>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</si>
  <si>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</si>
  <si>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</si>
  <si>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 xml:space="preserve">Reliefs are mandatory unless specified otherwise. </t>
  </si>
  <si>
    <t>Mandatory 
reliefs</t>
  </si>
  <si>
    <t>Reliefs and exemptions for unoccupied properties</t>
  </si>
  <si>
    <t>New start</t>
  </si>
  <si>
    <t>Fresh start</t>
  </si>
  <si>
    <t>Religious exemption</t>
  </si>
  <si>
    <t>Disabled 
persons</t>
  </si>
  <si>
    <t>Small business bonus scheme</t>
  </si>
  <si>
    <t>Renewable energy</t>
  </si>
  <si>
    <t>District heating</t>
  </si>
  <si>
    <t>Enterprise 
areas</t>
  </si>
  <si>
    <t>Transitional 
(hospitality)</t>
  </si>
  <si>
    <t>Transitional (hydro)</t>
  </si>
  <si>
    <t>Nursery</t>
  </si>
  <si>
    <t>Business growth accelerator (new occupied or improved)</t>
  </si>
  <si>
    <t>Business growth accelerator (new unoccupied)</t>
  </si>
  <si>
    <t>Mobile mast</t>
  </si>
  <si>
    <t>New fibre</t>
  </si>
  <si>
    <t>Lighthouse</t>
  </si>
  <si>
    <t>General 1.6% relief</t>
  </si>
  <si>
    <t>Retail, hospitality, and leisure 
(incl. aviation for 2020-2022)</t>
  </si>
  <si>
    <t>Sports 
(fully discretionary)</t>
  </si>
  <si>
    <t>Stud farms
(discretionary)</t>
  </si>
  <si>
    <t>Notes</t>
  </si>
  <si>
    <t>[a]</t>
  </si>
  <si>
    <t>[b]</t>
  </si>
  <si>
    <t>[c]</t>
  </si>
  <si>
    <t>Table of contents</t>
  </si>
  <si>
    <t>Background information</t>
  </si>
  <si>
    <t>Notes to tables</t>
  </si>
  <si>
    <t>Table 1</t>
  </si>
  <si>
    <t>Table 2</t>
  </si>
  <si>
    <t>Table 3</t>
  </si>
  <si>
    <t>Summary</t>
  </si>
  <si>
    <t>Publication dates</t>
  </si>
  <si>
    <t>Source</t>
  </si>
  <si>
    <t>Additional information</t>
  </si>
  <si>
    <t>An Official Statistics publication for Scotland</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</si>
  <si>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</si>
  <si>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Correspondence and enquiries</t>
  </si>
  <si>
    <t>For enquiries about this data release please contact:</t>
  </si>
  <si>
    <t>lgfstats@gov.scot</t>
  </si>
  <si>
    <t xml:space="preserve">For general enquiries about Scottish Government statistics please contact: </t>
  </si>
  <si>
    <t>Office of the Chief Statistician</t>
  </si>
  <si>
    <t>Telephone: 0131 244 0442</t>
  </si>
  <si>
    <t>ChiefStatistician@gov.scot</t>
  </si>
  <si>
    <t>Access to source data</t>
  </si>
  <si>
    <t xml:space="preserve">The data collected for this data release may be made available on request, subject to consideration of legal and ethical factors. Please contact Local Government Finance Statistics for further information: </t>
  </si>
  <si>
    <t>Complaints and suggestions</t>
  </si>
  <si>
    <t xml:space="preserve">If you are not satisfied with our service or have any comments or suggestions, please write to the Chief Statistician at: </t>
  </si>
  <si>
    <t>3WR, St Andrews House, Edinburgh, EH1 3DG</t>
  </si>
  <si>
    <t>Telephone: 0131 244 0302</t>
  </si>
  <si>
    <t xml:space="preserve">If you would like to be consulted about statistical collections or receive notification of publications, please register your interest at: </t>
  </si>
  <si>
    <t xml:space="preserve">Details of forthcoming publications can be found at: </t>
  </si>
  <si>
    <t>Crown Copyright</t>
  </si>
  <si>
    <t xml:space="preserve">You may use or re-use this information (not including logos) free of charge in any format or medium, under the terms of the Open Government Licence. For more information see: </t>
  </si>
  <si>
    <t>Other publications presenting NDRI data</t>
  </si>
  <si>
    <t>Data Sources</t>
  </si>
  <si>
    <t>Table 4</t>
  </si>
  <si>
    <t>2022-2023</t>
  </si>
  <si>
    <t>This workbook contains a time series of non-domestic rates income figures from the financial year 2017-2018 onwards.</t>
  </si>
  <si>
    <t>Scotland totals are provided for all returns, as well as detailed breakdowns of audited data by council area.</t>
  </si>
  <si>
    <t>This data is derived from non-domestic rates income returns, provided by the councils to the Scottish Government.</t>
  </si>
  <si>
    <t>Non-domestic rates (business rates) - Local government - gov.scot (www.gov.scot)</t>
  </si>
  <si>
    <t>Local government finance statistics - gov.scot (www.gov.scot)</t>
  </si>
  <si>
    <t>Information on non-domestic rates income returns for data suppliers is available at:</t>
  </si>
  <si>
    <t>Non-domestic rates income returns: information for data suppliers - gov.scot (www.gov.scot)</t>
  </si>
  <si>
    <t>More information on non-domestic rates, including appeals procedures and reliefs, can be found on the Scottish Government’s website:</t>
  </si>
  <si>
    <t>ScotStat Register: guidance - gov.scot (www.gov.scot)</t>
  </si>
  <si>
    <t>Statistics and research - gov.scot (www.gov.scot)</t>
  </si>
  <si>
    <t>Open Government Licence (nationalarchives.gov.uk)</t>
  </si>
  <si>
    <t>Further local government finance statistics can be found at:</t>
  </si>
  <si>
    <t>statistics.enquiries@gov.scot</t>
  </si>
  <si>
    <t>Non-domestic rates income - time series</t>
  </si>
  <si>
    <t>2023-2024</t>
  </si>
  <si>
    <t>Definitions</t>
  </si>
  <si>
    <t>Gross amount payable</t>
  </si>
  <si>
    <t>Mandatory reliefs</t>
  </si>
  <si>
    <t>Discretionary reliefs</t>
  </si>
  <si>
    <t>Other deductions</t>
  </si>
  <si>
    <t>Prior year adjustments</t>
  </si>
  <si>
    <t>Retentions</t>
  </si>
  <si>
    <t>The gross amount payable less reliefs and deductions, but before retentions are applied.</t>
  </si>
  <si>
    <t xml:space="preserve">Local authority retentions from the Tax Incremental Financing scheme, Non-Domestic Rates Incentivisation Scheme, and Green Freeports. </t>
  </si>
  <si>
    <t xml:space="preserve">The nominal contribution to the non-domestic rates pool. </t>
  </si>
  <si>
    <t>Term</t>
  </si>
  <si>
    <t>Definition</t>
  </si>
  <si>
    <t>[note A]</t>
  </si>
  <si>
    <t>[note B]</t>
  </si>
  <si>
    <t>Where the audited amount is not available, but provisional outturn (notified) is, figures are compared to the provisional outturn. If both the notified and the audited figures are not available, no comparison is provided.</t>
  </si>
  <si>
    <t>The Provisional Contributable Amount for 2021-22 for one local authority was recalculated in accordance with the Non-Domestic Rating Contributions (Scotland) Regulations 1996.</t>
  </si>
  <si>
    <t>Non-domestic rates income before retentions</t>
  </si>
  <si>
    <t>Provisional contributable amount (PCA)</t>
  </si>
  <si>
    <t>An initial estimate of non-domestic rates income made at the start of the financial year. Used for in-year adjustments of grant payments to councils.</t>
  </si>
  <si>
    <t>Mid-year estimate (MYE)</t>
  </si>
  <si>
    <t>An update to the provisional contributable amount usually made in October. Generally used to inform forecasts of non-domestic rates income.</t>
  </si>
  <si>
    <t>Notified (provisional outturn)</t>
  </si>
  <si>
    <t xml:space="preserve">Provisional outturn of non-domestic rates income, made after the end of the financial year. </t>
  </si>
  <si>
    <t>Audited (final outturn)</t>
  </si>
  <si>
    <t>Independently audited version of the notified amount, usually received in Autumn following the end of the financial year.</t>
  </si>
  <si>
    <t>Date</t>
  </si>
  <si>
    <t>Reason for change</t>
  </si>
  <si>
    <t>Notes and definitions</t>
  </si>
  <si>
    <t>Table 1: Summary of non-domestic rates contributable amount returns (totals)</t>
  </si>
  <si>
    <t>Some cells are marked with [z], where figures are not yet available.</t>
  </si>
  <si>
    <t>Figures are presented in £, and in some cases may not sum due to rounding. All figures are Scotland totals.</t>
  </si>
  <si>
    <t>Figures are presented in £, and in some cases may not sum due to rounding.</t>
  </si>
  <si>
    <t>Other 
deductions</t>
  </si>
  <si>
    <t>Prior year 
adjustments</t>
  </si>
  <si>
    <t>Some cells are marked with [b], as lighthouse relief was not reported separately before 2019-2020.</t>
  </si>
  <si>
    <t>The general 1.6% relief was awarded to all properties in 2020-2021, and will have partly displaced other reliefs.</t>
  </si>
  <si>
    <t>Table number</t>
  </si>
  <si>
    <t>Contents</t>
  </si>
  <si>
    <t>Link</t>
  </si>
  <si>
    <t>Rateable value band</t>
  </si>
  <si>
    <t>Poundage</t>
  </si>
  <si>
    <t>Supplement</t>
  </si>
  <si>
    <t>Total rate</t>
  </si>
  <si>
    <t>Up to and including £51,000</t>
  </si>
  <si>
    <t>£51,001 and above</t>
  </si>
  <si>
    <t>£51,001 to £95,000</t>
  </si>
  <si>
    <t>£95,001 and above</t>
  </si>
  <si>
    <t>£51,001 to £100,000</t>
  </si>
  <si>
    <t>£100,001 and above</t>
  </si>
  <si>
    <t>The non-domestic rates poundage and supplements are pence-in-the-pound multipliers used to calculate the gross non-domestic rates bill for a property.</t>
  </si>
  <si>
    <t>These figures can be used to compare the values of non-domestic rates reliefs across different years.</t>
  </si>
  <si>
    <t>Table 4: Non-domestic rates poundage and supplements from 2017-2018</t>
  </si>
  <si>
    <t>Revaluations occurred in 2017-2018 and 2023-2024, with significant changes to the non-domestic rates tax base.</t>
  </si>
  <si>
    <t>The gross amount and mandatory reliefs figures in Table 1 have been updated to reflect a correction in the audited figures for 2018-2019, 2019-2020, and 2020-2021, and the notified figures for 2021-2022 made by one council. There was no change to the total contributable amount.</t>
  </si>
  <si>
    <t>Some backdated reliefs were erroneously included as discretionary reliefs in figures for 2017-2018 and 2018-2019 in Table 1. These figures have now been amended to include the backdated reliefs as prior-year adjustments. There was no change to the total contributable amount.</t>
  </si>
  <si>
    <t>Provisional Contributable Amount (PCA) recalculated [note B]</t>
  </si>
  <si>
    <t>Tables 2, 3, and 4 added.</t>
  </si>
  <si>
    <t>2022-2023 [p]</t>
  </si>
  <si>
    <t xml:space="preserve">Figures for financial years marked with [p] are provisional figures derived from Notified returns, and will be updated once those returns have been audited. </t>
  </si>
  <si>
    <r>
      <t xml:space="preserve">Reliefs which </t>
    </r>
    <r>
      <rPr>
        <b/>
        <sz val="12"/>
        <color theme="1"/>
        <rFont val="Arial"/>
        <family val="2"/>
      </rPr>
      <t>must</t>
    </r>
    <r>
      <rPr>
        <sz val="12"/>
        <color theme="1"/>
        <rFont val="Arial"/>
        <family val="2"/>
      </rPr>
      <t xml:space="preserve"> be awarded to all eligible properties, and are fully funded by the Scottish Government. Ratepayers may apply for reliefs at any point throughout the year, meaning the PCA and MYE estimates of this figure are subject to significant uncertainty.</t>
    </r>
  </si>
  <si>
    <r>
      <t xml:space="preserve">Reliefs which </t>
    </r>
    <r>
      <rPr>
        <b/>
        <sz val="12"/>
        <color theme="1"/>
        <rFont val="Arial"/>
        <family val="2"/>
      </rPr>
      <t>may</t>
    </r>
    <r>
      <rPr>
        <sz val="12"/>
        <color theme="1"/>
        <rFont val="Arial"/>
        <family val="2"/>
      </rPr>
      <t xml:space="preserve"> be awarded to eligible properties. Some discretionary reliefs are partly (generally 25%) funded by local authorities. Ratepayers may apply for reliefs at any point throughout the year, meaning the PCA and MYE estimates of this figure are subject to significant uncertainty.</t>
    </r>
  </si>
  <si>
    <t>Some cells are marked with [a], as the relief was not available in this year (either discontinued or not yet introduced).</t>
  </si>
  <si>
    <t>Charity</t>
  </si>
  <si>
    <t>Sports</t>
  </si>
  <si>
    <t>Rural</t>
  </si>
  <si>
    <t xml:space="preserve">The values presented are the costs to the Scottish Government of providing relief, and may differ from the actual values of reliefs. For example, councils generally contribute 25% to the cost of discretionary reliefs, except for the fully discretionary sports relief. </t>
  </si>
  <si>
    <t>All mandatory 
reliefs</t>
  </si>
  <si>
    <t>All discretionary 
(SG-funded) reliefs</t>
  </si>
  <si>
    <t xml:space="preserve">For example, in 2017-2018 the gross bill for a property with a rateable value of £10,000 would have been £10,000 * 0.466 = £4,660, and for a rateable value of £100,000 it would have been £100,000 * 0.492 = £49,200. </t>
  </si>
  <si>
    <t>A relief of 1.6% was awarded to all properties in 2020-2021, effectively freezing the poundage at the previous year's level.</t>
  </si>
  <si>
    <t>Historic poundages and supplements can be found in Table 2.16 of Scottish Local Government Finance Statistics.</t>
  </si>
  <si>
    <r>
      <t xml:space="preserve">The Scottish Fiscal Commission produce </t>
    </r>
    <r>
      <rPr>
        <b/>
        <sz val="12"/>
        <rFont val="Arial"/>
        <family val="2"/>
      </rPr>
      <t xml:space="preserve">forecasts </t>
    </r>
    <r>
      <rPr>
        <sz val="12"/>
        <rFont val="Arial"/>
        <family val="2"/>
      </rPr>
      <t>of NDR income at fiscal events (Scottish Budget and Medium Term Financial Strategy), and may produce forecasts at any time in response to events such as a change in NDR policy. These forecasts are based on estimates provided by local authorities in their NDR income returns, as well as an assessment of other key variables that determine NDR income (such as reductions in the tax base due to appeals) and an assessment of the impact of any new policies introduced by the Scottish Government.</t>
    </r>
  </si>
  <si>
    <t>Scottish Local Government Finance Statistics 2021-22 - gov.scot (www.gov.scot)</t>
  </si>
  <si>
    <t>Background information and other sources of non-domestic rates income data</t>
  </si>
  <si>
    <t>S12000005</t>
  </si>
  <si>
    <t>S12000006</t>
  </si>
  <si>
    <t>S12000008</t>
  </si>
  <si>
    <t>S12000010</t>
  </si>
  <si>
    <t>S12000011</t>
  </si>
  <si>
    <t>S12000013</t>
  </si>
  <si>
    <t>S12000014</t>
  </si>
  <si>
    <t>S12000017</t>
  </si>
  <si>
    <t>S12000018</t>
  </si>
  <si>
    <t>S12000019</t>
  </si>
  <si>
    <t>S12000020</t>
  </si>
  <si>
    <t>S12000021</t>
  </si>
  <si>
    <t>S12000023</t>
  </si>
  <si>
    <t>S12000026</t>
  </si>
  <si>
    <t>S12000027</t>
  </si>
  <si>
    <t>S12000028</t>
  </si>
  <si>
    <t>S12000029</t>
  </si>
  <si>
    <t>S12000030</t>
  </si>
  <si>
    <t>S12000033</t>
  </si>
  <si>
    <t>S12000034</t>
  </si>
  <si>
    <t>S12000035</t>
  </si>
  <si>
    <t>S12000036</t>
  </si>
  <si>
    <t>S12000038</t>
  </si>
  <si>
    <t>S12000039</t>
  </si>
  <si>
    <t>S12000040</t>
  </si>
  <si>
    <t>S12000041</t>
  </si>
  <si>
    <t>S12000042</t>
  </si>
  <si>
    <t>S12000045</t>
  </si>
  <si>
    <t>S12000047</t>
  </si>
  <si>
    <t>S12000048</t>
  </si>
  <si>
    <t>S12000049</t>
  </si>
  <si>
    <t>S12000050</t>
  </si>
  <si>
    <t>S92000003</t>
  </si>
  <si>
    <t>Council area code</t>
  </si>
  <si>
    <t xml:space="preserve">Except when noted otherwise, figures are derived from audited non-domestic rates income returns. </t>
  </si>
  <si>
    <t>Outturn figures for NDR income are published annually in the Scottish Local Government Finance Statistics. The workbook accompanying the latest publication, originally published on 28 February 2023, was updated on 25 August 2023 to include audited outturn figures for 2021-2022.</t>
  </si>
  <si>
    <t>Table 3: Outturn values of non-domestic rates reliefs by council area and financial year</t>
  </si>
  <si>
    <t>This sheet contains three tables, set vertically with one blank row between them.</t>
  </si>
  <si>
    <t>This table sets out all estimates of NDR income made by local authorities since 2017-18. Some figures have been updated since their original publication; a list of these changes is available in the Notes to tables sheet.</t>
  </si>
  <si>
    <t xml:space="preserve">Some cells refer to notes which are contained in the Notes to table sheet. </t>
  </si>
  <si>
    <t xml:space="preserve">Definitions of elements of non-domestic rates income are available in the Definitions table in the Notes to tables sheet. </t>
  </si>
  <si>
    <t>Summary of non-domestic rates contributable amount returns (totals)</t>
  </si>
  <si>
    <t>Outturn values of non-domestic rates reliefs by council area and financial year</t>
  </si>
  <si>
    <t>Non-domestic rates poundage and supplements from 2017-2018</t>
  </si>
  <si>
    <t>Hardship 
(discretionary)</t>
  </si>
  <si>
    <t>Charity 
(discretionary)</t>
  </si>
  <si>
    <t>Sports 
(discretionary 
top-up)</t>
  </si>
  <si>
    <t>Rural 
(discretionary)</t>
  </si>
  <si>
    <t>Difference compared to outturn
[note A]</t>
  </si>
  <si>
    <t>Amendments to previously published figures</t>
  </si>
  <si>
    <t>Non-domestic rates (NDR) income returns are provided to the Scottish Government by local authorities three times a year. These returns provide local authorities' contributable amounts of NDR income. This is the amount collected from ratepayers before deducting the local authorities' own discretionary relief payments, and after taking into account additions and deductions such as refunds of overpayments and rates retention schemes. It is also the amount nominally contributed to the Scottish Government's non-domestic rates pool.</t>
  </si>
  <si>
    <t>Transitional (offices)</t>
  </si>
  <si>
    <t>Provisional Contributable Amount (PCA) [note C]</t>
  </si>
  <si>
    <t>[note C]</t>
  </si>
  <si>
    <t>Mandatory reliefs [note C]</t>
  </si>
  <si>
    <t>Accessibility Checklist</t>
  </si>
  <si>
    <t>Status</t>
  </si>
  <si>
    <t>Comments</t>
  </si>
  <si>
    <t>Percentage complete:</t>
  </si>
  <si>
    <t>Tables</t>
  </si>
  <si>
    <t>1. Mark up tables E</t>
  </si>
  <si>
    <t>done</t>
  </si>
  <si>
    <t>E = essential to pass legislation</t>
  </si>
  <si>
    <t>2. Give tables meaningful names</t>
  </si>
  <si>
    <t>3. Remove merged cells, split cells and nested tables E</t>
  </si>
  <si>
    <t>4. Remove blank rows and columns within tables E</t>
  </si>
  <si>
    <t>5.  All tables should have one tagged header row E</t>
  </si>
  <si>
    <t>6. Wrap text within cells E</t>
  </si>
  <si>
    <t>7. Avoid adding filters and freeze panes</t>
  </si>
  <si>
    <t>8. Only leave cells with no data empty in certain circumstances E</t>
  </si>
  <si>
    <t>9. Avoid hiding rows or columns</t>
  </si>
  <si>
    <t>Footnotes</t>
  </si>
  <si>
    <t>1. Do not use symbols or superscript to signpost to notes E</t>
  </si>
  <si>
    <t>2. Use the word 'note' when referring to footnotes</t>
  </si>
  <si>
    <t>3. Avoid putting note markers in specific cells</t>
  </si>
  <si>
    <t>4. Put note text in a notes table on a notes worksheet</t>
  </si>
  <si>
    <t>Formatting</t>
  </si>
  <si>
    <t>1. All written content needs to meet the accessibility guidelines</t>
  </si>
  <si>
    <t>2. Links must be accessible E</t>
  </si>
  <si>
    <t>3. Format text to make it accessible</t>
  </si>
  <si>
    <t>4. All worksheets should have descriptive titles which are properly tagged and formatted E</t>
  </si>
  <si>
    <t>5. Avoid using symbols in general</t>
  </si>
  <si>
    <t>6. Do not use headers and footers, gloating text boxes or floating toolbars E</t>
  </si>
  <si>
    <t>7. Do not use visual devices to divide data regions</t>
  </si>
  <si>
    <t>8. Do not use a background fill</t>
  </si>
  <si>
    <t>9. Do not use colour as the only way to convey a message E</t>
  </si>
  <si>
    <t>10. When using colour for emphasis check the contrast E</t>
  </si>
  <si>
    <t>11. Avoid images in spreadsheets</t>
  </si>
  <si>
    <t>12. Remove macros</t>
  </si>
  <si>
    <t>Structure</t>
  </si>
  <si>
    <t>1. Give worksheets unique names or numbers E</t>
  </si>
  <si>
    <t>2. Remove blank worksheets E</t>
  </si>
  <si>
    <t>3. Use cells in column A wisely E</t>
  </si>
  <si>
    <t>4. Position tables against the left-hand edges of each sheet E</t>
  </si>
  <si>
    <t>5. Avoid putting content below a table</t>
  </si>
  <si>
    <t>6. Avoid worksheets with multiple tables</t>
  </si>
  <si>
    <t>Before publishing</t>
  </si>
  <si>
    <t>1. Run a spelling and grammar check E</t>
  </si>
  <si>
    <t>2. Use the accessibility checker</t>
  </si>
  <si>
    <t>3. Add document information E</t>
  </si>
  <si>
    <t>4. Ensure the cursor is in cell A1 of the first worksheet when doing your final save E</t>
  </si>
  <si>
    <t>Source: Releasing Statistics in Spreadsheet: https://analysisfunction.civilservice.gov.uk/policy-store/releasing-statistics-in-spreadsheets/</t>
  </si>
  <si>
    <t>Source: Accessibility in Charts: https://analysisfunction.civilservice.gov.uk/policy-store/data-visualisation-charts/</t>
  </si>
  <si>
    <t>only notes to tables sheet does this</t>
  </si>
  <si>
    <t>Mid-Year Estimate (MYE) [note C]</t>
  </si>
  <si>
    <t xml:space="preserve">From 1 April 2023, empty property relief was devolved to local authorities, resulting in a reduction in the value of mandatory relief from 2023-2024 onwards. At the time of the MYE for 2023-2024, councils estimated a total of £71.1 million would be awarded in local reliefs to unoccupied properties in 2023-2024, though this figure is likely to increase significantly throughout the year. The Scottish Government has provided councils with £105 million in additional grant funding for 2023-2024 to cover the cost of this relief. </t>
  </si>
  <si>
    <t>The latest five-year forecasts, including the contributable amount and the values of mandatory and discretionary reliefs for 2022-2023 (provisional outturn), as well as some components of the 2023-2024 MYEs, were published on the Scottish Fiscal Commission’s website on 19 December 2023, to accompany the Scottish Government's Budget for 2024-2025.</t>
  </si>
  <si>
    <t>2023-2024 [m]</t>
  </si>
  <si>
    <t>Table 2: Summary of contributable amounts of non-domestic rates by council area and financial year</t>
  </si>
  <si>
    <t>2022-2023 [n]</t>
  </si>
  <si>
    <t xml:space="preserve">Figures for financial years marked with [n] are provisional outturn figures derived from Notified returns, and will be updated once those returns have been audited. </t>
  </si>
  <si>
    <t xml:space="preserve">Mid-year estimate figures for 2023-2024 in Table 1 were amended, following an update to the return received by one council. Breakdowns of these figures by council area added to Table 2. </t>
  </si>
  <si>
    <t>Summary of contributable amounts of non-domestic rates by council area and financial year</t>
  </si>
  <si>
    <t>Scottish Fiscal Commission – Scotland's Economic and Fiscal Forecasts - December 2023</t>
  </si>
  <si>
    <t>This time series was first published on 27 August 2020, and was last updated on 21 February 2024.</t>
  </si>
  <si>
    <t>The next release is planned for Spring 2024, when Table 1 will be updated to include the provisional contribuate amount figures for 2024-2025.</t>
  </si>
  <si>
    <t xml:space="preserve">Figures for financial years marked with [m] are estimates derived from Mid-year estimate returns, and will be updated with provisional outturn (Notified) figures once they are available. Please also refer to note C when comparing the values of reliefs to previous years. </t>
  </si>
  <si>
    <t>Some cells are marked with [c], as fully discretionary sports relief was reported together with discretionary sports (top-up) relief before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</si>
</sst>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 #,##0_-;_-* &quot;-&quot;??_-;_-@_-"/>
    <numFmt numFmtId="166" formatCode="[$-F800]dddd\,\ mmmm\ dd\,\ yyyy"/>
    <numFmt numFmtId="167" formatCode="0.0"/>
    <numFmt numFmtId="168" formatCode="0.0%"/>
  </numFmts>
  <fonts count="27" x14ac:knownFonts="1">
    <font>
      <sz val="12"/>
      <color theme="1"/>
      <name val="Arial"/>
      <family val="2"/>
    </font>
    <font>
      <sz val="11"/>
      <color theme="1"/>
      <name val="Calibri"/>
      <family val="2"/>
      <scheme val="minor"/>
    </font>
    <font>
      <sz val="11"/>
      <color theme="1"/>
      <name val="Calibri"/>
      <family val="2"/>
      <scheme val="minor"/>
    </font>
    <font>
      <sz val="10"/>
      <color theme="1"/>
      <name val="Arial"/>
      <family val="2"/>
    </font>
    <font>
      <sz val="12"/>
      <color theme="1"/>
      <name val="Arial"/>
      <family val="2"/>
    </font>
    <font>
      <b/>
      <sz val="12"/>
      <color rgb="FF000000"/>
      <name val="Arial"/>
      <family val="2"/>
    </font>
    <font>
      <sz val="11"/>
      <color theme="1"/>
      <name val="Arial"/>
      <family val="2"/>
    </font>
    <font>
      <sz val="10"/>
      <name val="Arial"/>
      <family val="2"/>
    </font>
    <font>
      <b/>
      <sz val="20"/>
      <name val="Arial"/>
      <family val="2"/>
    </font>
    <font>
      <sz val="12"/>
      <name val="Arial"/>
      <family val="2"/>
    </font>
    <font>
      <b/>
      <sz val="12"/>
      <name val="Arial"/>
      <family val="2"/>
    </font>
    <font>
      <u/>
      <sz val="12"/>
      <color theme="10"/>
      <name val="Arial"/>
      <family val="2"/>
    </font>
    <font>
      <b/>
      <sz val="12"/>
      <color theme="1"/>
      <name val="Arial"/>
      <family val="2"/>
    </font>
    <font>
      <b/>
      <sz val="15"/>
      <color theme="3"/>
      <name val="Calibri"/>
      <family val="2"/>
      <scheme val="minor"/>
    </font>
    <font>
      <sz val="12"/>
      <name val="Arial"/>
      <family val="2"/>
    </font>
    <font>
      <b/>
      <sz val="13"/>
      <color theme="3"/>
      <name val="Calibri"/>
      <family val="2"/>
      <scheme val="minor"/>
    </font>
    <font>
      <b/>
      <sz val="11"/>
      <color theme="3"/>
      <name val="Calibri"/>
      <family val="2"/>
      <scheme val="minor"/>
    </font>
    <font>
      <b/>
      <sz val="14"/>
      <color theme="1"/>
      <name val="Arial"/>
      <family val="2"/>
    </font>
    <font>
      <b/>
      <sz val="14"/>
      <name val="Arial"/>
      <family val="2"/>
    </font>
    <font>
      <b/>
      <sz val="14"/>
      <color rgb="FFFF0000"/>
      <name val="Arial"/>
      <family val="2"/>
    </font>
    <font>
      <sz val="22"/>
      <color theme="1"/>
      <name val="Arial"/>
      <family val="2"/>
    </font>
    <font>
      <sz val="10"/>
      <color rgb="FF000000"/>
      <name val="Arial"/>
      <family val="2"/>
    </font>
    <font>
      <sz val="12"/>
      <color rgb="FF000000"/>
      <name val="Arial"/>
      <family val="2"/>
    </font>
    <font>
      <b/>
      <sz val="14"/>
      <color rgb="FF000000"/>
      <name val="Arial"/>
      <family val="2"/>
    </font>
    <font>
      <sz val="12"/>
      <color theme="1"/>
      <name val="Arial"/>
    </font>
    <font>
      <b/>
      <sz val="10"/>
      <color theme="1"/>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rgb="FF9ECAE1"/>
        <bgColor indexed="64"/>
      </patternFill>
    </fill>
  </fills>
  <borders count="18">
    <border>
      <left/>
      <right/>
      <top/>
      <bottom/>
      <diagonal/>
    </border>
    <border>
      <left/>
      <right/>
      <top/>
      <bottom style="thin">
        <color indexed="64"/>
      </bottom>
      <diagonal/>
    </border>
    <border>
      <left/>
      <right/>
      <top/>
      <bottom style="thick">
        <color theme="4"/>
      </bottom>
      <diagonal/>
    </border>
    <border>
      <left style="thin">
        <color indexed="64"/>
      </left>
      <right/>
      <top/>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6">
    <xf numFmtId="0" fontId="0" fillId="0" borderId="0">
      <alignment vertical="top" wrapText="1"/>
    </xf>
    <xf numFmtId="164" fontId="2" fillId="0" borderId="0" applyFont="0" applyFill="0" applyBorder="0" applyAlignment="0" applyProtection="0"/>
    <xf numFmtId="164" fontId="2" fillId="0" borderId="0" applyFont="0" applyFill="0" applyBorder="0" applyAlignment="0" applyProtection="0"/>
    <xf numFmtId="0" fontId="3" fillId="0" borderId="0"/>
    <xf numFmtId="0" fontId="11" fillId="0" borderId="0" applyNumberFormat="0" applyFill="0" applyBorder="0" applyProtection="0">
      <alignment vertical="top"/>
    </xf>
    <xf numFmtId="164" fontId="2" fillId="0" borderId="0" applyFont="0" applyFill="0" applyBorder="0" applyAlignment="0" applyProtection="0"/>
    <xf numFmtId="0" fontId="7" fillId="0" borderId="0"/>
    <xf numFmtId="0" fontId="2" fillId="0" borderId="0"/>
    <xf numFmtId="0" fontId="3" fillId="0" borderId="0"/>
    <xf numFmtId="0" fontId="13" fillId="0" borderId="2"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21"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4" fillId="0" borderId="0">
      <alignment vertical="top" wrapText="1"/>
    </xf>
    <xf numFmtId="0" fontId="8" fillId="0" borderId="0">
      <alignment vertical="center"/>
    </xf>
    <xf numFmtId="0" fontId="4" fillId="0" borderId="0">
      <alignment vertical="top"/>
    </xf>
    <xf numFmtId="0" fontId="1" fillId="0" borderId="0"/>
    <xf numFmtId="164" fontId="1" fillId="0" borderId="0" applyFont="0" applyFill="0" applyBorder="0" applyAlignment="0" applyProtection="0"/>
  </cellStyleXfs>
  <cellXfs count="132">
    <xf numFmtId="0" fontId="0" fillId="0" borderId="0" xfId="0">
      <alignment vertical="top" wrapText="1"/>
    </xf>
    <xf numFmtId="0" fontId="4" fillId="0" borderId="0" xfId="0" applyFont="1">
      <alignment vertical="top" wrapText="1"/>
    </xf>
    <xf numFmtId="0" fontId="4" fillId="0" borderId="0" xfId="0" applyFont="1" applyAlignment="1">
      <alignment vertical="top"/>
    </xf>
    <xf numFmtId="0" fontId="6" fillId="0" borderId="0" xfId="0" applyFont="1">
      <alignment vertical="top" wrapText="1"/>
    </xf>
    <xf numFmtId="0" fontId="8" fillId="0" borderId="0" xfId="9" applyFont="1" applyFill="1" applyBorder="1" applyAlignment="1">
      <alignment vertical="center"/>
    </xf>
    <xf numFmtId="0" fontId="9" fillId="0" borderId="0" xfId="9" applyFont="1" applyFill="1" applyBorder="1" applyAlignment="1">
      <alignment vertical="center"/>
    </xf>
    <xf numFmtId="0" fontId="8" fillId="0" borderId="0" xfId="9" applyFont="1" applyBorder="1"/>
    <xf numFmtId="0" fontId="0" fillId="0" borderId="0" xfId="0" applyAlignment="1">
      <alignment vertical="top"/>
    </xf>
    <xf numFmtId="0" fontId="4" fillId="0" borderId="0" xfId="0" applyFont="1" applyAlignment="1">
      <alignment horizontal="center" vertical="top"/>
    </xf>
    <xf numFmtId="0" fontId="11" fillId="0" borderId="0" xfId="4" applyFill="1" applyAlignment="1">
      <alignment vertical="top" wrapText="1"/>
    </xf>
    <xf numFmtId="0" fontId="11" fillId="0" borderId="0" xfId="4" applyFill="1" applyAlignment="1">
      <alignment horizontal="left" vertical="top" wrapText="1"/>
    </xf>
    <xf numFmtId="0" fontId="12" fillId="0" borderId="0" xfId="0" applyFont="1">
      <alignment vertical="top" wrapText="1"/>
    </xf>
    <xf numFmtId="0" fontId="17" fillId="0" borderId="0" xfId="0" applyFont="1">
      <alignment vertical="top" wrapText="1"/>
    </xf>
    <xf numFmtId="0" fontId="19" fillId="0" borderId="0" xfId="0" applyFont="1">
      <alignment vertical="top" wrapText="1"/>
    </xf>
    <xf numFmtId="0" fontId="5" fillId="0" borderId="0" xfId="0" applyFont="1" applyAlignment="1">
      <alignment horizontal="left" wrapText="1"/>
    </xf>
    <xf numFmtId="0" fontId="11" fillId="0" borderId="0" xfId="4" applyFill="1">
      <alignment vertical="top"/>
    </xf>
    <xf numFmtId="0" fontId="11" fillId="0" borderId="0" xfId="4" applyFill="1" applyBorder="1" applyAlignment="1">
      <alignment vertical="center"/>
    </xf>
    <xf numFmtId="0" fontId="20" fillId="0" borderId="0" xfId="0" applyFont="1">
      <alignment vertical="top" wrapText="1"/>
    </xf>
    <xf numFmtId="0" fontId="11" fillId="0" borderId="0" xfId="4" applyFill="1" applyAlignment="1">
      <alignment vertical="center"/>
    </xf>
    <xf numFmtId="0" fontId="9" fillId="0" borderId="0" xfId="0" applyFont="1">
      <alignment vertical="top" wrapText="1"/>
    </xf>
    <xf numFmtId="165" fontId="9" fillId="0" borderId="0" xfId="1" applyNumberFormat="1" applyFont="1" applyFill="1" applyBorder="1" applyAlignment="1">
      <alignment vertical="center"/>
    </xf>
    <xf numFmtId="165" fontId="9" fillId="0" borderId="0" xfId="1" applyNumberFormat="1" applyFont="1" applyFill="1" applyBorder="1"/>
    <xf numFmtId="165" fontId="9" fillId="0" borderId="0" xfId="1" applyNumberFormat="1" applyFont="1" applyFill="1" applyBorder="1" applyAlignment="1">
      <alignment vertical="top"/>
    </xf>
    <xf numFmtId="164"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center" wrapText="1"/>
    </xf>
    <xf numFmtId="0" fontId="18" fillId="0" borderId="0" xfId="9" applyFont="1" applyFill="1" applyBorder="1" applyAlignment="1">
      <alignment vertical="center"/>
    </xf>
    <xf numFmtId="0" fontId="9" fillId="0" borderId="0" xfId="0" applyFont="1" applyAlignment="1">
      <alignment horizontal="left" vertical="top"/>
    </xf>
    <xf numFmtId="0" fontId="10" fillId="0" borderId="3" xfId="0" applyFont="1" applyBorder="1" applyAlignment="1">
      <alignment horizontal="right" vertical="center" wrapText="1"/>
    </xf>
    <xf numFmtId="0" fontId="8" fillId="0" borderId="0" xfId="9" applyFont="1" applyFill="1" applyBorder="1" applyAlignment="1">
      <alignment vertical="top"/>
    </xf>
    <xf numFmtId="0" fontId="11" fillId="0" borderId="0" xfId="4" applyFill="1" applyBorder="1">
      <alignment vertical="top"/>
    </xf>
    <xf numFmtId="0" fontId="9" fillId="2" borderId="0" xfId="0" applyFont="1" applyFill="1">
      <alignment vertical="top" wrapText="1"/>
    </xf>
    <xf numFmtId="0" fontId="9" fillId="2" borderId="0" xfId="9" applyFont="1" applyFill="1" applyBorder="1" applyAlignment="1">
      <alignment vertical="top" wrapText="1"/>
    </xf>
    <xf numFmtId="0" fontId="18" fillId="2" borderId="0" xfId="9" applyFont="1" applyFill="1" applyBorder="1" applyAlignment="1">
      <alignment horizontal="left" vertical="top"/>
    </xf>
    <xf numFmtId="0" fontId="8" fillId="2" borderId="0" xfId="9" applyFont="1" applyFill="1" applyBorder="1" applyAlignment="1">
      <alignment horizontal="left" vertical="top"/>
    </xf>
    <xf numFmtId="0" fontId="18" fillId="2" borderId="0" xfId="9" applyFont="1" applyFill="1" applyBorder="1" applyAlignment="1">
      <alignment vertical="top"/>
    </xf>
    <xf numFmtId="0" fontId="11" fillId="0" borderId="0" xfId="4">
      <alignment vertical="top"/>
    </xf>
    <xf numFmtId="0" fontId="11" fillId="0" borderId="0" xfId="4" applyAlignment="1">
      <alignment vertical="top" wrapText="1"/>
    </xf>
    <xf numFmtId="0" fontId="8" fillId="0" borderId="0" xfId="9" applyFont="1" applyFill="1" applyBorder="1" applyAlignment="1">
      <alignment horizontal="left" vertical="top" wrapText="1"/>
    </xf>
    <xf numFmtId="0" fontId="18" fillId="0" borderId="0" xfId="12" applyFont="1" applyFill="1" applyBorder="1" applyAlignment="1">
      <alignment vertical="top" wrapText="1"/>
    </xf>
    <xf numFmtId="0" fontId="9" fillId="0" borderId="0" xfId="12" applyFont="1" applyBorder="1" applyAlignment="1">
      <alignment vertical="top" wrapText="1"/>
    </xf>
    <xf numFmtId="0" fontId="18" fillId="0" borderId="0" xfId="12" applyFont="1" applyBorder="1" applyAlignment="1">
      <alignment vertical="top" wrapText="1"/>
    </xf>
    <xf numFmtId="0" fontId="18" fillId="0" borderId="0" xfId="12" applyFont="1" applyBorder="1" applyAlignment="1">
      <alignment vertical="top"/>
    </xf>
    <xf numFmtId="0" fontId="9" fillId="0" borderId="0" xfId="4" applyFont="1">
      <alignment vertical="top"/>
    </xf>
    <xf numFmtId="0" fontId="23" fillId="0" borderId="0" xfId="12" applyFont="1" applyBorder="1" applyAlignment="1">
      <alignment vertical="top" wrapText="1"/>
    </xf>
    <xf numFmtId="0" fontId="10" fillId="0" borderId="0" xfId="13" applyFont="1" applyBorder="1" applyAlignment="1">
      <alignment vertical="top" wrapText="1"/>
    </xf>
    <xf numFmtId="0" fontId="11" fillId="0" borderId="0" xfId="4" applyAlignment="1">
      <alignment horizontal="left" vertical="top" indent="1"/>
    </xf>
    <xf numFmtId="0" fontId="11" fillId="0" borderId="0" xfId="4" applyAlignment="1">
      <alignment horizontal="left" vertical="top" wrapText="1" indent="1"/>
    </xf>
    <xf numFmtId="0" fontId="4" fillId="0" borderId="0" xfId="0" applyFont="1" applyAlignment="1">
      <alignment horizontal="left" vertical="top" wrapText="1" indent="1"/>
    </xf>
    <xf numFmtId="0" fontId="4" fillId="0" borderId="0" xfId="23">
      <alignment vertical="top"/>
    </xf>
    <xf numFmtId="0" fontId="8" fillId="0" borderId="0" xfId="22">
      <alignment vertical="center"/>
    </xf>
    <xf numFmtId="3" fontId="10" fillId="0" borderId="3" xfId="15" applyNumberFormat="1" applyFont="1" applyFill="1" applyBorder="1" applyAlignment="1">
      <alignment horizontal="right" vertical="top"/>
    </xf>
    <xf numFmtId="3" fontId="9" fillId="0" borderId="3" xfId="15" applyNumberFormat="1" applyFont="1" applyFill="1" applyBorder="1" applyAlignment="1">
      <alignment horizontal="right" vertical="top"/>
    </xf>
    <xf numFmtId="3" fontId="9" fillId="0" borderId="0" xfId="15" applyNumberFormat="1" applyFont="1" applyFill="1" applyBorder="1" applyAlignment="1">
      <alignment horizontal="right" vertical="top"/>
    </xf>
    <xf numFmtId="0" fontId="9" fillId="0" borderId="0" xfId="1" applyNumberFormat="1" applyFont="1" applyFill="1" applyBorder="1" applyAlignment="1">
      <alignment horizontal="left" vertical="top" wrapText="1"/>
    </xf>
    <xf numFmtId="3" fontId="22" fillId="0" borderId="3" xfId="0" applyNumberFormat="1" applyFont="1" applyBorder="1" applyAlignment="1">
      <alignment horizontal="right" vertical="top"/>
    </xf>
    <xf numFmtId="0" fontId="0" fillId="0" borderId="0" xfId="0" applyAlignment="1">
      <alignment horizontal="left" vertical="top" wrapText="1"/>
    </xf>
    <xf numFmtId="0" fontId="0" fillId="0" borderId="3" xfId="0" applyBorder="1" applyAlignment="1">
      <alignment horizontal="right" vertical="top" wrapText="1"/>
    </xf>
    <xf numFmtId="0" fontId="0" fillId="0" borderId="0" xfId="0" applyAlignment="1">
      <alignment horizontal="right" vertical="top" wrapText="1"/>
    </xf>
    <xf numFmtId="3" fontId="22" fillId="0" borderId="0" xfId="0" applyNumberFormat="1" applyFont="1" applyAlignment="1">
      <alignment horizontal="left" vertical="top" wrapText="1"/>
    </xf>
    <xf numFmtId="0" fontId="17" fillId="0" borderId="0" xfId="0" applyFont="1" applyAlignment="1">
      <alignment vertical="top"/>
    </xf>
    <xf numFmtId="3" fontId="0" fillId="0" borderId="3" xfId="0" applyNumberFormat="1" applyBorder="1">
      <alignment vertical="top" wrapText="1"/>
    </xf>
    <xf numFmtId="3" fontId="0" fillId="0" borderId="0" xfId="0" applyNumberFormat="1">
      <alignment vertical="top" wrapText="1"/>
    </xf>
    <xf numFmtId="3" fontId="0" fillId="0" borderId="3" xfId="0" applyNumberFormat="1" applyBorder="1" applyAlignment="1">
      <alignment horizontal="right" vertical="top"/>
    </xf>
    <xf numFmtId="3" fontId="0" fillId="0" borderId="0" xfId="0" applyNumberFormat="1" applyAlignment="1">
      <alignment horizontal="right" vertical="top"/>
    </xf>
    <xf numFmtId="3" fontId="22" fillId="0" borderId="0" xfId="0" applyNumberFormat="1" applyFont="1" applyAlignment="1">
      <alignment horizontal="right" vertical="top"/>
    </xf>
    <xf numFmtId="3" fontId="0" fillId="0" borderId="3" xfId="0" applyNumberFormat="1" applyBorder="1" applyAlignment="1">
      <alignment horizontal="right" vertical="top" wrapText="1"/>
    </xf>
    <xf numFmtId="3" fontId="0" fillId="0" borderId="0" xfId="0" applyNumberFormat="1" applyAlignment="1">
      <alignment horizontal="right" vertical="top" wrapText="1"/>
    </xf>
    <xf numFmtId="167" fontId="4" fillId="0" borderId="0" xfId="0" applyNumberFormat="1" applyFont="1">
      <alignment vertical="top" wrapText="1"/>
    </xf>
    <xf numFmtId="0" fontId="10" fillId="0" borderId="1" xfId="9" applyFont="1" applyFill="1" applyBorder="1" applyAlignment="1">
      <alignment horizontal="left" vertical="top" wrapText="1"/>
    </xf>
    <xf numFmtId="0" fontId="6" fillId="0" borderId="0" xfId="0" applyFont="1" applyAlignment="1">
      <alignment vertical="top"/>
    </xf>
    <xf numFmtId="0" fontId="11" fillId="2" borderId="0" xfId="4" applyFill="1" applyBorder="1">
      <alignment vertical="top"/>
    </xf>
    <xf numFmtId="3" fontId="9" fillId="0" borderId="0" xfId="15" applyNumberFormat="1" applyFont="1" applyFill="1" applyAlignment="1">
      <alignment horizontal="right" vertical="top"/>
    </xf>
    <xf numFmtId="0" fontId="25" fillId="0" borderId="6" xfId="3" applyFont="1" applyBorder="1"/>
    <xf numFmtId="0" fontId="25" fillId="0" borderId="7" xfId="3" applyFont="1" applyBorder="1" applyAlignment="1">
      <alignment horizontal="center"/>
    </xf>
    <xf numFmtId="0" fontId="25" fillId="0" borderId="8" xfId="3" applyFont="1" applyBorder="1"/>
    <xf numFmtId="0" fontId="25" fillId="0" borderId="9" xfId="3" applyFont="1" applyBorder="1"/>
    <xf numFmtId="0" fontId="3" fillId="0" borderId="0" xfId="3"/>
    <xf numFmtId="0" fontId="25" fillId="0" borderId="10" xfId="3" applyFont="1" applyBorder="1"/>
    <xf numFmtId="0" fontId="3" fillId="0" borderId="11" xfId="3" applyBorder="1"/>
    <xf numFmtId="168" fontId="25" fillId="3" borderId="9" xfId="3" applyNumberFormat="1" applyFont="1" applyFill="1" applyBorder="1" applyAlignment="1">
      <alignment horizontal="center"/>
    </xf>
    <xf numFmtId="0" fontId="3" fillId="0" borderId="12" xfId="3" applyBorder="1"/>
    <xf numFmtId="0" fontId="25" fillId="0" borderId="0" xfId="3" applyFont="1" applyAlignment="1">
      <alignment horizontal="center"/>
    </xf>
    <xf numFmtId="0" fontId="3" fillId="0" borderId="13" xfId="3" applyBorder="1"/>
    <xf numFmtId="0" fontId="3" fillId="0" borderId="11" xfId="3" applyBorder="1" applyAlignment="1">
      <alignment wrapText="1"/>
    </xf>
    <xf numFmtId="0" fontId="3" fillId="0" borderId="14" xfId="3" applyBorder="1"/>
    <xf numFmtId="0" fontId="25" fillId="0" borderId="15" xfId="3" applyFont="1" applyBorder="1" applyAlignment="1">
      <alignment horizontal="center"/>
    </xf>
    <xf numFmtId="0" fontId="25" fillId="0" borderId="12" xfId="3" applyFont="1" applyBorder="1"/>
    <xf numFmtId="0" fontId="3" fillId="0" borderId="16" xfId="3" applyBorder="1"/>
    <xf numFmtId="0" fontId="7" fillId="0" borderId="11" xfId="3" applyFont="1" applyBorder="1" applyAlignment="1">
      <alignment wrapText="1"/>
    </xf>
    <xf numFmtId="0" fontId="3" fillId="0" borderId="17" xfId="3" applyBorder="1"/>
    <xf numFmtId="0" fontId="4" fillId="0" borderId="0" xfId="0" applyFont="1" applyAlignment="1">
      <alignment horizontal="right" vertical="top"/>
    </xf>
    <xf numFmtId="0" fontId="12" fillId="0" borderId="1" xfId="0" applyFont="1" applyBorder="1" applyAlignment="1">
      <alignment horizontal="left" vertical="top" wrapText="1"/>
    </xf>
    <xf numFmtId="0" fontId="4" fillId="0" borderId="0" xfId="0" applyFont="1" applyAlignment="1">
      <alignment horizontal="left" vertical="top" wrapText="1"/>
    </xf>
    <xf numFmtId="166" fontId="4" fillId="0" borderId="0" xfId="0" applyNumberFormat="1" applyFont="1" applyAlignment="1">
      <alignment horizontal="left" vertical="top" wrapText="1"/>
    </xf>
    <xf numFmtId="0" fontId="8" fillId="0" borderId="0" xfId="9" applyFont="1" applyBorder="1" applyAlignment="1">
      <alignment vertical="center"/>
    </xf>
    <xf numFmtId="166" fontId="0" fillId="0" borderId="0" xfId="0" applyNumberFormat="1" applyAlignment="1">
      <alignment horizontal="left" vertical="top" wrapText="1"/>
    </xf>
    <xf numFmtId="0" fontId="24" fillId="0" borderId="0" xfId="0" applyFont="1" applyAlignment="1">
      <alignment horizontal="left" vertical="top" wrapText="1"/>
    </xf>
    <xf numFmtId="0" fontId="26" fillId="0" borderId="0" xfId="0" applyFont="1">
      <alignment vertical="top" wrapText="1"/>
    </xf>
    <xf numFmtId="164" fontId="26" fillId="0" borderId="0" xfId="1" applyFont="1" applyFill="1" applyAlignment="1">
      <alignment vertical="top" wrapText="1"/>
    </xf>
    <xf numFmtId="0" fontId="5" fillId="0" borderId="1" xfId="0" applyFont="1" applyBorder="1" applyAlignment="1">
      <alignment horizontal="left" vertical="top" wrapText="1"/>
    </xf>
    <xf numFmtId="0" fontId="9" fillId="0" borderId="0" xfId="14" applyFont="1" applyFill="1" applyAlignment="1">
      <alignment vertical="top" wrapText="1"/>
    </xf>
    <xf numFmtId="0" fontId="9" fillId="0" borderId="0" xfId="23" applyFont="1">
      <alignment vertical="top"/>
    </xf>
    <xf numFmtId="0" fontId="3" fillId="0" borderId="10" xfId="3" applyBorder="1"/>
    <xf numFmtId="0" fontId="3" fillId="0" borderId="7" xfId="3" applyBorder="1"/>
    <xf numFmtId="164" fontId="9" fillId="0" borderId="0" xfId="0" applyNumberFormat="1" applyFont="1" applyFill="1" applyAlignment="1">
      <alignment vertical="center"/>
    </xf>
    <xf numFmtId="0" fontId="9" fillId="0" borderId="0" xfId="0" applyFont="1" applyFill="1">
      <alignment vertical="top" wrapText="1"/>
    </xf>
    <xf numFmtId="0" fontId="6" fillId="0" borderId="0" xfId="0" applyFont="1" applyFill="1">
      <alignment vertical="top" wrapText="1"/>
    </xf>
    <xf numFmtId="0" fontId="6" fillId="0" borderId="0" xfId="0" applyFont="1" applyFill="1" applyAlignment="1">
      <alignment vertical="top"/>
    </xf>
    <xf numFmtId="0" fontId="4" fillId="0" borderId="0" xfId="23" applyFill="1">
      <alignment vertical="top"/>
    </xf>
    <xf numFmtId="0" fontId="9" fillId="0" borderId="0" xfId="0" applyFont="1" applyFill="1" applyAlignment="1">
      <alignment vertical="top"/>
    </xf>
    <xf numFmtId="0" fontId="9" fillId="0" borderId="0" xfId="0" applyFont="1" applyFill="1" applyAlignment="1">
      <alignment horizontal="left" vertical="top"/>
    </xf>
    <xf numFmtId="0" fontId="10" fillId="0" borderId="0" xfId="0" applyFont="1" applyFill="1" applyAlignment="1">
      <alignment horizontal="left" vertical="top" wrapText="1"/>
    </xf>
    <xf numFmtId="0" fontId="9" fillId="0" borderId="3" xfId="0" applyFont="1" applyFill="1" applyBorder="1" applyAlignment="1">
      <alignment horizontal="right" vertical="top" wrapText="1"/>
    </xf>
    <xf numFmtId="0" fontId="9" fillId="0" borderId="0" xfId="0" applyFont="1" applyFill="1" applyAlignment="1">
      <alignment horizontal="right" vertical="top" wrapText="1"/>
    </xf>
    <xf numFmtId="0" fontId="10" fillId="0" borderId="3" xfId="0" applyFont="1" applyFill="1" applyBorder="1" applyAlignment="1">
      <alignment horizontal="right" vertical="top" wrapText="1"/>
    </xf>
    <xf numFmtId="0" fontId="9" fillId="0" borderId="0" xfId="0" applyFont="1" applyFill="1" applyAlignment="1">
      <alignment horizontal="left" vertical="top" wrapText="1"/>
    </xf>
    <xf numFmtId="164" fontId="6" fillId="0" borderId="0" xfId="0" applyNumberFormat="1" applyFont="1" applyFill="1" applyAlignment="1">
      <alignment horizontal="left" vertical="top"/>
    </xf>
    <xf numFmtId="0" fontId="6" fillId="0" borderId="0" xfId="0" applyFont="1" applyFill="1" applyAlignment="1">
      <alignment horizontal="left" vertical="top"/>
    </xf>
    <xf numFmtId="3" fontId="22" fillId="0" borderId="3" xfId="0" applyNumberFormat="1" applyFont="1" applyFill="1" applyBorder="1" applyAlignment="1">
      <alignment horizontal="right" vertical="top"/>
    </xf>
    <xf numFmtId="3" fontId="22" fillId="0" borderId="3" xfId="0" applyNumberFormat="1" applyFont="1" applyFill="1" applyBorder="1">
      <alignment vertical="top" wrapText="1"/>
    </xf>
    <xf numFmtId="0" fontId="14" fillId="0" borderId="0" xfId="0" applyFont="1" applyFill="1" applyAlignment="1">
      <alignment horizontal="left" vertical="top"/>
    </xf>
    <xf numFmtId="0" fontId="14" fillId="0" borderId="0" xfId="0" applyFont="1" applyFill="1" applyAlignment="1">
      <alignment horizontal="left" vertical="top" wrapText="1"/>
    </xf>
    <xf numFmtId="0" fontId="4" fillId="0" borderId="0" xfId="0" applyFont="1" applyFill="1">
      <alignment vertical="top" wrapText="1"/>
    </xf>
    <xf numFmtId="0" fontId="4" fillId="0" borderId="0" xfId="0" applyFont="1" applyFill="1" applyAlignment="1">
      <alignment horizontal="left" vertical="top"/>
    </xf>
    <xf numFmtId="0" fontId="6" fillId="0" borderId="0" xfId="0" applyFont="1" applyFill="1" applyAlignment="1">
      <alignment horizontal="right" vertical="top"/>
    </xf>
    <xf numFmtId="0" fontId="0" fillId="0" borderId="0" xfId="0" applyFill="1">
      <alignment vertical="top" wrapText="1"/>
    </xf>
    <xf numFmtId="3" fontId="0" fillId="0" borderId="3" xfId="0" applyNumberFormat="1" applyFill="1" applyBorder="1">
      <alignment vertical="top" wrapText="1"/>
    </xf>
    <xf numFmtId="3" fontId="12" fillId="0" borderId="3" xfId="0" applyNumberFormat="1" applyFont="1" applyFill="1" applyBorder="1">
      <alignment vertical="top" wrapText="1"/>
    </xf>
    <xf numFmtId="3" fontId="0" fillId="0" borderId="0" xfId="0" applyNumberFormat="1" applyFill="1">
      <alignment vertical="top" wrapText="1"/>
    </xf>
    <xf numFmtId="0" fontId="0" fillId="0" borderId="0" xfId="0" applyFill="1" applyAlignment="1">
      <alignment vertical="top"/>
    </xf>
    <xf numFmtId="0" fontId="6" fillId="0" borderId="0" xfId="0" applyFont="1" applyFill="1" applyAlignment="1">
      <alignment horizontal="left"/>
    </xf>
  </cellXfs>
  <cellStyles count="26">
    <cellStyle name="% 10" xfId="6" xr:uid="{00000000-0005-0000-0000-000000000000}"/>
    <cellStyle name="Comma" xfId="1" builtinId="3"/>
    <cellStyle name="Comma 2" xfId="2" xr:uid="{00000000-0005-0000-0000-000002000000}"/>
    <cellStyle name="Comma 2 2" xfId="19" xr:uid="{48697567-5E84-4F66-937E-96F61F0A57CC}"/>
    <cellStyle name="Comma 2 3" xfId="15" xr:uid="{61C3527F-F9A3-4137-8DCD-B10A216554B9}"/>
    <cellStyle name="Comma 3" xfId="5" xr:uid="{00000000-0005-0000-0000-000003000000}"/>
    <cellStyle name="Comma 3 2" xfId="20" xr:uid="{A5961989-5396-46C0-8861-5C65FC4849A3}"/>
    <cellStyle name="Comma 3 3" xfId="16" xr:uid="{B7B6A38B-6839-42E6-8859-A374442F77F2}"/>
    <cellStyle name="Comma 4" xfId="10" xr:uid="{94DDFE8A-F2AD-43AA-8B59-4EE23C032AC1}"/>
    <cellStyle name="Comma 4 2" xfId="17" xr:uid="{0CEDF9F3-6C24-4FAA-BA42-00A172F5A8D6}"/>
    <cellStyle name="Comma 5" xfId="11" xr:uid="{5DF99134-2125-4E93-AFE9-55B398FE7E06}"/>
    <cellStyle name="Comma 5 2" xfId="18" xr:uid="{5AA168B3-BCC0-4BD5-97A3-CFA6D0AF0701}"/>
    <cellStyle name="Comma 6" xfId="25" xr:uid="{DD4A06CA-5F82-4F7F-81FD-F20B9B672D67}"/>
    <cellStyle name="Header 1" xfId="22" xr:uid="{7BE1209C-42DF-4FE4-A46C-29AC6E0ED5C9}"/>
    <cellStyle name="Heading 1" xfId="9" builtinId="16"/>
    <cellStyle name="Heading 2" xfId="12" builtinId="17"/>
    <cellStyle name="Heading 3" xfId="13" builtinId="18"/>
    <cellStyle name="Hyperlink" xfId="4" builtinId="8" customBuiltin="1"/>
    <cellStyle name="Normal" xfId="0" builtinId="0" customBuiltin="1"/>
    <cellStyle name="Normal 2" xfId="3" xr:uid="{00000000-0005-0000-0000-000007000000}"/>
    <cellStyle name="Normal 2 7" xfId="8" xr:uid="{00000000-0005-0000-0000-000008000000}"/>
    <cellStyle name="Normal 3" xfId="24" xr:uid="{B7741A93-A788-4CC6-8E3B-47B164BBCA8D}"/>
    <cellStyle name="Normal 7" xfId="7" xr:uid="{00000000-0005-0000-0000-000009000000}"/>
    <cellStyle name="Paragraph Han" xfId="14" xr:uid="{3B44D1D3-D823-4FE9-B16E-C1D07A806B7D}"/>
    <cellStyle name="Table note" xfId="23" xr:uid="{BEDBC826-754A-4371-9E26-D1CE6EBCEEEC}"/>
    <cellStyle name="Text" xfId="21" xr:uid="{7DF066B9-6B44-4418-B529-0335DD9FF629}"/>
  </cellStyles>
  <dxfs count="90">
    <dxf>
      <fill>
        <patternFill>
          <bgColor theme="8" tint="0.59996337778862885"/>
        </patternFill>
      </fill>
    </dxf>
    <dxf>
      <fill>
        <patternFill>
          <bgColor theme="0" tint="-0.24994659260841701"/>
        </patternFill>
      </fill>
    </dxf>
    <dxf>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bottom/>
      </border>
    </dxf>
    <dxf>
      <numFmt numFmtId="3" formatCode="#,##0"/>
      <fill>
        <patternFill patternType="none">
          <fgColor indexed="64"/>
          <bgColor auto="1"/>
        </patternFill>
      </fill>
      <alignment vertical="top"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dxf>
    <dxf>
      <numFmt numFmtId="3" formatCode="#,##0"/>
      <fill>
        <patternFill patternType="none">
          <fgColor indexed="64"/>
          <bgColor auto="1"/>
        </patternFill>
      </fill>
      <alignment vertical="top" textRotation="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bottom/>
      </border>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vertical="top" textRotation="0" indent="0" justifyLastLine="0" shrinkToFit="0" readingOrder="0"/>
    </dxf>
    <dxf>
      <font>
        <strike val="0"/>
        <outline val="0"/>
        <shadow val="0"/>
        <u val="none"/>
        <vertAlign val="baseline"/>
        <sz val="12"/>
        <color theme="1"/>
        <name val="Arial"/>
        <family val="2"/>
        <scheme val="none"/>
      </font>
      <numFmt numFmtId="167" formatCode="0.0"/>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167" formatCode="0.0"/>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167" formatCode="0.0"/>
      <alignment horizontal="general" vertical="top" textRotation="0" wrapText="1" indent="0" justifyLastLine="0" shrinkToFit="0" readingOrder="0"/>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border diagonalUp="0" diagonalDown="0" outline="0">
        <left style="thin">
          <color indexed="64"/>
        </left>
        <right/>
        <top/>
        <bottom/>
      </border>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top" textRotation="0" wrapText="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top" textRotation="0" wrapText="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top" textRotation="0" wrapText="0" indent="0" justifyLastLine="0" shrinkToFit="0" readingOrder="0"/>
    </dxf>
    <dxf>
      <font>
        <strike val="0"/>
        <outline val="0"/>
        <shadow val="0"/>
        <u val="none"/>
        <vertAlign val="baseline"/>
        <sz val="12"/>
        <color theme="1"/>
        <name val="Arial"/>
        <family val="2"/>
        <scheme val="none"/>
      </font>
      <numFmt numFmtId="3" formatCode="#,##0"/>
      <alignment horizontal="right" vertical="top"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 formatCode="#,##0"/>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general" vertical="top" textRotation="0" wrapText="0"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alignment vertical="top" textRotation="0" indent="0" justifyLastLine="0" shrinkToFit="0" readingOrder="0"/>
    </dxf>
    <dxf>
      <font>
        <strike val="0"/>
        <outline val="0"/>
        <shadow val="0"/>
        <u val="none"/>
        <vertAlign val="baseline"/>
        <sz val="12"/>
        <color theme="1"/>
        <name val="Arial"/>
        <family val="2"/>
        <scheme val="none"/>
      </font>
      <alignment vertical="top" textRotation="0" indent="0" justifyLastLine="0" shrinkToFit="0" readingOrder="0"/>
    </dxf>
    <dxf>
      <font>
        <strike val="0"/>
        <outline val="0"/>
        <shadow val="0"/>
        <u val="none"/>
        <vertAlign val="baseline"/>
        <sz val="12"/>
        <color rgb="FF000000"/>
        <name val="Arial"/>
        <family val="2"/>
        <scheme val="none"/>
      </font>
      <numFmt numFmtId="3" formatCode="#,##0"/>
      <alignment horizontal="left" vertical="top" textRotation="0" wrapText="1" indent="0" justifyLastLine="0" shrinkToFit="0" readingOrder="0"/>
    </dxf>
    <dxf>
      <font>
        <strike val="0"/>
        <outline val="0"/>
        <shadow val="0"/>
        <u val="none"/>
        <vertAlign val="baseline"/>
        <sz val="12"/>
        <color rgb="FF000000"/>
        <name val="Arial"/>
        <family val="2"/>
        <scheme val="none"/>
      </font>
      <alignment vertical="top" textRotation="0" indent="0" justifyLastLine="0" shrinkToFit="0" readingOrder="0"/>
    </dxf>
    <dxf>
      <font>
        <strike val="0"/>
        <outline val="0"/>
        <shadow val="0"/>
        <u val="none"/>
        <vertAlign val="baseline"/>
        <sz val="12"/>
        <color theme="1"/>
        <name val="Arial"/>
        <family val="2"/>
        <scheme val="none"/>
      </font>
      <alignment horizontal="right" vertical="top" textRotation="0" wrapText="1" indent="0" justifyLastLine="0" shrinkToFit="0" readingOrder="0"/>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3" formatCode="#,##0"/>
      <alignment horizontal="general"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alignmen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vertical="top" textRotation="0" wrapText="1" indent="0" justifyLastLine="0" shrinkToFit="0" readingOrder="0"/>
    </dxf>
    <dxf>
      <font>
        <strike val="0"/>
        <outline val="0"/>
        <shadow val="0"/>
        <u val="none"/>
        <vertAlign val="baseline"/>
        <sz val="12"/>
        <color theme="1"/>
        <name val="Arial"/>
        <family val="2"/>
        <scheme val="none"/>
      </font>
      <alignment vertical="top" textRotation="0" wrapText="1" indent="0" justifyLastLine="0" shrinkToFit="0" readingOrder="0"/>
    </dxf>
    <dxf>
      <font>
        <strike val="0"/>
        <outline val="0"/>
        <shadow val="0"/>
        <u val="none"/>
        <vertAlign val="baseline"/>
        <sz val="12"/>
        <color theme="1"/>
        <name val="Arial"/>
        <family val="2"/>
        <scheme val="none"/>
      </font>
      <alignment vertical="top" textRotation="0" wrapText="1" indent="0" justifyLastLine="0" shrinkToFit="0" readingOrder="0"/>
    </dxf>
    <dxf>
      <font>
        <strike val="0"/>
        <outline val="0"/>
        <shadow val="0"/>
        <u val="none"/>
        <vertAlign val="baseline"/>
        <sz val="12"/>
        <color theme="1"/>
        <name val="Arial"/>
        <family val="2"/>
        <scheme val="none"/>
      </font>
      <alignment horizontal="right" vertical="top" textRotation="0" wrapText="1" indent="0" justifyLastLine="0" shrinkToFit="0" readingOrder="0"/>
    </dxf>
    <dxf>
      <border outline="0">
        <top style="thin">
          <color indexed="64"/>
        </top>
      </border>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numFmt numFmtId="166" formatCode="[$-F800]dddd\,\ mmmm\ dd\,\ yyyy"/>
      <alignment horizontal="left" vertical="top" textRotation="0" wrapText="1" indent="0" justifyLastLine="0" shrinkToFit="0" readingOrder="0"/>
    </dxf>
    <dxf>
      <font>
        <strike val="0"/>
        <outline val="0"/>
        <shadow val="0"/>
        <u val="none"/>
        <vertAlign val="baseline"/>
        <sz val="12"/>
        <color theme="1"/>
        <name val="Arial"/>
        <family val="2"/>
        <scheme val="none"/>
      </font>
      <alignment vertical="top" textRotation="0"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alignment horizontal="general" vertical="top" textRotation="0" wrapText="1" indent="0" justifyLastLine="0" shrinkToFit="0" readingOrder="0"/>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alignment horizontal="left" vertical="top" textRotation="0" indent="0" justifyLastLine="0" shrinkToFit="0" readingOrder="0"/>
    </dxf>
    <dxf>
      <font>
        <b val="0"/>
        <i val="0"/>
        <strike val="0"/>
        <condense val="0"/>
        <extend val="0"/>
        <outline val="0"/>
        <shadow val="0"/>
        <u/>
        <vertAlign val="baseline"/>
        <sz val="12"/>
        <color theme="10"/>
        <name val="Arial"/>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auto="1"/>
        </patternFill>
      </fill>
      <alignment horizontal="general" vertical="bottom" textRotation="0" indent="0" justifyLastLine="0" shrinkToFit="0" readingOrder="0"/>
    </dxf>
    <dxf>
      <border>
        <bottom style="thin">
          <color indexed="64"/>
        </bottom>
      </border>
    </dxf>
    <dxf>
      <fill>
        <patternFill patternType="none">
          <fgColor indexed="64"/>
          <bgColor auto="1"/>
        </patternFill>
      </fill>
      <alignment vertical="top" textRotation="0" indent="0" justifyLastLine="0" shrinkToFit="0" readingOrder="0"/>
    </dxf>
  </dxfs>
  <tableStyles count="0" defaultTableStyle="TableStyleMedium2" defaultPivotStyle="PivotStyleLight16"/>
  <colors>
    <mruColors>
      <color rgb="FFBFBFBF"/>
      <color rgb="FF1F4D79"/>
      <color rgb="FFCCE3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907483-17C1-498F-8FAA-E3A942EAEB7A}" name="contents" displayName="contents" ref="A3:C9" totalsRowShown="0" headerRowDxfId="89" dataDxfId="87" headerRowBorderDxfId="88">
  <autoFilter ref="A3:C9" xr:uid="{97907483-17C1-498F-8FAA-E3A942EAEB7A}"/>
  <tableColumns count="3">
    <tableColumn id="1" xr3:uid="{B50A1308-6C76-4113-9AB1-2A112DAB07D6}" name="Table number" dataCellStyle="Normal"/>
    <tableColumn id="2" xr3:uid="{1809D738-0884-44A9-8153-9A48DC4AE4AC}" name="Contents" dataCellStyle="Normal"/>
    <tableColumn id="3" xr3:uid="{AB80EA28-BEBE-44A7-831C-EE698B3365CC}" name="Link" dataDxfId="86">
      <calculatedColumnFormula>HYPERLINK("#'Notes to tables'!A1",CONCATENATE("Link to ", contents[[#This Row],[Table number]]))</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5:B8" totalsRowShown="0" headerRowDxfId="85" dataDxfId="83" headerRowBorderDxfId="84" tableBorderDxfId="82">
  <autoFilter ref="A5:B8" xr:uid="{00000000-0009-0000-0100-000002000000}">
    <filterColumn colId="0" hiddenButton="1"/>
    <filterColumn colId="1" hiddenButton="1"/>
  </autoFilter>
  <tableColumns count="2">
    <tableColumn id="1" xr3:uid="{00000000-0010-0000-0100-000001000000}" name="Note number" dataDxfId="81"/>
    <tableColumn id="2" xr3:uid="{00000000-0010-0000-0100-000002000000}" name="Note text" dataDxfId="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45C34-E537-449D-8DEE-A512F22C6047}" name="definitions" displayName="definitions" ref="A11:B23" totalsRowShown="0" headerRowDxfId="79" dataDxfId="78">
  <autoFilter ref="A11:B23" xr:uid="{43545C34-E537-449D-8DEE-A512F22C6047}">
    <filterColumn colId="0" hiddenButton="1"/>
    <filterColumn colId="1" hiddenButton="1"/>
  </autoFilter>
  <tableColumns count="2">
    <tableColumn id="1" xr3:uid="{DF981472-007A-46BD-8539-CF4C95464E93}" name="Term" dataDxfId="77"/>
    <tableColumn id="2" xr3:uid="{B57D0CE8-3AD8-445D-B249-370F2144B06B}" name="Definition" dataDxfId="76"/>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9559A6-C03F-46A1-B243-666FF09C51EA}" name="amendments" displayName="amendments" ref="A26:B30" totalsRowShown="0" headerRowDxfId="75" dataDxfId="74">
  <autoFilter ref="A26:B30" xr:uid="{B89559A6-C03F-46A1-B243-666FF09C51EA}">
    <filterColumn colId="0" hiddenButton="1"/>
    <filterColumn colId="1" hiddenButton="1"/>
  </autoFilter>
  <tableColumns count="2">
    <tableColumn id="1" xr3:uid="{E197C5F7-A0A5-4265-9DE9-E9A7794F0610}" name="Date" dataDxfId="73"/>
    <tableColumn id="2" xr3:uid="{AC5617E0-11DB-4D47-BBB9-8F7C5B65B578}" name="Reason for change" dataDxfId="72"/>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0497EF-2058-4B5A-8337-607D04595095}" name="Table1" displayName="Table1" ref="A9:K36" totalsRowShown="0" headerRowDxfId="3" dataDxfId="2" tableBorderDxfId="71">
  <autoFilter ref="A9:K36" xr:uid="{D60497EF-2058-4B5A-8337-607D04595095}"/>
  <tableColumns count="11">
    <tableColumn id="1" xr3:uid="{D00D30A7-4543-4B6B-A9E8-D9C4E013BFD2}" name="Year" dataDxfId="14"/>
    <tableColumn id="2" xr3:uid="{EBE390EE-5F24-4699-8A41-654E56750A32}" name="Return" dataDxfId="13"/>
    <tableColumn id="3" xr3:uid="{25A7EC81-6EFB-4FD0-8EEB-C62A57DC532D}" name="Gross amount payable" dataDxfId="12" dataCellStyle="Comma 2 3"/>
    <tableColumn id="4" xr3:uid="{EA5FBC77-29B9-4079-8AD2-01694B354A45}" name="Mandatory reliefs [note C]" dataDxfId="11"/>
    <tableColumn id="5" xr3:uid="{D9AA36CF-87BB-405F-98EA-37D880BE87F5}" name="Discretionary reliefs" dataDxfId="10" dataCellStyle="Comma 2 3"/>
    <tableColumn id="6" xr3:uid="{088A8DA3-1A26-46AD-9CD7-ECBF68EE1857}" name="Other deductions" dataDxfId="9" dataCellStyle="Comma 2 3"/>
    <tableColumn id="7" xr3:uid="{E9D5356D-9618-4CB5-8F53-CFC19A4B6C13}" name="Prior year adjustments" dataDxfId="8" dataCellStyle="Comma 2 3"/>
    <tableColumn id="8" xr3:uid="{FA241A5A-2AF4-4C04-87D0-1B1A1B2F2ED8}" name="Non-domestic rates income before retentions" dataDxfId="7" dataCellStyle="Comma 2 3"/>
    <tableColumn id="9" xr3:uid="{D20CB78C-DDDC-48F3-AB03-AA26B00C9E12}" name="Retentions" dataDxfId="6" dataCellStyle="Comma 2 3"/>
    <tableColumn id="10" xr3:uid="{5D5AF18C-3762-4CB6-9AF7-7FC53F500903}" name="Contributable amount" dataDxfId="5"/>
    <tableColumn id="11" xr3:uid="{02EE65AF-1171-4CA4-AA11-AC8301A930A9}" name="Difference compared to outturn_x000a_[note A]" dataDxfId="4" dataCellStyle="Comma 2 3"/>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866CE7-7F4A-48AF-9AA1-83B4F0FF626C}" name="Table2" displayName="Table2" ref="A9:K240" totalsRowShown="0" headerRowDxfId="70" dataDxfId="69">
  <autoFilter ref="A9:K240" xr:uid="{A5866CE7-7F4A-48AF-9AA1-83B4F0FF626C}"/>
  <sortState xmlns:xlrd2="http://schemas.microsoft.com/office/spreadsheetml/2017/richdata2" ref="A10:K240">
    <sortCondition ref="B10:B240"/>
    <sortCondition ref="C10:C240"/>
  </sortState>
  <tableColumns count="11">
    <tableColumn id="1" xr3:uid="{2A8AF93C-9D5D-4EBE-8A87-D4592BEB5FFF}" name="Council area code" dataDxfId="68"/>
    <tableColumn id="11" xr3:uid="{90C75270-2DA9-44F0-89B8-CE748D0139C7}" name="Council area" dataDxfId="67"/>
    <tableColumn id="2" xr3:uid="{8DE0136B-F110-4C78-AB00-CC3B008CBF74}" name="Financial year" dataDxfId="66"/>
    <tableColumn id="3" xr3:uid="{2F68D6A0-FF14-457D-AA9E-0417597C1DD7}" name="Gross amount payable" dataDxfId="65"/>
    <tableColumn id="4" xr3:uid="{2B184972-5321-4AA3-8B7A-8C16146BD90F}" name="Mandatory _x000a_reliefs" dataDxfId="64"/>
    <tableColumn id="5" xr3:uid="{E1AFDE13-8AA4-481D-933D-B189FF224F1F}" name="Discretionary reliefs" dataDxfId="63"/>
    <tableColumn id="6" xr3:uid="{729E9196-A25D-4396-82CB-687E96759D31}" name="Other _x000a_deductions" dataDxfId="62"/>
    <tableColumn id="7" xr3:uid="{50403C6B-5C53-4158-B454-556C74C9494D}" name="Prior year _x000a_adjustments" dataDxfId="61"/>
    <tableColumn id="8" xr3:uid="{E840829B-F6D1-4ADB-97B0-9B4DDA19BA13}" name="Non-domestic rates income before retentions" dataDxfId="60"/>
    <tableColumn id="9" xr3:uid="{5EB63573-1477-414C-BF21-8C50E4601BC2}" name="Retentions" dataDxfId="59"/>
    <tableColumn id="10" xr3:uid="{6F2970FC-A8DE-4E86-ABB4-CE393C0D4CB0}" name="Contributable amount" dataDxfId="58"/>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6535832-570D-4C17-95F7-A6C0901AE355}" name="Table3" displayName="Table3" ref="A13:AH211" totalsRowShown="0" headerRowDxfId="57" dataDxfId="56">
  <autoFilter ref="A13:AH211" xr:uid="{46535832-570D-4C17-95F7-A6C0901AE355}"/>
  <sortState xmlns:xlrd2="http://schemas.microsoft.com/office/spreadsheetml/2017/richdata2" ref="B14:AH211">
    <sortCondition ref="B14:B211"/>
    <sortCondition ref="C14:C211"/>
  </sortState>
  <tableColumns count="34">
    <tableColumn id="30" xr3:uid="{A9C87347-2C92-4CE2-8C70-55FE4D692A97}" name="Council area code" dataDxfId="55"/>
    <tableColumn id="1" xr3:uid="{F3D1C0E2-529D-4FEC-8A99-56EC8B73559E}" name="Council area" dataDxfId="54"/>
    <tableColumn id="2" xr3:uid="{CC6E8AA5-90A6-4B44-B566-F590B6458A44}" name="Financial year" dataDxfId="53"/>
    <tableColumn id="68" xr3:uid="{0E6EA82F-631C-4A6D-9BEF-9FAEC1A2367C}" name="All mandatory _x000a_reliefs" dataDxfId="52">
      <calculatedColumnFormula>SUM(Table3[[#This Row],[Reliefs and exemptions for unoccupied properties]:[Retail, hospitality, and leisure 
(incl. aviation for 2020-2022)]])</calculatedColumnFormula>
    </tableColumn>
    <tableColumn id="67" xr3:uid="{5CACF7BD-35E1-43A3-84CC-CCF058AB9F58}" name="All discretionary _x000a_(SG-funded) reliefs" dataDxfId="51">
      <calculatedColumnFormula>SUM(Table3[[#This Row],[Hardship 
(discretionary)]:[Stud farms
(discretionary)]])</calculatedColumnFormula>
    </tableColumn>
    <tableColumn id="3" xr3:uid="{25BE7856-C445-439C-9FBD-6BBAA2A3C8F1}" name="Reliefs and exemptions for unoccupied properties" dataDxfId="50"/>
    <tableColumn id="11" xr3:uid="{AB6B1C9E-01D1-40A8-AA67-A97B3486E69A}" name="New start" dataDxfId="49"/>
    <tableColumn id="4" xr3:uid="{B8032163-E56B-489F-9113-390D9FDB4A2C}" name="Fresh start" dataDxfId="48"/>
    <tableColumn id="5" xr3:uid="{D9C8ABC7-C03A-4767-A3F8-A89246188D3D}" name="Religious exemption" dataDxfId="47"/>
    <tableColumn id="6" xr3:uid="{5E396381-9879-4CB1-BADE-5BDCED51C320}" name="Charity" dataDxfId="46"/>
    <tableColumn id="7" xr3:uid="{62CAD590-574B-49D9-ABF3-38CB5D585AAD}" name="Sports" dataDxfId="45"/>
    <tableColumn id="8" xr3:uid="{9F660AE6-5A3E-45D6-B071-37A0A94E3E22}" name="Disabled _x000a_persons" dataDxfId="44"/>
    <tableColumn id="9" xr3:uid="{A9747B4B-1167-4B42-B57D-78AD7E949D5C}" name="Rural" dataDxfId="43"/>
    <tableColumn id="10" xr3:uid="{8AD9B795-D356-4545-9C66-C9050EEDB371}" name="Small business bonus scheme" dataDxfId="42"/>
    <tableColumn id="12" xr3:uid="{48DD1C13-D21B-4BBF-AA45-C134B422CD11}" name="Renewable energy" dataDxfId="41"/>
    <tableColumn id="13" xr3:uid="{31DC1727-34F3-44A0-8B1A-D07A27548988}" name="District heating" dataDxfId="40"/>
    <tableColumn id="69" xr3:uid="{EDA40A80-011F-42BF-B40D-EA0752C20CBD}" name="Enterprise _x000a_areas" dataDxfId="39"/>
    <tableColumn id="14" xr3:uid="{23DF5B39-5583-4CC8-A810-3A7EDBBF9DB3}" name="Transitional _x000a_(hospitality)" dataDxfId="38"/>
    <tableColumn id="15" xr3:uid="{8C1A79E8-1FC5-4549-A375-017F4D1B4460}" name="Transitional (offices)" dataDxfId="37"/>
    <tableColumn id="71" xr3:uid="{06F2A47C-31F5-4E83-88F3-24739DB8A36D}" name="Transitional (hydro)" dataDxfId="36"/>
    <tableColumn id="16" xr3:uid="{1844433D-F392-487F-A717-E9E83C90DB08}" name="Nursery" dataDxfId="35"/>
    <tableColumn id="17" xr3:uid="{34D18768-FD76-4214-A6B5-EC9A9C01B931}" name="Business growth accelerator (new occupied or improved)" dataDxfId="34"/>
    <tableColumn id="18" xr3:uid="{BE50D114-41BF-46DC-9CE2-BC1E6E8E8EB1}" name="Business growth accelerator (new unoccupied)" dataDxfId="33"/>
    <tableColumn id="19" xr3:uid="{511C9856-6518-42CB-AFC8-F84EF136DE3D}" name="Mobile mast" dataDxfId="32"/>
    <tableColumn id="20" xr3:uid="{078D6549-068C-4B42-A86A-74CE91BF2625}" name="New fibre" dataDxfId="31"/>
    <tableColumn id="21" xr3:uid="{C360E76C-9CD5-4F2D-91B1-AEA55E4BFC60}" name="Lighthouse" dataDxfId="30"/>
    <tableColumn id="22" xr3:uid="{7056347A-970E-44A9-8B4C-8C5BC5F6874F}" name="General 1.6% relief" dataDxfId="29"/>
    <tableColumn id="23" xr3:uid="{A000AAE0-C112-476B-AD6B-A5CA35EA35B5}" name="Retail, hospitality, and leisure _x000a_(incl. aviation for 2020-2022)" dataDxfId="28"/>
    <tableColumn id="24" xr3:uid="{1B76B46E-6691-45F6-9612-C5E347211FE4}" name="Hardship _x000a_(discretionary)" dataDxfId="27"/>
    <tableColumn id="25" xr3:uid="{D23E138C-0AFE-4E48-B3B6-694C2BDA0E78}" name="Charity _x000a_(discretionary)" dataDxfId="26"/>
    <tableColumn id="26" xr3:uid="{B0C5F35F-4CD4-4BF9-8417-41D475C3B6A9}" name="Sports _x000a_(discretionary _x000a_top-up)" dataDxfId="25"/>
    <tableColumn id="27" xr3:uid="{0E97C772-E629-4D11-AB8C-7D1EF1033337}" name="Sports _x000a_(fully discretionary)" dataDxfId="24"/>
    <tableColumn id="28" xr3:uid="{88DD385B-1B7C-4381-B433-3A66F9A00A73}" name="Rural _x000a_(discretionary)" dataDxfId="23"/>
    <tableColumn id="29" xr3:uid="{AE23DF3E-612F-4EE7-A745-876560CA4D88}" name="Stud farms_x000a_(discretionary)" dataDxfId="22"/>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3EC3D3D-1CCD-43D1-8A69-D0AD71EAD629}" name="Table4" displayName="Table4" ref="A11:E29" totalsRowShown="0" headerRowDxfId="21" dataDxfId="20">
  <autoFilter ref="A11:E29" xr:uid="{B3EC3D3D-1CCD-43D1-8A69-D0AD71EAD629}">
    <filterColumn colId="0" hiddenButton="1"/>
    <filterColumn colId="1" hiddenButton="1"/>
    <filterColumn colId="2" hiddenButton="1"/>
    <filterColumn colId="3" hiddenButton="1"/>
    <filterColumn colId="4" hiddenButton="1"/>
  </autoFilter>
  <sortState xmlns:xlrd2="http://schemas.microsoft.com/office/spreadsheetml/2017/richdata2" ref="A12:E29">
    <sortCondition ref="A12:A29"/>
    <sortCondition ref="D12:D29"/>
  </sortState>
  <tableColumns count="5">
    <tableColumn id="1" xr3:uid="{DBDFC7AD-62C2-43D4-8944-86ACD7E8D992}" name="Financial year" dataDxfId="19"/>
    <tableColumn id="2" xr3:uid="{CC805228-C6AF-4AFE-91C7-DE7B3DEF786A}" name="Rateable value band" dataDxfId="18"/>
    <tableColumn id="3" xr3:uid="{C5F039A7-9B38-4923-A03A-AD43C5BE406C}" name="Poundage" dataDxfId="17"/>
    <tableColumn id="4" xr3:uid="{23F698AC-4170-4842-91FA-B8A6D33DA118}" name="Supplement" dataDxfId="16"/>
    <tableColumn id="5" xr3:uid="{93F16ED5-4821-44B3-8E15-686D8BD3FA6B}" name="Total rate" dataDxfId="15">
      <calculatedColumnFormula>D12+C12</calculatedColumnFormula>
    </tableColumn>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ionalarchives.gov.uk/doc/open-government-licence/version/3/" TargetMode="External"/><Relationship Id="rId3" Type="http://schemas.openxmlformats.org/officeDocument/2006/relationships/hyperlink" Target="mailto:lgfstats@gov.scot" TargetMode="External"/><Relationship Id="rId7" Type="http://schemas.openxmlformats.org/officeDocument/2006/relationships/hyperlink" Target="https://www.gov.scot/statistics-and-research/" TargetMode="External"/><Relationship Id="rId2" Type="http://schemas.openxmlformats.org/officeDocument/2006/relationships/hyperlink" Target="mailto:ChiefStatistician@gov.scot" TargetMode="External"/><Relationship Id="rId1" Type="http://schemas.openxmlformats.org/officeDocument/2006/relationships/hyperlink" Target="mailto:lgfstats@gov.scot" TargetMode="External"/><Relationship Id="rId6" Type="http://schemas.openxmlformats.org/officeDocument/2006/relationships/hyperlink" Target="https://www.gov.scot/publications/scotstat-register-guidance/" TargetMode="External"/><Relationship Id="rId5" Type="http://schemas.openxmlformats.org/officeDocument/2006/relationships/hyperlink" Target="https://www.gov.scot/publications/non-domestic-rates-income-ndri-returns/" TargetMode="External"/><Relationship Id="rId4" Type="http://schemas.openxmlformats.org/officeDocument/2006/relationships/hyperlink" Target="https://www.gov.scot/policies/local-government/non-domestic-rates/" TargetMode="External"/><Relationship Id="rId9" Type="http://schemas.openxmlformats.org/officeDocument/2006/relationships/hyperlink" Target="mailto:statistics.enquiries@gov.sco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scot/publications/non-domestic-rates-income-ndri-returns/" TargetMode="External"/><Relationship Id="rId2" Type="http://schemas.openxmlformats.org/officeDocument/2006/relationships/hyperlink" Target="https://www.fiscalcommission.scot/publications/scotlands-economic-and-fiscal-forecasts-december-2023/" TargetMode="External"/><Relationship Id="rId1" Type="http://schemas.openxmlformats.org/officeDocument/2006/relationships/hyperlink" Target="https://www.gov.scot/publications/scottish-local-government-finance-statistics-2021-22/"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1F61-BF5E-4ED4-81D9-C39BA232A0E4}">
  <sheetPr>
    <tabColor rgb="FFFF0000"/>
  </sheetPr>
  <dimension ref="A1:D43"/>
  <sheetViews>
    <sheetView zoomScaleNormal="100" workbookViewId="0">
      <selection activeCell="D6" sqref="D6"/>
    </sheetView>
  </sheetViews>
  <sheetFormatPr defaultColWidth="8.88671875" defaultRowHeight="12.75" x14ac:dyDescent="0.2"/>
  <cols>
    <col min="1" max="1" width="57.5546875" style="77" bestFit="1" customWidth="1"/>
    <col min="2" max="2" width="8.88671875" style="77"/>
    <col min="3" max="3" width="30" style="77" customWidth="1"/>
    <col min="4" max="4" width="20.5546875" style="77" bestFit="1" customWidth="1"/>
    <col min="5" max="16384" width="8.88671875" style="77"/>
  </cols>
  <sheetData>
    <row r="1" spans="1:4" ht="13.5" thickBot="1" x14ac:dyDescent="0.25">
      <c r="A1" s="73" t="s">
        <v>260</v>
      </c>
      <c r="B1" s="74" t="s">
        <v>261</v>
      </c>
      <c r="C1" s="75" t="s">
        <v>262</v>
      </c>
      <c r="D1" s="76" t="s">
        <v>263</v>
      </c>
    </row>
    <row r="2" spans="1:4" ht="13.5" thickBot="1" x14ac:dyDescent="0.25">
      <c r="A2" s="78" t="s">
        <v>264</v>
      </c>
      <c r="B2" s="74"/>
      <c r="C2" s="79"/>
      <c r="D2" s="80">
        <f>COUNTIF(B3:B41,"=done")/35</f>
        <v>0.94285714285714284</v>
      </c>
    </row>
    <row r="3" spans="1:4" ht="13.5" thickBot="1" x14ac:dyDescent="0.25">
      <c r="A3" s="81" t="s">
        <v>265</v>
      </c>
      <c r="B3" s="82" t="s">
        <v>266</v>
      </c>
      <c r="C3" s="79"/>
      <c r="D3" s="83" t="s">
        <v>267</v>
      </c>
    </row>
    <row r="4" spans="1:4" x14ac:dyDescent="0.2">
      <c r="A4" s="81" t="s">
        <v>268</v>
      </c>
      <c r="B4" s="82" t="s">
        <v>266</v>
      </c>
      <c r="C4" s="79"/>
    </row>
    <row r="5" spans="1:4" x14ac:dyDescent="0.2">
      <c r="A5" s="81" t="s">
        <v>269</v>
      </c>
      <c r="B5" s="82" t="s">
        <v>266</v>
      </c>
      <c r="C5" s="79"/>
    </row>
    <row r="6" spans="1:4" x14ac:dyDescent="0.2">
      <c r="A6" s="81" t="s">
        <v>270</v>
      </c>
      <c r="B6" s="82" t="s">
        <v>266</v>
      </c>
      <c r="C6" s="79"/>
    </row>
    <row r="7" spans="1:4" x14ac:dyDescent="0.2">
      <c r="A7" s="81" t="s">
        <v>271</v>
      </c>
      <c r="B7" s="82" t="s">
        <v>266</v>
      </c>
      <c r="C7" s="79"/>
    </row>
    <row r="8" spans="1:4" x14ac:dyDescent="0.2">
      <c r="A8" s="81" t="s">
        <v>272</v>
      </c>
      <c r="B8" s="82" t="s">
        <v>266</v>
      </c>
      <c r="C8" s="79"/>
    </row>
    <row r="9" spans="1:4" x14ac:dyDescent="0.2">
      <c r="A9" s="81" t="s">
        <v>273</v>
      </c>
      <c r="B9" s="82" t="s">
        <v>266</v>
      </c>
      <c r="C9" s="79"/>
    </row>
    <row r="10" spans="1:4" x14ac:dyDescent="0.2">
      <c r="A10" s="81" t="s">
        <v>274</v>
      </c>
      <c r="B10" s="82" t="s">
        <v>266</v>
      </c>
      <c r="C10" s="84"/>
    </row>
    <row r="11" spans="1:4" ht="13.5" thickBot="1" x14ac:dyDescent="0.25">
      <c r="A11" s="85" t="s">
        <v>275</v>
      </c>
      <c r="B11" s="86" t="s">
        <v>266</v>
      </c>
      <c r="C11" s="79"/>
    </row>
    <row r="12" spans="1:4" x14ac:dyDescent="0.2">
      <c r="A12" s="87" t="s">
        <v>276</v>
      </c>
      <c r="B12" s="82"/>
      <c r="C12" s="88"/>
    </row>
    <row r="13" spans="1:4" x14ac:dyDescent="0.2">
      <c r="A13" s="81" t="s">
        <v>277</v>
      </c>
      <c r="B13" s="82" t="s">
        <v>266</v>
      </c>
      <c r="C13" s="79"/>
    </row>
    <row r="14" spans="1:4" x14ac:dyDescent="0.2">
      <c r="A14" s="81" t="s">
        <v>278</v>
      </c>
      <c r="B14" s="82" t="s">
        <v>266</v>
      </c>
      <c r="C14" s="79"/>
    </row>
    <row r="15" spans="1:4" x14ac:dyDescent="0.2">
      <c r="A15" s="81" t="s">
        <v>279</v>
      </c>
      <c r="B15" s="82" t="s">
        <v>266</v>
      </c>
      <c r="C15" s="79"/>
    </row>
    <row r="16" spans="1:4" ht="13.5" thickBot="1" x14ac:dyDescent="0.25">
      <c r="A16" s="85" t="s">
        <v>280</v>
      </c>
      <c r="B16" s="86" t="s">
        <v>266</v>
      </c>
      <c r="C16" s="79"/>
    </row>
    <row r="17" spans="1:3" x14ac:dyDescent="0.2">
      <c r="A17" s="78" t="s">
        <v>281</v>
      </c>
      <c r="B17" s="74"/>
      <c r="C17" s="88"/>
    </row>
    <row r="18" spans="1:3" x14ac:dyDescent="0.2">
      <c r="A18" s="81" t="s">
        <v>282</v>
      </c>
      <c r="B18" s="82" t="s">
        <v>266</v>
      </c>
      <c r="C18" s="79"/>
    </row>
    <row r="19" spans="1:3" x14ac:dyDescent="0.2">
      <c r="A19" s="81" t="s">
        <v>283</v>
      </c>
      <c r="B19" s="82" t="s">
        <v>266</v>
      </c>
      <c r="C19" s="79"/>
    </row>
    <row r="20" spans="1:3" x14ac:dyDescent="0.2">
      <c r="A20" s="81" t="s">
        <v>284</v>
      </c>
      <c r="B20" s="82" t="s">
        <v>266</v>
      </c>
      <c r="C20" s="84"/>
    </row>
    <row r="21" spans="1:3" x14ac:dyDescent="0.2">
      <c r="A21" s="81" t="s">
        <v>285</v>
      </c>
      <c r="B21" s="82" t="s">
        <v>266</v>
      </c>
      <c r="C21" s="79"/>
    </row>
    <row r="22" spans="1:3" x14ac:dyDescent="0.2">
      <c r="A22" s="81" t="s">
        <v>286</v>
      </c>
      <c r="B22" s="82" t="s">
        <v>266</v>
      </c>
      <c r="C22" s="89"/>
    </row>
    <row r="23" spans="1:3" x14ac:dyDescent="0.2">
      <c r="A23" s="81" t="s">
        <v>287</v>
      </c>
      <c r="B23" s="82" t="s">
        <v>266</v>
      </c>
      <c r="C23" s="79"/>
    </row>
    <row r="24" spans="1:3" x14ac:dyDescent="0.2">
      <c r="A24" s="81" t="s">
        <v>288</v>
      </c>
      <c r="B24" s="82" t="s">
        <v>266</v>
      </c>
      <c r="C24" s="79"/>
    </row>
    <row r="25" spans="1:3" x14ac:dyDescent="0.2">
      <c r="A25" s="81" t="s">
        <v>289</v>
      </c>
      <c r="B25" s="82" t="s">
        <v>266</v>
      </c>
      <c r="C25" s="79"/>
    </row>
    <row r="26" spans="1:3" x14ac:dyDescent="0.2">
      <c r="A26" s="81" t="s">
        <v>290</v>
      </c>
      <c r="B26" s="82" t="s">
        <v>266</v>
      </c>
      <c r="C26" s="79"/>
    </row>
    <row r="27" spans="1:3" x14ac:dyDescent="0.2">
      <c r="A27" s="81" t="s">
        <v>291</v>
      </c>
      <c r="B27" s="82" t="s">
        <v>266</v>
      </c>
      <c r="C27" s="79"/>
    </row>
    <row r="28" spans="1:3" x14ac:dyDescent="0.2">
      <c r="A28" s="81" t="s">
        <v>292</v>
      </c>
      <c r="B28" s="82" t="s">
        <v>266</v>
      </c>
      <c r="C28" s="79"/>
    </row>
    <row r="29" spans="1:3" ht="13.5" thickBot="1" x14ac:dyDescent="0.25">
      <c r="A29" s="85" t="s">
        <v>293</v>
      </c>
      <c r="B29" s="86" t="s">
        <v>266</v>
      </c>
      <c r="C29" s="79"/>
    </row>
    <row r="30" spans="1:3" x14ac:dyDescent="0.2">
      <c r="A30" s="78" t="s">
        <v>294</v>
      </c>
      <c r="B30" s="74"/>
      <c r="C30" s="88"/>
    </row>
    <row r="31" spans="1:3" x14ac:dyDescent="0.2">
      <c r="A31" s="81" t="s">
        <v>295</v>
      </c>
      <c r="B31" s="82" t="s">
        <v>266</v>
      </c>
      <c r="C31" s="79"/>
    </row>
    <row r="32" spans="1:3" x14ac:dyDescent="0.2">
      <c r="A32" s="81" t="s">
        <v>296</v>
      </c>
      <c r="B32" s="82" t="s">
        <v>266</v>
      </c>
      <c r="C32" s="79"/>
    </row>
    <row r="33" spans="1:3" x14ac:dyDescent="0.2">
      <c r="A33" s="81" t="s">
        <v>297</v>
      </c>
      <c r="B33" s="82" t="s">
        <v>266</v>
      </c>
      <c r="C33" s="79"/>
    </row>
    <row r="34" spans="1:3" x14ac:dyDescent="0.2">
      <c r="A34" s="81" t="s">
        <v>298</v>
      </c>
      <c r="B34" s="82" t="s">
        <v>266</v>
      </c>
      <c r="C34" s="79"/>
    </row>
    <row r="35" spans="1:3" x14ac:dyDescent="0.2">
      <c r="A35" s="81" t="s">
        <v>299</v>
      </c>
      <c r="B35" s="82" t="s">
        <v>266</v>
      </c>
      <c r="C35" s="79"/>
    </row>
    <row r="36" spans="1:3" ht="13.5" thickBot="1" x14ac:dyDescent="0.25">
      <c r="A36" s="85" t="s">
        <v>300</v>
      </c>
      <c r="B36" s="86"/>
      <c r="C36" s="79" t="s">
        <v>308</v>
      </c>
    </row>
    <row r="37" spans="1:3" x14ac:dyDescent="0.2">
      <c r="A37" s="78" t="s">
        <v>301</v>
      </c>
      <c r="B37" s="74"/>
      <c r="C37" s="88"/>
    </row>
    <row r="38" spans="1:3" x14ac:dyDescent="0.2">
      <c r="A38" s="81" t="s">
        <v>302</v>
      </c>
      <c r="B38" s="82" t="s">
        <v>266</v>
      </c>
      <c r="C38" s="79"/>
    </row>
    <row r="39" spans="1:3" x14ac:dyDescent="0.2">
      <c r="A39" s="81" t="s">
        <v>303</v>
      </c>
      <c r="B39" s="82" t="s">
        <v>266</v>
      </c>
      <c r="C39" s="79"/>
    </row>
    <row r="40" spans="1:3" x14ac:dyDescent="0.2">
      <c r="A40" s="81" t="s">
        <v>304</v>
      </c>
      <c r="B40" s="82" t="s">
        <v>266</v>
      </c>
      <c r="C40" s="79"/>
    </row>
    <row r="41" spans="1:3" ht="13.5" thickBot="1" x14ac:dyDescent="0.25">
      <c r="A41" s="85" t="s">
        <v>305</v>
      </c>
      <c r="B41" s="86"/>
      <c r="C41" s="90"/>
    </row>
    <row r="42" spans="1:3" x14ac:dyDescent="0.2">
      <c r="A42" s="103" t="s">
        <v>306</v>
      </c>
      <c r="B42" s="104"/>
      <c r="C42" s="104"/>
    </row>
    <row r="43" spans="1:3" x14ac:dyDescent="0.2">
      <c r="A43" s="77" t="s">
        <v>307</v>
      </c>
    </row>
  </sheetData>
  <mergeCells count="1">
    <mergeCell ref="A42:C42"/>
  </mergeCells>
  <conditionalFormatting sqref="A3:A11 A13:A16 A18:A29 A31:A36 A38:A41">
    <cfRule type="expression" dxfId="1" priority="1">
      <formula>IF(B3="",1)</formula>
    </cfRule>
    <cfRule type="expression" dxfId="0" priority="2">
      <formula>IF(B3="done",1)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CCB01-710C-4ADD-A79C-2CA912EDD277}">
  <dimension ref="A1:A40"/>
  <sheetViews>
    <sheetView showGridLines="0" tabSelected="1" workbookViewId="0"/>
  </sheetViews>
  <sheetFormatPr defaultRowHeight="15" x14ac:dyDescent="0.2"/>
  <cols>
    <col min="1" max="1" width="141.88671875" customWidth="1"/>
  </cols>
  <sheetData>
    <row r="1" spans="1:1" s="7" customFormat="1" ht="26.25" x14ac:dyDescent="0.2">
      <c r="A1" s="38" t="s">
        <v>129</v>
      </c>
    </row>
    <row r="2" spans="1:1" ht="18" x14ac:dyDescent="0.2">
      <c r="A2" s="39" t="s">
        <v>89</v>
      </c>
    </row>
    <row r="3" spans="1:1" x14ac:dyDescent="0.2">
      <c r="A3" s="40" t="s">
        <v>116</v>
      </c>
    </row>
    <row r="4" spans="1:1" ht="24.95" customHeight="1" x14ac:dyDescent="0.2">
      <c r="A4" s="40" t="s">
        <v>117</v>
      </c>
    </row>
    <row r="5" spans="1:1" s="7" customFormat="1" ht="18" x14ac:dyDescent="0.2">
      <c r="A5" s="41" t="s">
        <v>90</v>
      </c>
    </row>
    <row r="6" spans="1:1" s="7" customFormat="1" x14ac:dyDescent="0.2">
      <c r="A6" s="101" t="s">
        <v>319</v>
      </c>
    </row>
    <row r="7" spans="1:1" s="7" customFormat="1" ht="24.95" customHeight="1" x14ac:dyDescent="0.2">
      <c r="A7" s="101" t="s">
        <v>320</v>
      </c>
    </row>
    <row r="8" spans="1:1" s="7" customFormat="1" ht="18" x14ac:dyDescent="0.2">
      <c r="A8" s="42" t="s">
        <v>91</v>
      </c>
    </row>
    <row r="9" spans="1:1" s="7" customFormat="1" ht="24.95" customHeight="1" x14ac:dyDescent="0.2">
      <c r="A9" s="1" t="s">
        <v>118</v>
      </c>
    </row>
    <row r="10" spans="1:1" ht="18" x14ac:dyDescent="0.2">
      <c r="A10" s="42" t="s">
        <v>92</v>
      </c>
    </row>
    <row r="11" spans="1:1" s="7" customFormat="1" x14ac:dyDescent="0.2">
      <c r="A11" s="19" t="s">
        <v>123</v>
      </c>
    </row>
    <row r="12" spans="1:1" s="7" customFormat="1" x14ac:dyDescent="0.2">
      <c r="A12" s="46" t="s">
        <v>119</v>
      </c>
    </row>
    <row r="13" spans="1:1" s="7" customFormat="1" x14ac:dyDescent="0.2">
      <c r="A13" s="1" t="s">
        <v>127</v>
      </c>
    </row>
    <row r="14" spans="1:1" s="7" customFormat="1" x14ac:dyDescent="0.2">
      <c r="A14" s="46" t="s">
        <v>120</v>
      </c>
    </row>
    <row r="15" spans="1:1" s="7" customFormat="1" x14ac:dyDescent="0.2">
      <c r="A15" s="43" t="s">
        <v>121</v>
      </c>
    </row>
    <row r="16" spans="1:1" s="7" customFormat="1" ht="24.95" customHeight="1" x14ac:dyDescent="0.2">
      <c r="A16" s="46" t="s">
        <v>122</v>
      </c>
    </row>
    <row r="17" spans="1:1" ht="18" x14ac:dyDescent="0.2">
      <c r="A17" s="44" t="s">
        <v>93</v>
      </c>
    </row>
    <row r="18" spans="1:1" s="7" customFormat="1" ht="39.950000000000003" customHeight="1" x14ac:dyDescent="0.2">
      <c r="A18" s="19" t="s">
        <v>94</v>
      </c>
    </row>
    <row r="19" spans="1:1" ht="15.75" x14ac:dyDescent="0.2">
      <c r="A19" s="45" t="s">
        <v>95</v>
      </c>
    </row>
    <row r="20" spans="1:1" s="7" customFormat="1" x14ac:dyDescent="0.2">
      <c r="A20" s="1" t="s">
        <v>96</v>
      </c>
    </row>
    <row r="21" spans="1:1" s="7" customFormat="1" ht="24.95" customHeight="1" x14ac:dyDescent="0.2">
      <c r="A21" s="47" t="s">
        <v>97</v>
      </c>
    </row>
    <row r="22" spans="1:1" s="7" customFormat="1" x14ac:dyDescent="0.2">
      <c r="A22" s="1" t="s">
        <v>98</v>
      </c>
    </row>
    <row r="23" spans="1:1" s="7" customFormat="1" x14ac:dyDescent="0.2">
      <c r="A23" s="48" t="s">
        <v>99</v>
      </c>
    </row>
    <row r="24" spans="1:1" s="7" customFormat="1" x14ac:dyDescent="0.2">
      <c r="A24" s="48" t="s">
        <v>100</v>
      </c>
    </row>
    <row r="25" spans="1:1" s="7" customFormat="1" ht="24.95" customHeight="1" x14ac:dyDescent="0.2">
      <c r="A25" s="47" t="s">
        <v>101</v>
      </c>
    </row>
    <row r="26" spans="1:1" ht="15.75" x14ac:dyDescent="0.2">
      <c r="A26" s="45" t="s">
        <v>102</v>
      </c>
    </row>
    <row r="27" spans="1:1" s="7" customFormat="1" ht="30" x14ac:dyDescent="0.2">
      <c r="A27" s="1" t="s">
        <v>103</v>
      </c>
    </row>
    <row r="28" spans="1:1" s="2" customFormat="1" ht="24.95" customHeight="1" x14ac:dyDescent="0.2">
      <c r="A28" s="47" t="s">
        <v>97</v>
      </c>
    </row>
    <row r="29" spans="1:1" ht="15.75" x14ac:dyDescent="0.2">
      <c r="A29" s="45" t="s">
        <v>104</v>
      </c>
    </row>
    <row r="30" spans="1:1" s="7" customFormat="1" x14ac:dyDescent="0.2">
      <c r="A30" s="1" t="s">
        <v>105</v>
      </c>
    </row>
    <row r="31" spans="1:1" s="7" customFormat="1" x14ac:dyDescent="0.2">
      <c r="A31" s="48" t="s">
        <v>106</v>
      </c>
    </row>
    <row r="32" spans="1:1" s="7" customFormat="1" x14ac:dyDescent="0.2">
      <c r="A32" s="48" t="s">
        <v>107</v>
      </c>
    </row>
    <row r="33" spans="1:1" s="7" customFormat="1" x14ac:dyDescent="0.2">
      <c r="A33" s="47" t="s">
        <v>128</v>
      </c>
    </row>
    <row r="34" spans="1:1" s="7" customFormat="1" x14ac:dyDescent="0.2">
      <c r="A34" s="1" t="s">
        <v>108</v>
      </c>
    </row>
    <row r="35" spans="1:1" s="7" customFormat="1" x14ac:dyDescent="0.2">
      <c r="A35" s="46" t="s">
        <v>124</v>
      </c>
    </row>
    <row r="36" spans="1:1" s="7" customFormat="1" x14ac:dyDescent="0.2">
      <c r="A36" s="1" t="s">
        <v>109</v>
      </c>
    </row>
    <row r="37" spans="1:1" s="7" customFormat="1" ht="24.95" customHeight="1" x14ac:dyDescent="0.2">
      <c r="A37" s="46" t="s">
        <v>125</v>
      </c>
    </row>
    <row r="38" spans="1:1" ht="15.75" x14ac:dyDescent="0.2">
      <c r="A38" s="45" t="s">
        <v>110</v>
      </c>
    </row>
    <row r="39" spans="1:1" s="7" customFormat="1" x14ac:dyDescent="0.2">
      <c r="A39" s="1" t="s">
        <v>111</v>
      </c>
    </row>
    <row r="40" spans="1:1" s="7" customFormat="1" x14ac:dyDescent="0.2">
      <c r="A40" s="46" t="s">
        <v>126</v>
      </c>
    </row>
  </sheetData>
  <hyperlinks>
    <hyperlink ref="A21" r:id="rId1" xr:uid="{1AA0150C-EAA9-4260-A162-314B7222D053}"/>
    <hyperlink ref="A25" r:id="rId2" xr:uid="{2D681074-EE24-4F7C-83E0-09A07A598EE1}"/>
    <hyperlink ref="A28" r:id="rId3" xr:uid="{9CBE140F-53EA-4D70-960C-41D90BFBED6A}"/>
    <hyperlink ref="A12" r:id="rId4" display="https://www.gov.scot/policies/local-government/non-domestic-rates/" xr:uid="{EEB18B29-970D-4868-B783-408DDE63280D}"/>
    <hyperlink ref="A16" r:id="rId5" display="https://www.gov.scot/publications/non-domestic-rates-income-ndri-returns/" xr:uid="{8CC95B8F-0E44-4922-9286-5E50476C33D5}"/>
    <hyperlink ref="A35" r:id="rId6" display="https://www.gov.scot/publications/scotstat-register-guidance/" xr:uid="{28F5794D-6A2A-4610-B3C6-92655F82AD3B}"/>
    <hyperlink ref="A37" r:id="rId7" display="https://www.gov.scot/statistics-and-research/" xr:uid="{D9DD99FF-4119-4158-A174-F9C691DFA174}"/>
    <hyperlink ref="A40" r:id="rId8" display="https://www.nationalarchives.gov.uk/doc/open-government-licence/version/3/" xr:uid="{4DF9AC2F-EA1E-4DB1-A802-D48CC48A9C64}"/>
    <hyperlink ref="A33" r:id="rId9" xr:uid="{73C24A4E-01FE-4053-9A06-C8844661C76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FF0C-24C8-4181-A14C-5EB7F4F5EF61}">
  <dimension ref="A1:M31"/>
  <sheetViews>
    <sheetView showGridLines="0" workbookViewId="0"/>
  </sheetViews>
  <sheetFormatPr defaultColWidth="0" defaultRowHeight="15" x14ac:dyDescent="0.2"/>
  <cols>
    <col min="1" max="1" width="27.109375" bestFit="1" customWidth="1"/>
    <col min="2" max="2" width="80.33203125" customWidth="1"/>
    <col min="3" max="3" width="35.6640625" customWidth="1"/>
    <col min="4" max="4" width="23.44140625" customWidth="1"/>
    <col min="5" max="5" width="104.77734375" customWidth="1"/>
    <col min="6" max="16384" width="7.109375" hidden="1"/>
  </cols>
  <sheetData>
    <row r="1" spans="1:13" ht="24.95" customHeight="1" x14ac:dyDescent="0.2">
      <c r="A1" s="29" t="s">
        <v>83</v>
      </c>
      <c r="B1" s="13"/>
    </row>
    <row r="2" spans="1:13" s="3" customFormat="1" ht="15" customHeight="1" x14ac:dyDescent="0.2">
      <c r="A2" s="49" t="s">
        <v>16</v>
      </c>
      <c r="B2" s="22"/>
      <c r="C2" s="22"/>
      <c r="D2" s="22"/>
      <c r="E2" s="23"/>
      <c r="F2" s="23"/>
      <c r="G2" s="24"/>
      <c r="H2" s="24"/>
      <c r="I2" s="24"/>
      <c r="J2" s="24"/>
      <c r="K2" s="24"/>
      <c r="L2" s="1"/>
      <c r="M2" s="1"/>
    </row>
    <row r="3" spans="1:13" ht="24.95" customHeight="1" x14ac:dyDescent="0.25">
      <c r="A3" s="100" t="s">
        <v>167</v>
      </c>
      <c r="B3" s="100" t="s">
        <v>168</v>
      </c>
      <c r="C3" s="100" t="s">
        <v>169</v>
      </c>
      <c r="D3" s="14"/>
    </row>
    <row r="4" spans="1:13" ht="24.95" customHeight="1" x14ac:dyDescent="0.25">
      <c r="A4" t="s">
        <v>84</v>
      </c>
      <c r="B4" t="s">
        <v>204</v>
      </c>
      <c r="C4" s="15" t="str">
        <f>HYPERLINK("#'Background information'!A1",CONCATENATE("Link to ", contents[[#This Row],[Table number]]))</f>
        <v>Link to Background information</v>
      </c>
      <c r="D4" s="14"/>
    </row>
    <row r="5" spans="1:13" ht="24.95" customHeight="1" x14ac:dyDescent="0.25">
      <c r="A5" t="s">
        <v>85</v>
      </c>
      <c r="B5" t="str">
        <f>'Notes to tables'!A1</f>
        <v>Notes and definitions</v>
      </c>
      <c r="C5" s="37" t="str">
        <f>HYPERLINK("#'Notes to tables'!A1",CONCATENATE("Link to ", contents[[#This Row],[Table number]]))</f>
        <v>Link to Notes to tables</v>
      </c>
      <c r="D5" s="14"/>
    </row>
    <row r="6" spans="1:13" ht="24.95" customHeight="1" x14ac:dyDescent="0.2">
      <c r="A6" t="s">
        <v>86</v>
      </c>
      <c r="B6" t="s">
        <v>246</v>
      </c>
      <c r="C6" s="36" t="str">
        <f>HYPERLINK("#'Table 1'!A1",CONCATENATE("Link to ", contents[[#This Row],[Table number]]))</f>
        <v>Link to Table 1</v>
      </c>
    </row>
    <row r="7" spans="1:13" ht="24.95" customHeight="1" x14ac:dyDescent="0.2">
      <c r="A7" t="s">
        <v>87</v>
      </c>
      <c r="B7" t="s">
        <v>317</v>
      </c>
      <c r="C7" s="36" t="str">
        <f>HYPERLINK("#'Table 2'!A1",CONCATENATE("Link to ", contents[[#This Row],[Table number]]))</f>
        <v>Link to Table 2</v>
      </c>
    </row>
    <row r="8" spans="1:13" ht="24.95" customHeight="1" x14ac:dyDescent="0.2">
      <c r="A8" t="s">
        <v>88</v>
      </c>
      <c r="B8" t="s">
        <v>247</v>
      </c>
      <c r="C8" s="36" t="str">
        <f>HYPERLINK("#'Table 3'!A1",CONCATENATE("Link to ", contents[[#This Row],[Table number]]))</f>
        <v>Link to Table 3</v>
      </c>
    </row>
    <row r="9" spans="1:13" ht="24.95" customHeight="1" x14ac:dyDescent="0.2">
      <c r="A9" t="s">
        <v>114</v>
      </c>
      <c r="B9" t="s">
        <v>248</v>
      </c>
      <c r="C9" s="36" t="str">
        <f>HYPERLINK("#'Table 4'!A1",CONCATENATE("Link to ", contents[[#This Row],[Table number]]))</f>
        <v>Link to Table 4</v>
      </c>
    </row>
    <row r="12" spans="1:13" ht="15.75" x14ac:dyDescent="0.2">
      <c r="A12" s="11"/>
    </row>
    <row r="21" spans="1:3" x14ac:dyDescent="0.2">
      <c r="A21" s="15"/>
    </row>
    <row r="22" spans="1:3" x14ac:dyDescent="0.2">
      <c r="A22" s="16"/>
    </row>
    <row r="23" spans="1:3" x14ac:dyDescent="0.2">
      <c r="A23" s="15"/>
    </row>
    <row r="24" spans="1:3" x14ac:dyDescent="0.2">
      <c r="A24" s="1"/>
    </row>
    <row r="25" spans="1:3" ht="15.75" x14ac:dyDescent="0.2">
      <c r="A25" s="11"/>
    </row>
    <row r="26" spans="1:3" ht="15.95" customHeight="1" x14ac:dyDescent="0.2">
      <c r="A26" s="15"/>
      <c r="C26" s="17"/>
    </row>
    <row r="27" spans="1:3" x14ac:dyDescent="0.2">
      <c r="A27" s="15"/>
    </row>
    <row r="28" spans="1:3" x14ac:dyDescent="0.2">
      <c r="A28" s="15"/>
    </row>
    <row r="29" spans="1:3" x14ac:dyDescent="0.2">
      <c r="A29" s="15"/>
    </row>
    <row r="30" spans="1:3" x14ac:dyDescent="0.2">
      <c r="A30" s="18"/>
    </row>
    <row r="31" spans="1:3" x14ac:dyDescent="0.2">
      <c r="A31" s="1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showGridLines="0" zoomScaleNormal="100" workbookViewId="0"/>
  </sheetViews>
  <sheetFormatPr defaultColWidth="8.77734375" defaultRowHeight="15" x14ac:dyDescent="0.2"/>
  <cols>
    <col min="1" max="1" width="120.77734375" style="8" customWidth="1"/>
    <col min="2" max="16384" width="8.77734375" style="2"/>
  </cols>
  <sheetData>
    <row r="1" spans="1:4" ht="35.1" customHeight="1" x14ac:dyDescent="0.2">
      <c r="A1" s="34" t="s">
        <v>84</v>
      </c>
    </row>
    <row r="2" spans="1:4" s="70" customFormat="1" ht="15" customHeight="1" x14ac:dyDescent="0.2">
      <c r="A2" s="71" t="str">
        <f>HYPERLINK("#'Contents'!A1","Back to contents")</f>
        <v>Back to contents</v>
      </c>
    </row>
    <row r="3" spans="1:4" ht="24.95" customHeight="1" x14ac:dyDescent="0.2">
      <c r="A3" s="33" t="s">
        <v>113</v>
      </c>
    </row>
    <row r="4" spans="1:4" ht="69.95" customHeight="1" x14ac:dyDescent="0.2">
      <c r="A4" s="31" t="s">
        <v>255</v>
      </c>
      <c r="B4" s="19"/>
      <c r="C4" s="19"/>
      <c r="D4" s="19"/>
    </row>
    <row r="5" spans="1:4" ht="69.95" customHeight="1" x14ac:dyDescent="0.2">
      <c r="A5" s="31" t="s">
        <v>12</v>
      </c>
      <c r="B5" s="19"/>
      <c r="C5" s="19"/>
      <c r="D5" s="19"/>
    </row>
    <row r="6" spans="1:4" ht="24.95" customHeight="1" x14ac:dyDescent="0.2">
      <c r="A6" s="31" t="s">
        <v>13</v>
      </c>
      <c r="B6" s="19"/>
      <c r="C6" s="19"/>
      <c r="D6" s="19"/>
    </row>
    <row r="7" spans="1:4" ht="24.95" customHeight="1" x14ac:dyDescent="0.2">
      <c r="A7" s="46" t="s">
        <v>122</v>
      </c>
      <c r="B7" s="30"/>
      <c r="C7" s="30"/>
      <c r="D7" s="30"/>
    </row>
    <row r="8" spans="1:4" ht="24.95" customHeight="1" x14ac:dyDescent="0.2">
      <c r="A8" s="35" t="s">
        <v>112</v>
      </c>
      <c r="D8" s="1"/>
    </row>
    <row r="9" spans="1:4" ht="39.950000000000003" customHeight="1" x14ac:dyDescent="0.2">
      <c r="A9" s="1" t="s">
        <v>240</v>
      </c>
      <c r="B9"/>
      <c r="C9"/>
      <c r="D9"/>
    </row>
    <row r="10" spans="1:4" ht="24.95" customHeight="1" x14ac:dyDescent="0.2">
      <c r="A10" s="46" t="s">
        <v>203</v>
      </c>
      <c r="B10" s="9"/>
      <c r="C10" s="9"/>
      <c r="D10" s="1"/>
    </row>
    <row r="11" spans="1:4" ht="69.95" customHeight="1" x14ac:dyDescent="0.2">
      <c r="A11" s="32" t="s">
        <v>202</v>
      </c>
      <c r="B11" s="1"/>
      <c r="C11" s="1"/>
      <c r="D11" s="1"/>
    </row>
    <row r="12" spans="1:4" ht="54.95" customHeight="1" x14ac:dyDescent="0.2">
      <c r="A12" s="32" t="s">
        <v>311</v>
      </c>
      <c r="B12" s="1"/>
      <c r="C12" s="1"/>
      <c r="D12" s="1"/>
    </row>
    <row r="13" spans="1:4" ht="24.95" customHeight="1" x14ac:dyDescent="0.2">
      <c r="A13" s="46" t="s">
        <v>318</v>
      </c>
      <c r="B13" s="10"/>
      <c r="C13" s="10"/>
    </row>
  </sheetData>
  <hyperlinks>
    <hyperlink ref="A10" r:id="rId1" display="https://www.gov.scot/publications/scottish-local-government-finance-statistics-2021-22/" xr:uid="{BEA224C5-5FEE-4841-8F45-7AB4750BB064}"/>
    <hyperlink ref="A13" r:id="rId2" xr:uid="{11799361-1F6C-481D-851E-F0EB7BEE0D0E}"/>
    <hyperlink ref="A7" r:id="rId3" display="https://www.gov.scot/publications/non-domestic-rates-income-ndri-returns/" xr:uid="{7BC66272-558A-4514-917B-D0706F4090C2}"/>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showGridLines="0" zoomScaleNormal="100" workbookViewId="0"/>
  </sheetViews>
  <sheetFormatPr defaultRowHeight="15" x14ac:dyDescent="0.2"/>
  <cols>
    <col min="1" max="1" width="32" customWidth="1"/>
    <col min="2" max="2" width="137.44140625" customWidth="1"/>
  </cols>
  <sheetData>
    <row r="1" spans="1:2" ht="30" customHeight="1" x14ac:dyDescent="0.4">
      <c r="A1" s="6" t="s">
        <v>158</v>
      </c>
    </row>
    <row r="2" spans="1:2" s="70" customFormat="1" ht="15" customHeight="1" x14ac:dyDescent="0.2">
      <c r="A2" s="71" t="str">
        <f>HYPERLINK("#'Contents'!A1","Back to contents")</f>
        <v>Back to contents</v>
      </c>
    </row>
    <row r="3" spans="1:2" x14ac:dyDescent="0.2">
      <c r="A3" s="5" t="s">
        <v>242</v>
      </c>
    </row>
    <row r="4" spans="1:2" ht="24.95" customHeight="1" x14ac:dyDescent="0.2">
      <c r="A4" s="26" t="s">
        <v>79</v>
      </c>
    </row>
    <row r="5" spans="1:2" ht="24" customHeight="1" x14ac:dyDescent="0.2">
      <c r="A5" s="69" t="s">
        <v>8</v>
      </c>
      <c r="B5" s="92" t="s">
        <v>9</v>
      </c>
    </row>
    <row r="6" spans="1:2" ht="39.950000000000003" customHeight="1" x14ac:dyDescent="0.2">
      <c r="A6" s="93" t="s">
        <v>143</v>
      </c>
      <c r="B6" s="1" t="s">
        <v>145</v>
      </c>
    </row>
    <row r="7" spans="1:2" ht="30" x14ac:dyDescent="0.2">
      <c r="A7" s="93" t="s">
        <v>144</v>
      </c>
      <c r="B7" s="1" t="s">
        <v>146</v>
      </c>
    </row>
    <row r="8" spans="1:2" ht="45" x14ac:dyDescent="0.2">
      <c r="A8" s="97" t="s">
        <v>258</v>
      </c>
      <c r="B8" s="19" t="s">
        <v>310</v>
      </c>
    </row>
    <row r="10" spans="1:2" ht="24.95" customHeight="1" x14ac:dyDescent="0.2">
      <c r="A10" s="12" t="s">
        <v>131</v>
      </c>
    </row>
    <row r="11" spans="1:2" ht="24.95" customHeight="1" x14ac:dyDescent="0.2">
      <c r="A11" s="1" t="s">
        <v>141</v>
      </c>
      <c r="B11" s="1" t="s">
        <v>142</v>
      </c>
    </row>
    <row r="12" spans="1:2" ht="24.95" customHeight="1" x14ac:dyDescent="0.2">
      <c r="A12" s="1" t="s">
        <v>132</v>
      </c>
      <c r="B12" s="1" t="s">
        <v>5</v>
      </c>
    </row>
    <row r="13" spans="1:2" ht="39.950000000000003" customHeight="1" x14ac:dyDescent="0.2">
      <c r="A13" s="1" t="s">
        <v>133</v>
      </c>
      <c r="B13" s="1" t="s">
        <v>190</v>
      </c>
    </row>
    <row r="14" spans="1:2" ht="39.950000000000003" customHeight="1" x14ac:dyDescent="0.2">
      <c r="A14" s="1" t="s">
        <v>134</v>
      </c>
      <c r="B14" s="1" t="s">
        <v>191</v>
      </c>
    </row>
    <row r="15" spans="1:2" ht="24.95" customHeight="1" x14ac:dyDescent="0.2">
      <c r="A15" s="1" t="s">
        <v>135</v>
      </c>
      <c r="B15" s="1" t="s">
        <v>6</v>
      </c>
    </row>
    <row r="16" spans="1:2" ht="24.95" customHeight="1" x14ac:dyDescent="0.2">
      <c r="A16" s="1" t="s">
        <v>136</v>
      </c>
      <c r="B16" s="1" t="s">
        <v>7</v>
      </c>
    </row>
    <row r="17" spans="1:2" ht="39.950000000000003" customHeight="1" x14ac:dyDescent="0.2">
      <c r="A17" s="1" t="s">
        <v>147</v>
      </c>
      <c r="B17" s="1" t="s">
        <v>138</v>
      </c>
    </row>
    <row r="18" spans="1:2" ht="24.95" customHeight="1" x14ac:dyDescent="0.2">
      <c r="A18" s="1" t="s">
        <v>137</v>
      </c>
      <c r="B18" s="1" t="s">
        <v>139</v>
      </c>
    </row>
    <row r="19" spans="1:2" ht="24.95" customHeight="1" x14ac:dyDescent="0.2">
      <c r="A19" s="1" t="s">
        <v>19</v>
      </c>
      <c r="B19" s="1" t="s">
        <v>140</v>
      </c>
    </row>
    <row r="20" spans="1:2" ht="24.95" customHeight="1" x14ac:dyDescent="0.2">
      <c r="A20" s="1" t="s">
        <v>148</v>
      </c>
      <c r="B20" s="1" t="s">
        <v>149</v>
      </c>
    </row>
    <row r="21" spans="1:2" ht="24.95" customHeight="1" x14ac:dyDescent="0.2">
      <c r="A21" s="1" t="s">
        <v>150</v>
      </c>
      <c r="B21" s="1" t="s">
        <v>151</v>
      </c>
    </row>
    <row r="22" spans="1:2" ht="24.95" customHeight="1" x14ac:dyDescent="0.2">
      <c r="A22" s="1" t="s">
        <v>152</v>
      </c>
      <c r="B22" s="1" t="s">
        <v>153</v>
      </c>
    </row>
    <row r="23" spans="1:2" ht="24.95" customHeight="1" x14ac:dyDescent="0.2">
      <c r="A23" s="1" t="s">
        <v>154</v>
      </c>
      <c r="B23" s="1" t="s">
        <v>155</v>
      </c>
    </row>
    <row r="25" spans="1:2" ht="24.95" customHeight="1" x14ac:dyDescent="0.2">
      <c r="A25" s="60" t="s">
        <v>254</v>
      </c>
    </row>
    <row r="26" spans="1:2" ht="24.95" customHeight="1" x14ac:dyDescent="0.2">
      <c r="A26" s="1" t="s">
        <v>156</v>
      </c>
      <c r="B26" s="1" t="s">
        <v>157</v>
      </c>
    </row>
    <row r="27" spans="1:2" ht="39.950000000000003" customHeight="1" x14ac:dyDescent="0.2">
      <c r="A27" s="94">
        <v>44972</v>
      </c>
      <c r="B27" s="1" t="s">
        <v>184</v>
      </c>
    </row>
    <row r="28" spans="1:2" ht="39.950000000000003" customHeight="1" x14ac:dyDescent="0.2">
      <c r="A28" s="94">
        <v>45163</v>
      </c>
      <c r="B28" s="1" t="s">
        <v>185</v>
      </c>
    </row>
    <row r="29" spans="1:2" ht="24.6" customHeight="1" x14ac:dyDescent="0.2">
      <c r="A29" s="94">
        <v>45163</v>
      </c>
      <c r="B29" s="1" t="s">
        <v>187</v>
      </c>
    </row>
    <row r="30" spans="1:2" ht="39.950000000000003" customHeight="1" x14ac:dyDescent="0.2">
      <c r="A30" s="96">
        <v>45343</v>
      </c>
      <c r="B30" t="s">
        <v>316</v>
      </c>
    </row>
    <row r="31" spans="1:2" ht="30" customHeight="1" x14ac:dyDescent="0.2"/>
  </sheetData>
  <pageMargins left="0.7" right="0.7" top="0.75" bottom="0.75" header="0.3" footer="0.3"/>
  <pageSetup paperSize="9" orientation="portrait" horizontalDpi="90" verticalDpi="9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showGridLines="0" zoomScaleNormal="100" workbookViewId="0"/>
  </sheetViews>
  <sheetFormatPr defaultColWidth="9.21875" defaultRowHeight="14.25" x14ac:dyDescent="0.2"/>
  <cols>
    <col min="1" max="1" width="13.77734375" style="107" customWidth="1"/>
    <col min="2" max="2" width="62.33203125" style="131" customWidth="1"/>
    <col min="3" max="11" width="18.77734375" style="107" customWidth="1"/>
    <col min="12" max="12" width="15.88671875" style="107" customWidth="1"/>
    <col min="13" max="15" width="8.88671875" style="107" customWidth="1"/>
    <col min="16" max="16384" width="9.21875" style="107"/>
  </cols>
  <sheetData>
    <row r="1" spans="1:24" ht="30" customHeight="1" x14ac:dyDescent="0.2">
      <c r="A1" s="4" t="s">
        <v>159</v>
      </c>
      <c r="B1" s="20"/>
      <c r="C1" s="21"/>
      <c r="D1" s="21"/>
      <c r="E1" s="105"/>
      <c r="F1" s="105"/>
      <c r="G1" s="106"/>
      <c r="H1" s="106"/>
      <c r="I1" s="106"/>
      <c r="J1" s="106"/>
      <c r="K1" s="106"/>
    </row>
    <row r="2" spans="1:24" s="108" customFormat="1" ht="15" customHeight="1" x14ac:dyDescent="0.2">
      <c r="A2" s="30" t="str">
        <f>HYPERLINK("#'Contents'!A1","Back to contents")</f>
        <v>Back to contents</v>
      </c>
    </row>
    <row r="3" spans="1:24" ht="15" x14ac:dyDescent="0.2">
      <c r="A3" s="109" t="s">
        <v>16</v>
      </c>
      <c r="B3" s="109"/>
    </row>
    <row r="4" spans="1:24" ht="15" customHeight="1" x14ac:dyDescent="0.2">
      <c r="A4" s="109" t="s">
        <v>243</v>
      </c>
      <c r="B4" s="110"/>
      <c r="C4" s="110"/>
      <c r="D4" s="110"/>
      <c r="E4" s="110"/>
      <c r="F4" s="110"/>
      <c r="G4" s="110"/>
      <c r="H4" s="110"/>
      <c r="I4" s="110"/>
      <c r="J4" s="110"/>
      <c r="K4" s="110"/>
    </row>
    <row r="5" spans="1:24" ht="15" customHeight="1" x14ac:dyDescent="0.2">
      <c r="A5" s="109" t="s">
        <v>244</v>
      </c>
      <c r="B5" s="111"/>
      <c r="C5" s="111"/>
      <c r="D5" s="111"/>
      <c r="E5" s="111"/>
      <c r="F5" s="111"/>
      <c r="G5" s="111"/>
      <c r="H5" s="111"/>
      <c r="I5" s="111"/>
      <c r="J5" s="111"/>
      <c r="K5" s="111"/>
    </row>
    <row r="6" spans="1:24" ht="15" customHeight="1" x14ac:dyDescent="0.2">
      <c r="A6" s="109" t="s">
        <v>245</v>
      </c>
      <c r="B6" s="111"/>
      <c r="C6" s="111"/>
      <c r="D6" s="111"/>
      <c r="E6" s="111"/>
      <c r="F6" s="111"/>
      <c r="G6" s="111"/>
      <c r="H6" s="111"/>
      <c r="I6" s="111"/>
      <c r="J6" s="111"/>
      <c r="K6" s="111"/>
    </row>
    <row r="7" spans="1:24" ht="15" customHeight="1" x14ac:dyDescent="0.2">
      <c r="A7" s="109" t="s">
        <v>161</v>
      </c>
      <c r="B7" s="111"/>
      <c r="C7" s="111"/>
      <c r="D7" s="111"/>
      <c r="E7" s="111"/>
      <c r="F7" s="111"/>
      <c r="G7" s="111"/>
      <c r="H7" s="111"/>
      <c r="I7" s="111"/>
      <c r="J7" s="111"/>
      <c r="K7" s="111"/>
    </row>
    <row r="8" spans="1:24" ht="15" customHeight="1" x14ac:dyDescent="0.2">
      <c r="A8" s="109" t="s">
        <v>160</v>
      </c>
      <c r="B8" s="111"/>
      <c r="C8" s="111"/>
      <c r="D8" s="111"/>
      <c r="E8" s="111"/>
      <c r="F8" s="111"/>
      <c r="G8" s="111"/>
      <c r="H8" s="111"/>
      <c r="I8" s="111"/>
      <c r="J8" s="111"/>
      <c r="K8" s="111"/>
    </row>
    <row r="9" spans="1:24" ht="99.95" customHeight="1" x14ac:dyDescent="0.2">
      <c r="A9" s="112" t="s">
        <v>4</v>
      </c>
      <c r="B9" s="112" t="s">
        <v>3</v>
      </c>
      <c r="C9" s="113" t="s">
        <v>132</v>
      </c>
      <c r="D9" s="113" t="s">
        <v>259</v>
      </c>
      <c r="E9" s="114" t="s">
        <v>134</v>
      </c>
      <c r="F9" s="113" t="s">
        <v>135</v>
      </c>
      <c r="G9" s="114" t="s">
        <v>136</v>
      </c>
      <c r="H9" s="115" t="s">
        <v>147</v>
      </c>
      <c r="I9" s="114" t="s">
        <v>137</v>
      </c>
      <c r="J9" s="115" t="s">
        <v>19</v>
      </c>
      <c r="K9" s="113" t="s">
        <v>253</v>
      </c>
    </row>
    <row r="10" spans="1:24" s="118" customFormat="1" ht="15" customHeight="1" x14ac:dyDescent="0.2">
      <c r="A10" s="111" t="s">
        <v>21</v>
      </c>
      <c r="B10" s="116" t="s">
        <v>1</v>
      </c>
      <c r="C10" s="51">
        <v>3554851342</v>
      </c>
      <c r="D10" s="52">
        <v>598331356.99999988</v>
      </c>
      <c r="E10" s="53">
        <f>36738912-5000</f>
        <v>36733912</v>
      </c>
      <c r="F10" s="52">
        <v>29581840</v>
      </c>
      <c r="G10" s="53">
        <f>45322965+5000</f>
        <v>45327965</v>
      </c>
      <c r="H10" s="52">
        <v>2844876268</v>
      </c>
      <c r="I10" s="53">
        <v>920018</v>
      </c>
      <c r="J10" s="51">
        <v>2843956250</v>
      </c>
      <c r="K10" s="52">
        <f>J10-J$13</f>
        <v>81707396</v>
      </c>
      <c r="L10" s="117"/>
      <c r="M10" s="117"/>
      <c r="N10" s="117"/>
      <c r="O10" s="117"/>
      <c r="P10" s="117"/>
      <c r="Q10" s="117"/>
      <c r="R10" s="117"/>
      <c r="S10" s="117"/>
      <c r="T10" s="117"/>
      <c r="U10" s="117"/>
      <c r="V10" s="117"/>
      <c r="W10" s="117"/>
      <c r="X10" s="117"/>
    </row>
    <row r="11" spans="1:24" s="118" customFormat="1" ht="15" customHeight="1" x14ac:dyDescent="0.2">
      <c r="A11" s="111" t="s">
        <v>21</v>
      </c>
      <c r="B11" s="54" t="s">
        <v>2</v>
      </c>
      <c r="C11" s="51">
        <v>3540961872</v>
      </c>
      <c r="D11" s="52">
        <v>617932777.99999988</v>
      </c>
      <c r="E11" s="53">
        <f>35282217-182087</f>
        <v>35100130</v>
      </c>
      <c r="F11" s="52">
        <v>42905182</v>
      </c>
      <c r="G11" s="53">
        <f>61825755+182087</f>
        <v>62007842</v>
      </c>
      <c r="H11" s="52">
        <v>2783015940</v>
      </c>
      <c r="I11" s="53">
        <v>1250716</v>
      </c>
      <c r="J11" s="51">
        <v>2781765224</v>
      </c>
      <c r="K11" s="52">
        <f t="shared" ref="K11:K13" si="0">J11-J$13</f>
        <v>19516370</v>
      </c>
      <c r="L11" s="117"/>
      <c r="M11" s="117"/>
      <c r="N11" s="117"/>
      <c r="O11" s="117"/>
      <c r="P11" s="117"/>
      <c r="Q11" s="117"/>
      <c r="R11" s="117"/>
      <c r="S11" s="117"/>
    </row>
    <row r="12" spans="1:24" s="118" customFormat="1" ht="15" customHeight="1" x14ac:dyDescent="0.2">
      <c r="A12" s="111" t="s">
        <v>21</v>
      </c>
      <c r="B12" s="116" t="s">
        <v>11</v>
      </c>
      <c r="C12" s="51">
        <v>3563986252</v>
      </c>
      <c r="D12" s="52">
        <v>648715787</v>
      </c>
      <c r="E12" s="53">
        <f>35299158-101904</f>
        <v>35197254</v>
      </c>
      <c r="F12" s="52">
        <v>40779196</v>
      </c>
      <c r="G12" s="53">
        <f>77271266+101904</f>
        <v>77373170</v>
      </c>
      <c r="H12" s="52">
        <v>2761920845</v>
      </c>
      <c r="I12" s="53">
        <v>2492624</v>
      </c>
      <c r="J12" s="51">
        <v>2759428221</v>
      </c>
      <c r="K12" s="52">
        <f t="shared" si="0"/>
        <v>-2820633</v>
      </c>
      <c r="L12" s="117"/>
      <c r="M12" s="117"/>
      <c r="N12" s="117"/>
      <c r="O12" s="117"/>
      <c r="P12" s="117"/>
      <c r="Q12" s="117"/>
      <c r="R12" s="117"/>
      <c r="S12" s="117"/>
    </row>
    <row r="13" spans="1:24" s="118" customFormat="1" ht="24.95" customHeight="1" x14ac:dyDescent="0.2">
      <c r="A13" s="111" t="s">
        <v>21</v>
      </c>
      <c r="B13" s="54" t="s">
        <v>0</v>
      </c>
      <c r="C13" s="51">
        <v>3564213213</v>
      </c>
      <c r="D13" s="52">
        <v>648939807</v>
      </c>
      <c r="E13" s="53">
        <f>35299157-101904</f>
        <v>35197253</v>
      </c>
      <c r="F13" s="52">
        <v>40996945</v>
      </c>
      <c r="G13" s="53">
        <f>74235824+101904</f>
        <v>74337728</v>
      </c>
      <c r="H13" s="52">
        <v>2764741479</v>
      </c>
      <c r="I13" s="53">
        <v>2492624</v>
      </c>
      <c r="J13" s="51">
        <v>2762248854</v>
      </c>
      <c r="K13" s="52">
        <f t="shared" si="0"/>
        <v>0</v>
      </c>
      <c r="L13" s="117"/>
      <c r="M13" s="117"/>
      <c r="N13" s="117"/>
      <c r="O13" s="117"/>
      <c r="P13" s="117"/>
      <c r="Q13" s="117"/>
      <c r="R13" s="117"/>
      <c r="S13" s="117"/>
    </row>
    <row r="14" spans="1:24" ht="15" customHeight="1" x14ac:dyDescent="0.2">
      <c r="A14" s="111" t="s">
        <v>22</v>
      </c>
      <c r="B14" s="116" t="s">
        <v>1</v>
      </c>
      <c r="C14" s="51">
        <v>3682030553</v>
      </c>
      <c r="D14" s="52">
        <v>648023260.81000006</v>
      </c>
      <c r="E14" s="53">
        <f>35536909-0</f>
        <v>35536909</v>
      </c>
      <c r="F14" s="52">
        <v>42709940</v>
      </c>
      <c r="G14" s="53">
        <f>70646628+0</f>
        <v>70646628</v>
      </c>
      <c r="H14" s="52">
        <v>2885113815.1900001</v>
      </c>
      <c r="I14" s="53">
        <v>2449491</v>
      </c>
      <c r="J14" s="51">
        <v>2882664324.1900001</v>
      </c>
      <c r="K14" s="52">
        <f>J14-J$17</f>
        <v>36117694.190000057</v>
      </c>
      <c r="L14" s="117"/>
      <c r="M14" s="117"/>
      <c r="N14" s="117"/>
      <c r="O14" s="117"/>
      <c r="P14" s="117"/>
      <c r="Q14" s="117"/>
      <c r="R14" s="117"/>
      <c r="S14" s="117"/>
    </row>
    <row r="15" spans="1:24" ht="15" customHeight="1" x14ac:dyDescent="0.2">
      <c r="A15" s="111" t="s">
        <v>22</v>
      </c>
      <c r="B15" s="54" t="s">
        <v>2</v>
      </c>
      <c r="C15" s="51">
        <v>3696023014</v>
      </c>
      <c r="D15" s="52">
        <v>669057167.99999976</v>
      </c>
      <c r="E15" s="53">
        <f>36743167-9564</f>
        <v>36733603</v>
      </c>
      <c r="F15" s="52">
        <v>40995650</v>
      </c>
      <c r="G15" s="53">
        <f>81354469+9564</f>
        <v>81364033</v>
      </c>
      <c r="H15" s="52">
        <v>2867872560</v>
      </c>
      <c r="I15" s="53">
        <v>10065221</v>
      </c>
      <c r="J15" s="51">
        <v>2857807339</v>
      </c>
      <c r="K15" s="52">
        <f t="shared" ref="K15:K17" si="1">J15-J$17</f>
        <v>11260709</v>
      </c>
      <c r="L15" s="117"/>
      <c r="M15" s="117"/>
      <c r="N15" s="117"/>
      <c r="O15" s="117"/>
      <c r="P15" s="117"/>
      <c r="Q15" s="117"/>
      <c r="R15" s="117"/>
      <c r="S15" s="117"/>
    </row>
    <row r="16" spans="1:24" ht="15" customHeight="1" x14ac:dyDescent="0.2">
      <c r="A16" s="111" t="s">
        <v>22</v>
      </c>
      <c r="B16" s="116" t="s">
        <v>11</v>
      </c>
      <c r="C16" s="51">
        <v>3690828363</v>
      </c>
      <c r="D16" s="52">
        <v>695269820.00000012</v>
      </c>
      <c r="E16" s="53">
        <f>36733245-141558</f>
        <v>36591687</v>
      </c>
      <c r="F16" s="52">
        <v>44663806</v>
      </c>
      <c r="G16" s="53">
        <f>57000053+141558</f>
        <v>57141611</v>
      </c>
      <c r="H16" s="52">
        <v>2857161439</v>
      </c>
      <c r="I16" s="53">
        <v>10525663.999999998</v>
      </c>
      <c r="J16" s="51">
        <v>2846635775</v>
      </c>
      <c r="K16" s="52">
        <f t="shared" si="1"/>
        <v>89145</v>
      </c>
      <c r="L16" s="117"/>
      <c r="M16" s="117"/>
      <c r="N16" s="117"/>
      <c r="O16" s="117"/>
      <c r="P16" s="117"/>
      <c r="Q16" s="117"/>
      <c r="R16" s="117"/>
      <c r="S16" s="117"/>
    </row>
    <row r="17" spans="1:19" ht="24.95" customHeight="1" x14ac:dyDescent="0.2">
      <c r="A17" s="111" t="s">
        <v>22</v>
      </c>
      <c r="B17" s="54" t="s">
        <v>0</v>
      </c>
      <c r="C17" s="51">
        <v>3692798050.9999995</v>
      </c>
      <c r="D17" s="119">
        <v>697221038</v>
      </c>
      <c r="E17" s="53">
        <f>36721785-141558</f>
        <v>36580227</v>
      </c>
      <c r="F17" s="52">
        <v>44662443</v>
      </c>
      <c r="G17" s="53">
        <f>57115852+141558</f>
        <v>57257410</v>
      </c>
      <c r="H17" s="52">
        <v>2857076936</v>
      </c>
      <c r="I17" s="53">
        <v>10530306</v>
      </c>
      <c r="J17" s="51">
        <v>2846546630</v>
      </c>
      <c r="K17" s="52">
        <f t="shared" si="1"/>
        <v>0</v>
      </c>
      <c r="L17" s="117"/>
      <c r="M17" s="117"/>
      <c r="N17" s="117"/>
      <c r="O17" s="117"/>
      <c r="P17" s="117"/>
      <c r="Q17" s="117"/>
      <c r="R17" s="117"/>
      <c r="S17" s="117"/>
    </row>
    <row r="18" spans="1:19" ht="15" customHeight="1" x14ac:dyDescent="0.2">
      <c r="A18" s="111" t="s">
        <v>23</v>
      </c>
      <c r="B18" s="116" t="s">
        <v>1</v>
      </c>
      <c r="C18" s="51">
        <v>3759564756</v>
      </c>
      <c r="D18" s="52">
        <v>695463257.00000012</v>
      </c>
      <c r="E18" s="53">
        <v>37482301.000000007</v>
      </c>
      <c r="F18" s="52">
        <v>47101900</v>
      </c>
      <c r="G18" s="53">
        <v>87531545</v>
      </c>
      <c r="H18" s="52">
        <v>2891985753</v>
      </c>
      <c r="I18" s="53">
        <v>1818037</v>
      </c>
      <c r="J18" s="51">
        <v>2890167716</v>
      </c>
      <c r="K18" s="52">
        <f>J18-J$21</f>
        <v>137336985</v>
      </c>
      <c r="L18" s="117"/>
      <c r="M18" s="117"/>
      <c r="N18" s="117"/>
      <c r="O18" s="117"/>
      <c r="P18" s="117"/>
      <c r="Q18" s="117"/>
      <c r="R18" s="117"/>
      <c r="S18" s="117"/>
    </row>
    <row r="19" spans="1:19" ht="15" customHeight="1" x14ac:dyDescent="0.2">
      <c r="A19" s="111" t="s">
        <v>23</v>
      </c>
      <c r="B19" s="54" t="s">
        <v>2</v>
      </c>
      <c r="C19" s="51">
        <v>3755033019.5100002</v>
      </c>
      <c r="D19" s="52">
        <v>709011069.61999989</v>
      </c>
      <c r="E19" s="53">
        <v>37435816.43</v>
      </c>
      <c r="F19" s="52">
        <v>43567816.230000004</v>
      </c>
      <c r="G19" s="53">
        <v>115392969.74999997</v>
      </c>
      <c r="H19" s="52">
        <v>2849625347.48</v>
      </c>
      <c r="I19" s="53">
        <v>5547810</v>
      </c>
      <c r="J19" s="51">
        <v>2844077537.48</v>
      </c>
      <c r="K19" s="52">
        <f t="shared" ref="K19:K21" si="2">J19-J$21</f>
        <v>91246806.480000019</v>
      </c>
      <c r="L19" s="117"/>
      <c r="M19" s="117"/>
      <c r="N19" s="117"/>
      <c r="O19" s="117"/>
      <c r="P19" s="117"/>
      <c r="Q19" s="117"/>
      <c r="R19" s="117"/>
      <c r="S19" s="117"/>
    </row>
    <row r="20" spans="1:19" ht="15" customHeight="1" x14ac:dyDescent="0.2">
      <c r="A20" s="111" t="s">
        <v>23</v>
      </c>
      <c r="B20" s="116" t="s">
        <v>11</v>
      </c>
      <c r="C20" s="51">
        <v>3734514130</v>
      </c>
      <c r="D20" s="52">
        <v>726230566</v>
      </c>
      <c r="E20" s="53">
        <v>36811009</v>
      </c>
      <c r="F20" s="52">
        <v>40793409</v>
      </c>
      <c r="G20" s="53">
        <v>154529406</v>
      </c>
      <c r="H20" s="52">
        <v>2776149740</v>
      </c>
      <c r="I20" s="53">
        <v>14726054</v>
      </c>
      <c r="J20" s="51">
        <v>2761423686</v>
      </c>
      <c r="K20" s="52">
        <f t="shared" si="2"/>
        <v>8592955</v>
      </c>
      <c r="L20" s="117"/>
      <c r="M20" s="117"/>
      <c r="N20" s="117"/>
      <c r="O20" s="117"/>
      <c r="P20" s="117"/>
      <c r="Q20" s="117"/>
      <c r="R20" s="117"/>
      <c r="S20" s="117"/>
    </row>
    <row r="21" spans="1:19" ht="24.95" customHeight="1" x14ac:dyDescent="0.2">
      <c r="A21" s="111" t="s">
        <v>23</v>
      </c>
      <c r="B21" s="54" t="s">
        <v>0</v>
      </c>
      <c r="C21" s="51">
        <v>3736594287</v>
      </c>
      <c r="D21" s="119">
        <v>728307165</v>
      </c>
      <c r="E21" s="53">
        <v>36754594</v>
      </c>
      <c r="F21" s="52">
        <v>41652830</v>
      </c>
      <c r="G21" s="53">
        <v>162322907</v>
      </c>
      <c r="H21" s="52">
        <v>2767556785</v>
      </c>
      <c r="I21" s="53">
        <v>14726054</v>
      </c>
      <c r="J21" s="51">
        <v>2752830731</v>
      </c>
      <c r="K21" s="52">
        <f t="shared" si="2"/>
        <v>0</v>
      </c>
      <c r="L21" s="117"/>
      <c r="M21" s="117"/>
      <c r="N21" s="117"/>
      <c r="O21" s="117"/>
      <c r="P21" s="117"/>
      <c r="Q21" s="117"/>
      <c r="R21" s="117"/>
      <c r="S21" s="117"/>
    </row>
    <row r="22" spans="1:19" ht="15" customHeight="1" x14ac:dyDescent="0.2">
      <c r="A22" s="111" t="s">
        <v>24</v>
      </c>
      <c r="B22" s="116" t="s">
        <v>1</v>
      </c>
      <c r="C22" s="51">
        <v>3684737588.7200003</v>
      </c>
      <c r="D22" s="52">
        <v>1590518736.48</v>
      </c>
      <c r="E22" s="53">
        <v>35967929.410000004</v>
      </c>
      <c r="F22" s="52">
        <v>38128813.159999996</v>
      </c>
      <c r="G22" s="53">
        <v>94836841.999999985</v>
      </c>
      <c r="H22" s="52">
        <v>1925285267.6700001</v>
      </c>
      <c r="I22" s="53">
        <v>8957997</v>
      </c>
      <c r="J22" s="51">
        <v>1916327270.6700001</v>
      </c>
      <c r="K22" s="52">
        <f>J22-J$25</f>
        <v>100206961.67000008</v>
      </c>
      <c r="L22" s="117"/>
      <c r="M22" s="117"/>
      <c r="N22" s="117"/>
      <c r="O22" s="117"/>
      <c r="P22" s="117"/>
      <c r="Q22" s="117"/>
      <c r="R22" s="117"/>
      <c r="S22" s="117"/>
    </row>
    <row r="23" spans="1:19" ht="15" customHeight="1" x14ac:dyDescent="0.2">
      <c r="A23" s="111" t="s">
        <v>24</v>
      </c>
      <c r="B23" s="54" t="s">
        <v>2</v>
      </c>
      <c r="C23" s="51">
        <v>3753805267</v>
      </c>
      <c r="D23" s="52">
        <v>1666168003</v>
      </c>
      <c r="E23" s="53">
        <v>35943135</v>
      </c>
      <c r="F23" s="52">
        <v>35662467</v>
      </c>
      <c r="G23" s="53">
        <v>97387413</v>
      </c>
      <c r="H23" s="52">
        <v>1918644249</v>
      </c>
      <c r="I23" s="53">
        <v>6732517</v>
      </c>
      <c r="J23" s="51">
        <v>1911911732</v>
      </c>
      <c r="K23" s="52">
        <f t="shared" ref="K23:K25" si="3">J23-J$25</f>
        <v>95791423</v>
      </c>
      <c r="L23" s="117"/>
      <c r="M23" s="117"/>
      <c r="N23" s="117"/>
      <c r="O23" s="117"/>
      <c r="P23" s="117"/>
      <c r="Q23" s="117"/>
      <c r="R23" s="117"/>
      <c r="S23" s="117"/>
    </row>
    <row r="24" spans="1:19" ht="15" customHeight="1" x14ac:dyDescent="0.2">
      <c r="A24" s="111" t="s">
        <v>24</v>
      </c>
      <c r="B24" s="116" t="s">
        <v>11</v>
      </c>
      <c r="C24" s="51">
        <v>3757053777</v>
      </c>
      <c r="D24" s="52">
        <v>1689009366</v>
      </c>
      <c r="E24" s="53">
        <v>35130046</v>
      </c>
      <c r="F24" s="52">
        <v>57072925</v>
      </c>
      <c r="G24" s="53">
        <v>152836769</v>
      </c>
      <c r="H24" s="52">
        <v>1823004671</v>
      </c>
      <c r="I24" s="53">
        <v>6875540</v>
      </c>
      <c r="J24" s="51">
        <v>1816129131</v>
      </c>
      <c r="K24" s="52">
        <f t="shared" si="3"/>
        <v>8822</v>
      </c>
      <c r="L24" s="117"/>
      <c r="M24" s="117"/>
      <c r="N24" s="117"/>
      <c r="O24" s="117"/>
      <c r="P24" s="117"/>
      <c r="Q24" s="117"/>
      <c r="R24" s="117"/>
      <c r="S24" s="117"/>
    </row>
    <row r="25" spans="1:19" ht="24.95" customHeight="1" x14ac:dyDescent="0.2">
      <c r="A25" s="111" t="s">
        <v>24</v>
      </c>
      <c r="B25" s="54" t="s">
        <v>0</v>
      </c>
      <c r="C25" s="51">
        <v>3759271972</v>
      </c>
      <c r="D25" s="120">
        <v>1691189034</v>
      </c>
      <c r="E25" s="53">
        <v>35173833</v>
      </c>
      <c r="F25" s="52">
        <v>56610581</v>
      </c>
      <c r="G25" s="53">
        <v>153302673</v>
      </c>
      <c r="H25" s="52">
        <v>1822995849</v>
      </c>
      <c r="I25" s="53">
        <v>6875540</v>
      </c>
      <c r="J25" s="51">
        <v>1816120309</v>
      </c>
      <c r="K25" s="52">
        <f t="shared" si="3"/>
        <v>0</v>
      </c>
      <c r="L25" s="117"/>
      <c r="M25" s="117"/>
      <c r="N25" s="117"/>
      <c r="O25" s="117"/>
      <c r="P25" s="117"/>
      <c r="Q25" s="117"/>
      <c r="R25" s="117"/>
      <c r="S25" s="117"/>
    </row>
    <row r="26" spans="1:19" ht="15" customHeight="1" x14ac:dyDescent="0.2">
      <c r="A26" s="111" t="s">
        <v>25</v>
      </c>
      <c r="B26" s="116" t="s">
        <v>1</v>
      </c>
      <c r="C26" s="51">
        <v>3493316708</v>
      </c>
      <c r="D26" s="52">
        <v>1244650231</v>
      </c>
      <c r="E26" s="53">
        <v>34543146</v>
      </c>
      <c r="F26" s="52">
        <v>51099762</v>
      </c>
      <c r="G26" s="53">
        <v>96528561</v>
      </c>
      <c r="H26" s="52">
        <v>2066495007.9999998</v>
      </c>
      <c r="I26" s="53">
        <v>4352939</v>
      </c>
      <c r="J26" s="51">
        <v>2062142069</v>
      </c>
      <c r="K26" s="52">
        <f>J26-J$30</f>
        <v>-46038094.419999599</v>
      </c>
      <c r="L26" s="117"/>
      <c r="M26" s="117"/>
      <c r="N26" s="117"/>
      <c r="O26" s="117"/>
      <c r="P26" s="117"/>
      <c r="Q26" s="117"/>
      <c r="R26" s="117"/>
      <c r="S26" s="117"/>
    </row>
    <row r="27" spans="1:19" ht="15" customHeight="1" x14ac:dyDescent="0.2">
      <c r="A27" s="121" t="s">
        <v>25</v>
      </c>
      <c r="B27" s="54" t="s">
        <v>186</v>
      </c>
      <c r="C27" s="51">
        <v>3491617044</v>
      </c>
      <c r="D27" s="52">
        <v>1244650231</v>
      </c>
      <c r="E27" s="53">
        <v>34543146</v>
      </c>
      <c r="F27" s="52">
        <v>51099762</v>
      </c>
      <c r="G27" s="53">
        <v>102591622</v>
      </c>
      <c r="H27" s="52">
        <v>2058732282.9999998</v>
      </c>
      <c r="I27" s="53">
        <v>4352939</v>
      </c>
      <c r="J27" s="51">
        <v>2054379344</v>
      </c>
      <c r="K27" s="52">
        <f t="shared" ref="K27:K30" si="4">J27-J$30</f>
        <v>-53800819.419999599</v>
      </c>
      <c r="L27" s="117"/>
      <c r="M27" s="117"/>
      <c r="N27" s="117"/>
      <c r="O27" s="117"/>
      <c r="P27" s="117"/>
      <c r="Q27" s="117"/>
      <c r="R27" s="117"/>
      <c r="S27" s="117"/>
    </row>
    <row r="28" spans="1:19" ht="15" customHeight="1" x14ac:dyDescent="0.2">
      <c r="A28" s="111" t="s">
        <v>25</v>
      </c>
      <c r="B28" s="54" t="s">
        <v>2</v>
      </c>
      <c r="C28" s="51">
        <v>3663816076</v>
      </c>
      <c r="D28" s="52">
        <v>1336647042</v>
      </c>
      <c r="E28" s="53">
        <v>34187319</v>
      </c>
      <c r="F28" s="52">
        <v>50841730</v>
      </c>
      <c r="G28" s="53">
        <v>115547396</v>
      </c>
      <c r="H28" s="52">
        <v>2126592588.9999998</v>
      </c>
      <c r="I28" s="53">
        <v>3586872</v>
      </c>
      <c r="J28" s="51">
        <v>2123005717</v>
      </c>
      <c r="K28" s="52">
        <f t="shared" si="4"/>
        <v>14825553.580000401</v>
      </c>
      <c r="L28" s="117"/>
      <c r="M28" s="117"/>
      <c r="N28" s="117"/>
      <c r="O28" s="117"/>
      <c r="P28" s="117"/>
      <c r="Q28" s="117"/>
      <c r="R28" s="117"/>
      <c r="S28" s="117"/>
    </row>
    <row r="29" spans="1:19" ht="15" customHeight="1" x14ac:dyDescent="0.2">
      <c r="A29" s="111" t="s">
        <v>25</v>
      </c>
      <c r="B29" s="122" t="s">
        <v>11</v>
      </c>
      <c r="C29" s="51">
        <v>3672357246.3400002</v>
      </c>
      <c r="D29" s="120">
        <v>1327698099.5700002</v>
      </c>
      <c r="E29" s="53">
        <v>33045228</v>
      </c>
      <c r="F29" s="52">
        <v>55814716</v>
      </c>
      <c r="G29" s="53">
        <v>144029520</v>
      </c>
      <c r="H29" s="52">
        <v>2111769682</v>
      </c>
      <c r="I29" s="53">
        <v>3671877</v>
      </c>
      <c r="J29" s="51">
        <v>2108097804.9999998</v>
      </c>
      <c r="K29" s="52">
        <f t="shared" si="4"/>
        <v>-82358.419999837875</v>
      </c>
      <c r="L29" s="117"/>
      <c r="M29" s="117"/>
      <c r="N29" s="117"/>
      <c r="O29" s="117"/>
      <c r="P29" s="117"/>
      <c r="Q29" s="117"/>
      <c r="R29" s="117"/>
      <c r="S29" s="117"/>
    </row>
    <row r="30" spans="1:19" ht="24.95" customHeight="1" x14ac:dyDescent="0.2">
      <c r="A30" s="121" t="s">
        <v>25</v>
      </c>
      <c r="B30" s="54" t="s">
        <v>0</v>
      </c>
      <c r="C30" s="51">
        <v>3672359813.21</v>
      </c>
      <c r="D30" s="52">
        <v>1327656313.9499996</v>
      </c>
      <c r="E30" s="53">
        <v>33045227.564999998</v>
      </c>
      <c r="F30" s="52">
        <v>55814716</v>
      </c>
      <c r="G30" s="53">
        <v>143991516.87000015</v>
      </c>
      <c r="H30" s="52">
        <v>2111852040.4199998</v>
      </c>
      <c r="I30" s="53">
        <v>3671877</v>
      </c>
      <c r="J30" s="51">
        <v>2108180163.4199996</v>
      </c>
      <c r="K30" s="52">
        <f t="shared" si="4"/>
        <v>0</v>
      </c>
      <c r="L30" s="117"/>
      <c r="M30" s="117"/>
      <c r="N30" s="117"/>
      <c r="O30" s="117"/>
      <c r="P30" s="117"/>
      <c r="Q30" s="117"/>
      <c r="R30" s="117"/>
      <c r="S30" s="117"/>
    </row>
    <row r="31" spans="1:19" ht="15" customHeight="1" x14ac:dyDescent="0.2">
      <c r="A31" s="111" t="s">
        <v>115</v>
      </c>
      <c r="B31" s="122" t="s">
        <v>1</v>
      </c>
      <c r="C31" s="51">
        <v>3745708271</v>
      </c>
      <c r="D31" s="52">
        <v>712964604</v>
      </c>
      <c r="E31" s="53">
        <v>34848374</v>
      </c>
      <c r="F31" s="52">
        <v>51153389</v>
      </c>
      <c r="G31" s="53">
        <v>115152794</v>
      </c>
      <c r="H31" s="52">
        <v>2831589109.9999995</v>
      </c>
      <c r="I31" s="53">
        <v>2302269</v>
      </c>
      <c r="J31" s="51">
        <v>2829286841</v>
      </c>
      <c r="K31" s="52">
        <f>J31-J$33</f>
        <v>37324091</v>
      </c>
      <c r="L31" s="117"/>
      <c r="M31" s="117"/>
      <c r="N31" s="117"/>
      <c r="O31" s="117"/>
      <c r="P31" s="117"/>
      <c r="Q31" s="117"/>
      <c r="R31" s="117"/>
      <c r="S31" s="117"/>
    </row>
    <row r="32" spans="1:19" ht="15" customHeight="1" x14ac:dyDescent="0.2">
      <c r="A32" s="111" t="s">
        <v>115</v>
      </c>
      <c r="B32" s="122" t="s">
        <v>2</v>
      </c>
      <c r="C32" s="51">
        <v>3726749318</v>
      </c>
      <c r="D32" s="52">
        <v>726620373</v>
      </c>
      <c r="E32" s="53">
        <v>35233842</v>
      </c>
      <c r="F32" s="52">
        <v>49297450</v>
      </c>
      <c r="G32" s="53">
        <v>76487849</v>
      </c>
      <c r="H32" s="52">
        <v>2839109804</v>
      </c>
      <c r="I32" s="53">
        <v>2290355</v>
      </c>
      <c r="J32" s="51">
        <v>2836819449</v>
      </c>
      <c r="K32" s="52">
        <f t="shared" ref="K32:K33" si="5">J32-J$33</f>
        <v>44856699</v>
      </c>
      <c r="L32" s="117"/>
      <c r="M32" s="117"/>
      <c r="N32" s="117"/>
      <c r="O32" s="117"/>
      <c r="P32" s="117"/>
      <c r="Q32" s="117"/>
      <c r="R32" s="117"/>
      <c r="S32" s="117"/>
    </row>
    <row r="33" spans="1:19" ht="15" customHeight="1" x14ac:dyDescent="0.2">
      <c r="A33" s="123" t="s">
        <v>115</v>
      </c>
      <c r="B33" s="124" t="s">
        <v>11</v>
      </c>
      <c r="C33" s="51">
        <v>3745984689</v>
      </c>
      <c r="D33" s="52">
        <v>745493338</v>
      </c>
      <c r="E33" s="53">
        <v>35904512</v>
      </c>
      <c r="F33" s="52">
        <v>60335562</v>
      </c>
      <c r="G33" s="53">
        <v>109592840</v>
      </c>
      <c r="H33" s="52">
        <v>2794658437</v>
      </c>
      <c r="I33" s="53">
        <v>2695687</v>
      </c>
      <c r="J33" s="51">
        <v>2791962750</v>
      </c>
      <c r="K33" s="52">
        <f t="shared" si="5"/>
        <v>0</v>
      </c>
      <c r="L33" s="117"/>
      <c r="M33" s="117"/>
      <c r="N33" s="117"/>
      <c r="O33" s="117"/>
      <c r="P33" s="117"/>
      <c r="Q33" s="117"/>
      <c r="R33" s="117"/>
      <c r="S33" s="117"/>
    </row>
    <row r="34" spans="1:19" s="125" customFormat="1" ht="24.95" customHeight="1" x14ac:dyDescent="0.2">
      <c r="A34" s="121" t="s">
        <v>115</v>
      </c>
      <c r="B34" s="54" t="s">
        <v>0</v>
      </c>
      <c r="C34" s="51" t="s">
        <v>10</v>
      </c>
      <c r="D34" s="52" t="s">
        <v>10</v>
      </c>
      <c r="E34" s="53" t="s">
        <v>10</v>
      </c>
      <c r="F34" s="52" t="s">
        <v>10</v>
      </c>
      <c r="G34" s="53" t="s">
        <v>10</v>
      </c>
      <c r="H34" s="52" t="s">
        <v>10</v>
      </c>
      <c r="I34" s="53" t="s">
        <v>10</v>
      </c>
      <c r="J34" s="51" t="s">
        <v>10</v>
      </c>
      <c r="K34" s="52" t="s">
        <v>10</v>
      </c>
      <c r="L34" s="117"/>
      <c r="M34" s="117"/>
      <c r="N34" s="117"/>
      <c r="O34" s="117"/>
      <c r="P34" s="117"/>
      <c r="Q34" s="117"/>
      <c r="R34" s="117"/>
      <c r="S34" s="117"/>
    </row>
    <row r="35" spans="1:19" ht="15.75" x14ac:dyDescent="0.2">
      <c r="A35" s="126" t="s">
        <v>130</v>
      </c>
      <c r="B35" s="116" t="s">
        <v>257</v>
      </c>
      <c r="C35" s="51">
        <v>3927812892</v>
      </c>
      <c r="D35" s="127">
        <v>642841132</v>
      </c>
      <c r="E35" s="72">
        <v>37251220</v>
      </c>
      <c r="F35" s="52">
        <v>62121478</v>
      </c>
      <c r="G35" s="72">
        <v>100163355</v>
      </c>
      <c r="H35" s="52">
        <f>C35-D35-E35-F35-G35</f>
        <v>3085435707</v>
      </c>
      <c r="I35" s="72">
        <v>3036770</v>
      </c>
      <c r="J35" s="128">
        <f>H35-I35</f>
        <v>3082398937</v>
      </c>
      <c r="K35" s="52" t="s">
        <v>10</v>
      </c>
    </row>
    <row r="36" spans="1:19" ht="15.75" x14ac:dyDescent="0.2">
      <c r="A36" s="126" t="s">
        <v>130</v>
      </c>
      <c r="B36" s="116" t="s">
        <v>309</v>
      </c>
      <c r="C36" s="51">
        <v>3919979750</v>
      </c>
      <c r="D36" s="127">
        <v>670429484</v>
      </c>
      <c r="E36" s="72">
        <v>37136943</v>
      </c>
      <c r="F36" s="52">
        <v>57841586</v>
      </c>
      <c r="G36" s="72">
        <v>116399764</v>
      </c>
      <c r="H36" s="52">
        <f>C36-D36-E36-F36-G36</f>
        <v>3038171973</v>
      </c>
      <c r="I36" s="72">
        <v>3049897</v>
      </c>
      <c r="J36" s="128">
        <f>H36-I36</f>
        <v>3035122076</v>
      </c>
      <c r="K36" s="52" t="s">
        <v>10</v>
      </c>
    </row>
    <row r="37" spans="1:19" ht="15" x14ac:dyDescent="0.2">
      <c r="A37" s="126"/>
      <c r="B37" s="126"/>
      <c r="C37" s="126"/>
      <c r="D37" s="126"/>
      <c r="E37" s="129"/>
      <c r="F37" s="129"/>
      <c r="G37" s="126"/>
      <c r="H37" s="126"/>
      <c r="I37" s="126"/>
      <c r="J37" s="126"/>
      <c r="K37" s="126"/>
    </row>
    <row r="38" spans="1:19" ht="15.75" customHeight="1" x14ac:dyDescent="0.2">
      <c r="A38" s="126"/>
      <c r="B38" s="126"/>
      <c r="C38" s="126"/>
      <c r="D38" s="126"/>
      <c r="E38" s="129"/>
      <c r="F38" s="130"/>
      <c r="G38" s="126"/>
      <c r="H38" s="129"/>
      <c r="I38" s="126"/>
      <c r="J38" s="126"/>
      <c r="K38" s="126"/>
    </row>
    <row r="39" spans="1:19" ht="15" x14ac:dyDescent="0.2">
      <c r="A39" s="126"/>
      <c r="B39" s="126"/>
      <c r="C39" s="126"/>
      <c r="D39" s="126"/>
      <c r="E39" s="126"/>
      <c r="F39" s="126"/>
      <c r="G39" s="126"/>
      <c r="H39" s="126"/>
      <c r="I39" s="126"/>
      <c r="J39" s="126"/>
      <c r="K39" s="126"/>
    </row>
    <row r="40" spans="1:19" ht="15" x14ac:dyDescent="0.2">
      <c r="A40" s="126"/>
      <c r="B40" s="126"/>
      <c r="C40" s="126"/>
      <c r="D40" s="126"/>
      <c r="E40" s="126"/>
      <c r="F40" s="126"/>
      <c r="G40" s="126"/>
      <c r="H40" s="126"/>
      <c r="I40" s="126"/>
      <c r="J40" s="126"/>
      <c r="K40" s="126"/>
    </row>
    <row r="41" spans="1:19" ht="15" x14ac:dyDescent="0.2">
      <c r="A41" s="126"/>
      <c r="B41" s="126"/>
      <c r="C41" s="126"/>
      <c r="D41" s="126"/>
      <c r="E41" s="126"/>
      <c r="F41" s="126"/>
      <c r="G41" s="126"/>
      <c r="H41" s="126"/>
      <c r="I41" s="126"/>
      <c r="J41" s="126"/>
      <c r="K41" s="126"/>
    </row>
    <row r="42" spans="1:19" ht="15" x14ac:dyDescent="0.2">
      <c r="A42" s="126"/>
      <c r="B42" s="126"/>
      <c r="C42" s="126"/>
      <c r="D42" s="126"/>
      <c r="E42" s="126"/>
      <c r="F42" s="126"/>
      <c r="G42" s="126"/>
      <c r="H42" s="126"/>
      <c r="I42" s="126"/>
      <c r="J42" s="126"/>
      <c r="K42" s="126"/>
    </row>
    <row r="43" spans="1:19" ht="15" x14ac:dyDescent="0.2">
      <c r="A43" s="126"/>
      <c r="B43" s="126"/>
      <c r="C43" s="126"/>
      <c r="D43" s="126"/>
      <c r="E43" s="126"/>
      <c r="F43" s="126"/>
      <c r="G43" s="126"/>
      <c r="H43" s="126"/>
      <c r="I43" s="126"/>
      <c r="J43" s="126"/>
      <c r="K43" s="126"/>
    </row>
    <row r="44" spans="1:19" ht="15" x14ac:dyDescent="0.2">
      <c r="A44" s="126"/>
      <c r="B44" s="126"/>
      <c r="C44" s="126"/>
      <c r="D44" s="126"/>
      <c r="E44" s="126"/>
      <c r="F44" s="126"/>
      <c r="G44" s="126"/>
      <c r="H44" s="126"/>
      <c r="I44" s="126"/>
      <c r="J44" s="126"/>
      <c r="K44" s="126"/>
    </row>
    <row r="45" spans="1:19" ht="15" x14ac:dyDescent="0.2">
      <c r="A45" s="126"/>
      <c r="B45" s="126"/>
      <c r="C45" s="126"/>
      <c r="D45" s="126"/>
      <c r="E45" s="126"/>
      <c r="F45" s="126"/>
      <c r="G45" s="126"/>
      <c r="H45" s="126"/>
      <c r="I45" s="126"/>
      <c r="J45" s="126"/>
      <c r="K45" s="126"/>
    </row>
    <row r="46" spans="1:19" ht="15" x14ac:dyDescent="0.2">
      <c r="A46" s="126"/>
      <c r="B46" s="126"/>
      <c r="C46" s="126"/>
      <c r="D46" s="126"/>
      <c r="E46" s="126"/>
      <c r="F46" s="126"/>
      <c r="G46" s="126"/>
      <c r="H46" s="126"/>
      <c r="I46" s="126"/>
      <c r="J46" s="126"/>
      <c r="K46" s="126"/>
    </row>
    <row r="47" spans="1:19" ht="15" x14ac:dyDescent="0.2">
      <c r="A47" s="126"/>
      <c r="B47" s="126"/>
      <c r="C47" s="126"/>
      <c r="D47" s="126"/>
      <c r="E47" s="126"/>
      <c r="F47" s="126"/>
      <c r="G47" s="126"/>
      <c r="H47" s="126"/>
      <c r="I47" s="126"/>
      <c r="J47" s="126"/>
      <c r="K47" s="126"/>
    </row>
    <row r="48" spans="1:19" ht="15" x14ac:dyDescent="0.2">
      <c r="A48" s="126"/>
      <c r="B48" s="126"/>
      <c r="C48" s="126"/>
      <c r="D48" s="126"/>
      <c r="E48" s="126"/>
      <c r="F48" s="126"/>
      <c r="G48" s="126"/>
      <c r="H48" s="126"/>
      <c r="I48" s="126"/>
      <c r="J48" s="126"/>
      <c r="K48" s="126"/>
    </row>
    <row r="49" spans="1:11" ht="15" x14ac:dyDescent="0.2">
      <c r="A49" s="126"/>
      <c r="B49" s="126"/>
      <c r="C49" s="126"/>
      <c r="D49" s="126"/>
      <c r="E49" s="126"/>
      <c r="F49" s="126"/>
      <c r="G49" s="126"/>
      <c r="H49" s="126"/>
      <c r="I49" s="126"/>
      <c r="J49" s="126"/>
      <c r="K49" s="126"/>
    </row>
    <row r="50" spans="1:11" ht="15" x14ac:dyDescent="0.2">
      <c r="A50" s="126"/>
      <c r="B50" s="126"/>
      <c r="C50" s="126"/>
      <c r="D50" s="126"/>
      <c r="E50" s="126"/>
      <c r="F50" s="126"/>
      <c r="G50" s="126"/>
      <c r="H50" s="126"/>
      <c r="I50" s="126"/>
      <c r="J50" s="126"/>
      <c r="K50" s="126"/>
    </row>
    <row r="51" spans="1:11" ht="15" x14ac:dyDescent="0.2">
      <c r="A51" s="126"/>
      <c r="B51" s="126"/>
      <c r="C51" s="126"/>
      <c r="D51" s="126"/>
      <c r="E51" s="126"/>
      <c r="F51" s="126"/>
      <c r="G51" s="126"/>
      <c r="H51" s="126"/>
      <c r="I51" s="126"/>
      <c r="J51" s="126"/>
      <c r="K51" s="126"/>
    </row>
    <row r="52" spans="1:11" ht="15" x14ac:dyDescent="0.2">
      <c r="A52" s="126"/>
      <c r="B52" s="126"/>
      <c r="C52" s="126"/>
      <c r="D52" s="126"/>
      <c r="E52" s="126"/>
      <c r="F52" s="126"/>
      <c r="G52" s="126"/>
      <c r="H52" s="126"/>
      <c r="I52" s="126"/>
      <c r="J52" s="126"/>
      <c r="K52" s="126"/>
    </row>
    <row r="53" spans="1:11" ht="15" x14ac:dyDescent="0.2">
      <c r="A53" s="126"/>
      <c r="B53" s="126"/>
      <c r="C53" s="126"/>
      <c r="D53" s="126"/>
      <c r="E53" s="126"/>
      <c r="F53" s="126"/>
      <c r="G53" s="126"/>
      <c r="H53" s="126"/>
      <c r="I53" s="126"/>
      <c r="J53" s="126"/>
      <c r="K53" s="126"/>
    </row>
  </sheetData>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7E48-B654-401E-9713-026859430B05}">
  <dimension ref="A1:N241"/>
  <sheetViews>
    <sheetView showGridLines="0" workbookViewId="0"/>
  </sheetViews>
  <sheetFormatPr defaultColWidth="9.21875" defaultRowHeight="14.25" x14ac:dyDescent="0.2"/>
  <cols>
    <col min="1" max="1" width="12.77734375" style="3" customWidth="1"/>
    <col min="2" max="2" width="18.77734375" style="3" customWidth="1"/>
    <col min="3" max="3" width="13.77734375" style="3" customWidth="1"/>
    <col min="4" max="11" width="18.77734375" style="3" customWidth="1"/>
    <col min="12" max="16384" width="9.21875" style="3"/>
  </cols>
  <sheetData>
    <row r="1" spans="1:14" ht="26.25" x14ac:dyDescent="0.2">
      <c r="A1" s="95" t="s">
        <v>313</v>
      </c>
      <c r="B1" s="50"/>
    </row>
    <row r="2" spans="1:14" s="70" customFormat="1" ht="15" customHeight="1" x14ac:dyDescent="0.2">
      <c r="A2" s="71" t="str">
        <f>HYPERLINK("#'Contents'!A1","Back to contents")</f>
        <v>Back to contents</v>
      </c>
    </row>
    <row r="3" spans="1:14" ht="15" x14ac:dyDescent="0.2">
      <c r="A3" s="49" t="s">
        <v>16</v>
      </c>
      <c r="B3" s="49"/>
    </row>
    <row r="4" spans="1:14" ht="15" x14ac:dyDescent="0.2">
      <c r="A4" s="49" t="s">
        <v>239</v>
      </c>
      <c r="B4" s="49"/>
    </row>
    <row r="5" spans="1:14" ht="15" customHeight="1" x14ac:dyDescent="0.2">
      <c r="A5" s="49" t="s">
        <v>245</v>
      </c>
      <c r="B5" s="49"/>
      <c r="C5" s="27"/>
      <c r="D5" s="27"/>
      <c r="E5" s="27"/>
      <c r="F5" s="27"/>
      <c r="G5" s="27"/>
      <c r="H5" s="27"/>
      <c r="I5" s="27"/>
      <c r="J5" s="27"/>
      <c r="K5" s="27"/>
      <c r="L5" s="27"/>
      <c r="M5" s="25"/>
      <c r="N5" s="25"/>
    </row>
    <row r="6" spans="1:14" ht="15" x14ac:dyDescent="0.2">
      <c r="A6" s="49" t="s">
        <v>315</v>
      </c>
      <c r="B6" s="49"/>
    </row>
    <row r="7" spans="1:14" ht="15" x14ac:dyDescent="0.2">
      <c r="A7" s="102" t="s">
        <v>321</v>
      </c>
      <c r="B7" s="49"/>
    </row>
    <row r="8" spans="1:14" ht="15" x14ac:dyDescent="0.2">
      <c r="A8" s="49" t="s">
        <v>162</v>
      </c>
      <c r="B8" s="49"/>
    </row>
    <row r="9" spans="1:14" ht="54.95" customHeight="1" x14ac:dyDescent="0.2">
      <c r="A9" s="56" t="s">
        <v>238</v>
      </c>
      <c r="B9" s="56" t="s">
        <v>17</v>
      </c>
      <c r="C9" s="56" t="s">
        <v>18</v>
      </c>
      <c r="D9" s="57" t="s">
        <v>132</v>
      </c>
      <c r="E9" s="57" t="s">
        <v>57</v>
      </c>
      <c r="F9" s="58" t="s">
        <v>134</v>
      </c>
      <c r="G9" s="57" t="s">
        <v>163</v>
      </c>
      <c r="H9" s="58" t="s">
        <v>164</v>
      </c>
      <c r="I9" s="28" t="s">
        <v>147</v>
      </c>
      <c r="J9" s="58" t="s">
        <v>137</v>
      </c>
      <c r="K9" s="57" t="s">
        <v>19</v>
      </c>
    </row>
    <row r="10" spans="1:14" ht="15" customHeight="1" x14ac:dyDescent="0.2">
      <c r="A10" s="56" t="s">
        <v>237</v>
      </c>
      <c r="B10" s="56" t="s">
        <v>20</v>
      </c>
      <c r="C10" t="s">
        <v>21</v>
      </c>
      <c r="D10" s="61">
        <v>3564213213</v>
      </c>
      <c r="E10" s="61">
        <v>648939807</v>
      </c>
      <c r="F10" s="62">
        <v>35197253</v>
      </c>
      <c r="G10" s="61">
        <v>40996945</v>
      </c>
      <c r="H10" s="62">
        <v>74337728</v>
      </c>
      <c r="I10" s="61">
        <v>2764741479</v>
      </c>
      <c r="J10" s="62">
        <v>2492624</v>
      </c>
      <c r="K10" s="61">
        <v>2762248854</v>
      </c>
    </row>
    <row r="11" spans="1:14" ht="15" customHeight="1" x14ac:dyDescent="0.2">
      <c r="A11" s="56" t="s">
        <v>237</v>
      </c>
      <c r="B11" s="56" t="s">
        <v>20</v>
      </c>
      <c r="C11" t="s">
        <v>22</v>
      </c>
      <c r="D11" s="61">
        <v>3692798051</v>
      </c>
      <c r="E11" s="61">
        <v>697221038</v>
      </c>
      <c r="F11" s="62">
        <v>36580227</v>
      </c>
      <c r="G11" s="61">
        <v>44662443</v>
      </c>
      <c r="H11" s="62">
        <v>57257410</v>
      </c>
      <c r="I11" s="61">
        <v>2857076936</v>
      </c>
      <c r="J11" s="62">
        <v>10530306</v>
      </c>
      <c r="K11" s="61">
        <v>2846546630</v>
      </c>
    </row>
    <row r="12" spans="1:14" ht="15" customHeight="1" x14ac:dyDescent="0.2">
      <c r="A12" s="56" t="s">
        <v>237</v>
      </c>
      <c r="B12" s="56" t="s">
        <v>20</v>
      </c>
      <c r="C12" t="s">
        <v>23</v>
      </c>
      <c r="D12" s="61">
        <v>3736594287</v>
      </c>
      <c r="E12" s="61">
        <v>728307165</v>
      </c>
      <c r="F12" s="62">
        <v>36754594</v>
      </c>
      <c r="G12" s="61">
        <v>41652830</v>
      </c>
      <c r="H12" s="62">
        <v>162322907</v>
      </c>
      <c r="I12" s="61">
        <v>2767556785</v>
      </c>
      <c r="J12" s="62">
        <v>14726054</v>
      </c>
      <c r="K12" s="61">
        <v>2752830731</v>
      </c>
    </row>
    <row r="13" spans="1:14" ht="15" customHeight="1" x14ac:dyDescent="0.2">
      <c r="A13" s="56" t="s">
        <v>237</v>
      </c>
      <c r="B13" s="56" t="s">
        <v>20</v>
      </c>
      <c r="C13" t="s">
        <v>24</v>
      </c>
      <c r="D13" s="61">
        <v>3759271972</v>
      </c>
      <c r="E13" s="61">
        <v>1691189034</v>
      </c>
      <c r="F13" s="62">
        <v>35173833</v>
      </c>
      <c r="G13" s="61">
        <v>56610581</v>
      </c>
      <c r="H13" s="62">
        <v>153302673</v>
      </c>
      <c r="I13" s="61">
        <v>1822995849</v>
      </c>
      <c r="J13" s="62">
        <v>6875540</v>
      </c>
      <c r="K13" s="61">
        <v>1816120309</v>
      </c>
    </row>
    <row r="14" spans="1:14" ht="15" customHeight="1" x14ac:dyDescent="0.2">
      <c r="A14" s="56" t="s">
        <v>237</v>
      </c>
      <c r="B14" s="56" t="s">
        <v>20</v>
      </c>
      <c r="C14" t="s">
        <v>25</v>
      </c>
      <c r="D14" s="61">
        <v>3672359813.21</v>
      </c>
      <c r="E14" s="61">
        <v>1327656313.9499996</v>
      </c>
      <c r="F14" s="62">
        <v>33045227.564999998</v>
      </c>
      <c r="G14" s="61">
        <v>55814716</v>
      </c>
      <c r="H14" s="62">
        <v>143991516.87000015</v>
      </c>
      <c r="I14" s="61">
        <v>2111852040.4199998</v>
      </c>
      <c r="J14" s="62">
        <v>3671877</v>
      </c>
      <c r="K14" s="61">
        <v>2108180163.4199996</v>
      </c>
    </row>
    <row r="15" spans="1:14" ht="15" customHeight="1" x14ac:dyDescent="0.2">
      <c r="A15" t="s">
        <v>237</v>
      </c>
      <c r="B15" s="56" t="s">
        <v>20</v>
      </c>
      <c r="C15" t="s">
        <v>314</v>
      </c>
      <c r="D15" s="61">
        <v>3745984689</v>
      </c>
      <c r="E15" s="61">
        <v>745493338</v>
      </c>
      <c r="F15" s="62">
        <v>35904512</v>
      </c>
      <c r="G15" s="61">
        <v>60335562</v>
      </c>
      <c r="H15" s="62">
        <v>109592840</v>
      </c>
      <c r="I15" s="61">
        <v>2794658437</v>
      </c>
      <c r="J15" s="62">
        <v>2695687</v>
      </c>
      <c r="K15" s="61">
        <v>2791962750</v>
      </c>
    </row>
    <row r="16" spans="1:14" ht="24.95" customHeight="1" x14ac:dyDescent="0.2">
      <c r="A16" t="s">
        <v>237</v>
      </c>
      <c r="B16" s="56" t="s">
        <v>20</v>
      </c>
      <c r="C16" t="s">
        <v>312</v>
      </c>
      <c r="D16" s="61">
        <v>3919979750</v>
      </c>
      <c r="E16" s="61">
        <v>670429484</v>
      </c>
      <c r="F16" s="62">
        <v>37136943</v>
      </c>
      <c r="G16" s="61">
        <v>57841586</v>
      </c>
      <c r="H16" s="62">
        <v>116399764</v>
      </c>
      <c r="I16" s="61">
        <v>3038171973</v>
      </c>
      <c r="J16" s="62">
        <v>3049897</v>
      </c>
      <c r="K16" s="61">
        <v>3035122076</v>
      </c>
    </row>
    <row r="17" spans="1:11" ht="15" customHeight="1" x14ac:dyDescent="0.2">
      <c r="A17" t="s">
        <v>223</v>
      </c>
      <c r="B17" t="s">
        <v>14</v>
      </c>
      <c r="C17" t="s">
        <v>21</v>
      </c>
      <c r="D17" s="61">
        <v>288301099</v>
      </c>
      <c r="E17" s="61">
        <v>39560862</v>
      </c>
      <c r="F17" s="62">
        <v>1422937</v>
      </c>
      <c r="G17" s="61">
        <v>3429801</v>
      </c>
      <c r="H17" s="62">
        <v>1252631</v>
      </c>
      <c r="I17" s="61">
        <v>242634868</v>
      </c>
      <c r="J17" s="62">
        <v>0</v>
      </c>
      <c r="K17" s="61">
        <v>242634868</v>
      </c>
    </row>
    <row r="18" spans="1:11" ht="15" customHeight="1" x14ac:dyDescent="0.2">
      <c r="A18" t="s">
        <v>223</v>
      </c>
      <c r="B18" t="s">
        <v>14</v>
      </c>
      <c r="C18" t="s">
        <v>22</v>
      </c>
      <c r="D18" s="61">
        <v>299127387</v>
      </c>
      <c r="E18" s="61">
        <v>40899397</v>
      </c>
      <c r="F18" s="62">
        <v>1263798</v>
      </c>
      <c r="G18" s="61">
        <v>7115034</v>
      </c>
      <c r="H18" s="62">
        <v>2416914</v>
      </c>
      <c r="I18" s="61">
        <v>247432244</v>
      </c>
      <c r="J18" s="62">
        <v>3903873</v>
      </c>
      <c r="K18" s="61">
        <v>243528371</v>
      </c>
    </row>
    <row r="19" spans="1:11" ht="15" customHeight="1" x14ac:dyDescent="0.2">
      <c r="A19" t="s">
        <v>223</v>
      </c>
      <c r="B19" t="s">
        <v>14</v>
      </c>
      <c r="C19" t="s">
        <v>23</v>
      </c>
      <c r="D19" s="61">
        <v>301156822</v>
      </c>
      <c r="E19" s="61">
        <v>44957064</v>
      </c>
      <c r="F19" s="62">
        <v>1336402</v>
      </c>
      <c r="G19" s="61">
        <v>4020620</v>
      </c>
      <c r="H19" s="62">
        <v>11226446</v>
      </c>
      <c r="I19" s="61">
        <v>239616290</v>
      </c>
      <c r="J19" s="62">
        <v>0</v>
      </c>
      <c r="K19" s="61">
        <v>239616290</v>
      </c>
    </row>
    <row r="20" spans="1:11" ht="15" customHeight="1" x14ac:dyDescent="0.2">
      <c r="A20" t="s">
        <v>223</v>
      </c>
      <c r="B20" t="s">
        <v>14</v>
      </c>
      <c r="C20" t="s">
        <v>24</v>
      </c>
      <c r="D20" s="61">
        <v>304004498</v>
      </c>
      <c r="E20" s="61">
        <v>115728565</v>
      </c>
      <c r="F20" s="62">
        <v>1348774</v>
      </c>
      <c r="G20" s="61">
        <v>18621879</v>
      </c>
      <c r="H20" s="62">
        <v>8922310</v>
      </c>
      <c r="I20" s="61">
        <v>159382970</v>
      </c>
      <c r="J20" s="62">
        <v>0</v>
      </c>
      <c r="K20" s="61">
        <v>159382970</v>
      </c>
    </row>
    <row r="21" spans="1:11" ht="15" customHeight="1" x14ac:dyDescent="0.2">
      <c r="A21" t="s">
        <v>223</v>
      </c>
      <c r="B21" t="s">
        <v>14</v>
      </c>
      <c r="C21" t="s">
        <v>25</v>
      </c>
      <c r="D21" s="61">
        <v>293777170</v>
      </c>
      <c r="E21" s="61">
        <v>91580547</v>
      </c>
      <c r="F21" s="62">
        <v>1358538</v>
      </c>
      <c r="G21" s="61">
        <v>13954202</v>
      </c>
      <c r="H21" s="62">
        <v>16038373</v>
      </c>
      <c r="I21" s="61">
        <v>170845510</v>
      </c>
      <c r="J21" s="62">
        <v>0</v>
      </c>
      <c r="K21" s="61">
        <v>170845510</v>
      </c>
    </row>
    <row r="22" spans="1:11" ht="15" customHeight="1" x14ac:dyDescent="0.2">
      <c r="A22" t="s">
        <v>223</v>
      </c>
      <c r="B22" t="s">
        <v>14</v>
      </c>
      <c r="C22" t="s">
        <v>314</v>
      </c>
      <c r="D22" s="61">
        <v>296978388</v>
      </c>
      <c r="E22" s="61">
        <v>44598963</v>
      </c>
      <c r="F22" s="62">
        <v>1414174</v>
      </c>
      <c r="G22" s="61">
        <v>9699958</v>
      </c>
      <c r="H22" s="62">
        <v>9853874</v>
      </c>
      <c r="I22" s="61">
        <v>231411419</v>
      </c>
      <c r="J22" s="62">
        <v>0</v>
      </c>
      <c r="K22" s="61">
        <v>231411419</v>
      </c>
    </row>
    <row r="23" spans="1:11" ht="24.95" customHeight="1" x14ac:dyDescent="0.2">
      <c r="A23" t="s">
        <v>223</v>
      </c>
      <c r="B23" t="s">
        <v>14</v>
      </c>
      <c r="C23" t="s">
        <v>312</v>
      </c>
      <c r="D23" s="61">
        <v>248590326</v>
      </c>
      <c r="E23" s="61">
        <v>26020813</v>
      </c>
      <c r="F23" s="62">
        <v>1342072</v>
      </c>
      <c r="G23" s="61">
        <v>9564035</v>
      </c>
      <c r="H23" s="62">
        <v>5133104</v>
      </c>
      <c r="I23" s="61">
        <v>206530302</v>
      </c>
      <c r="J23" s="62">
        <v>0</v>
      </c>
      <c r="K23" s="61">
        <v>206530302</v>
      </c>
    </row>
    <row r="24" spans="1:11" ht="15" customHeight="1" x14ac:dyDescent="0.2">
      <c r="A24" t="s">
        <v>224</v>
      </c>
      <c r="B24" t="s">
        <v>15</v>
      </c>
      <c r="C24" t="s">
        <v>21</v>
      </c>
      <c r="D24" s="61">
        <v>141047985</v>
      </c>
      <c r="E24" s="61">
        <v>21850026</v>
      </c>
      <c r="F24" s="62">
        <v>1655222</v>
      </c>
      <c r="G24" s="61">
        <v>154350</v>
      </c>
      <c r="H24" s="62">
        <v>3725406</v>
      </c>
      <c r="I24" s="61">
        <v>113662981</v>
      </c>
      <c r="J24" s="62">
        <v>79448</v>
      </c>
      <c r="K24" s="61">
        <v>113583533</v>
      </c>
    </row>
    <row r="25" spans="1:11" ht="15" customHeight="1" x14ac:dyDescent="0.2">
      <c r="A25" t="s">
        <v>224</v>
      </c>
      <c r="B25" t="s">
        <v>15</v>
      </c>
      <c r="C25" t="s">
        <v>22</v>
      </c>
      <c r="D25" s="61">
        <v>148119653</v>
      </c>
      <c r="E25" s="61">
        <v>24614359</v>
      </c>
      <c r="F25" s="62">
        <v>1705050</v>
      </c>
      <c r="G25" s="61">
        <v>181157</v>
      </c>
      <c r="H25" s="62">
        <v>248207</v>
      </c>
      <c r="I25" s="61">
        <v>121370880</v>
      </c>
      <c r="J25" s="62">
        <v>1403285</v>
      </c>
      <c r="K25" s="61">
        <v>119967595</v>
      </c>
    </row>
    <row r="26" spans="1:11" ht="15" customHeight="1" x14ac:dyDescent="0.2">
      <c r="A26" t="s">
        <v>224</v>
      </c>
      <c r="B26" t="s">
        <v>15</v>
      </c>
      <c r="C26" t="s">
        <v>23</v>
      </c>
      <c r="D26" s="61">
        <v>151340930</v>
      </c>
      <c r="E26" s="61">
        <v>25913932</v>
      </c>
      <c r="F26" s="62">
        <v>1743611</v>
      </c>
      <c r="G26" s="61">
        <v>501666</v>
      </c>
      <c r="H26" s="62">
        <v>3848814</v>
      </c>
      <c r="I26" s="61">
        <v>119332907</v>
      </c>
      <c r="J26" s="62">
        <v>483484</v>
      </c>
      <c r="K26" s="61">
        <v>118849423</v>
      </c>
    </row>
    <row r="27" spans="1:11" ht="15" customHeight="1" x14ac:dyDescent="0.2">
      <c r="A27" t="s">
        <v>224</v>
      </c>
      <c r="B27" t="s">
        <v>15</v>
      </c>
      <c r="C27" t="s">
        <v>24</v>
      </c>
      <c r="D27" s="61">
        <v>151312598</v>
      </c>
      <c r="E27" s="61">
        <v>50160906</v>
      </c>
      <c r="F27" s="62">
        <v>1739447</v>
      </c>
      <c r="G27" s="61">
        <v>482236</v>
      </c>
      <c r="H27" s="62">
        <v>8170823</v>
      </c>
      <c r="I27" s="61">
        <v>90759186</v>
      </c>
      <c r="J27" s="62">
        <v>0</v>
      </c>
      <c r="K27" s="61">
        <v>90759186</v>
      </c>
    </row>
    <row r="28" spans="1:11" ht="15" customHeight="1" x14ac:dyDescent="0.2">
      <c r="A28" t="s">
        <v>224</v>
      </c>
      <c r="B28" t="s">
        <v>15</v>
      </c>
      <c r="C28" t="s">
        <v>25</v>
      </c>
      <c r="D28" s="61">
        <v>150668985</v>
      </c>
      <c r="E28" s="61">
        <v>42122451</v>
      </c>
      <c r="F28" s="62">
        <v>1742624</v>
      </c>
      <c r="G28" s="61">
        <v>113697</v>
      </c>
      <c r="H28" s="62">
        <v>5696771</v>
      </c>
      <c r="I28" s="61">
        <v>100993442</v>
      </c>
      <c r="J28" s="62">
        <v>0</v>
      </c>
      <c r="K28" s="61">
        <v>100993442</v>
      </c>
    </row>
    <row r="29" spans="1:11" ht="15" customHeight="1" x14ac:dyDescent="0.2">
      <c r="A29" t="s">
        <v>224</v>
      </c>
      <c r="B29" t="s">
        <v>15</v>
      </c>
      <c r="C29" t="s">
        <v>314</v>
      </c>
      <c r="D29" s="61">
        <v>154596186</v>
      </c>
      <c r="E29" s="61">
        <v>26462399</v>
      </c>
      <c r="F29" s="62">
        <v>1878714</v>
      </c>
      <c r="G29" s="61">
        <v>154503</v>
      </c>
      <c r="H29" s="62">
        <v>1776754</v>
      </c>
      <c r="I29" s="61">
        <v>124323816</v>
      </c>
      <c r="J29" s="62">
        <v>0</v>
      </c>
      <c r="K29" s="61">
        <v>124323816</v>
      </c>
    </row>
    <row r="30" spans="1:11" ht="24.95" customHeight="1" x14ac:dyDescent="0.2">
      <c r="A30" t="s">
        <v>224</v>
      </c>
      <c r="B30" t="s">
        <v>15</v>
      </c>
      <c r="C30" t="s">
        <v>312</v>
      </c>
      <c r="D30" s="61">
        <v>156448322</v>
      </c>
      <c r="E30" s="61">
        <v>22999712</v>
      </c>
      <c r="F30" s="62">
        <v>1873611</v>
      </c>
      <c r="G30" s="61">
        <v>129088</v>
      </c>
      <c r="H30" s="62">
        <v>1226487</v>
      </c>
      <c r="I30" s="61">
        <v>130219424</v>
      </c>
      <c r="J30" s="62">
        <v>0</v>
      </c>
      <c r="K30" s="61">
        <v>130219424</v>
      </c>
    </row>
    <row r="31" spans="1:11" ht="15" customHeight="1" x14ac:dyDescent="0.2">
      <c r="A31" t="s">
        <v>230</v>
      </c>
      <c r="B31" t="s">
        <v>26</v>
      </c>
      <c r="C31" t="s">
        <v>21</v>
      </c>
      <c r="D31" s="61">
        <v>38375420</v>
      </c>
      <c r="E31" s="61">
        <v>10003721</v>
      </c>
      <c r="F31" s="62">
        <v>1696985</v>
      </c>
      <c r="G31" s="61">
        <v>193265</v>
      </c>
      <c r="H31" s="62">
        <v>1340784</v>
      </c>
      <c r="I31" s="61">
        <v>25140663</v>
      </c>
      <c r="J31" s="62">
        <v>0</v>
      </c>
      <c r="K31" s="61">
        <v>25140663</v>
      </c>
    </row>
    <row r="32" spans="1:11" ht="15" customHeight="1" x14ac:dyDescent="0.2">
      <c r="A32" t="s">
        <v>230</v>
      </c>
      <c r="B32" t="s">
        <v>26</v>
      </c>
      <c r="C32" t="s">
        <v>22</v>
      </c>
      <c r="D32" s="61">
        <v>39695182</v>
      </c>
      <c r="E32" s="61">
        <v>10690750</v>
      </c>
      <c r="F32" s="62">
        <v>1726761</v>
      </c>
      <c r="G32" s="61">
        <v>258887</v>
      </c>
      <c r="H32" s="62">
        <v>456494</v>
      </c>
      <c r="I32" s="61">
        <v>26562292</v>
      </c>
      <c r="J32" s="62">
        <v>0</v>
      </c>
      <c r="K32" s="61">
        <v>26562292</v>
      </c>
    </row>
    <row r="33" spans="1:11" ht="15" customHeight="1" x14ac:dyDescent="0.2">
      <c r="A33" t="s">
        <v>230</v>
      </c>
      <c r="B33" t="s">
        <v>26</v>
      </c>
      <c r="C33" t="s">
        <v>23</v>
      </c>
      <c r="D33" s="61">
        <v>40380843</v>
      </c>
      <c r="E33" s="61">
        <v>11058387</v>
      </c>
      <c r="F33" s="62">
        <v>1746190</v>
      </c>
      <c r="G33" s="61">
        <v>298244</v>
      </c>
      <c r="H33" s="62">
        <v>117192</v>
      </c>
      <c r="I33" s="61">
        <v>27160830</v>
      </c>
      <c r="J33" s="62">
        <v>0</v>
      </c>
      <c r="K33" s="61">
        <v>27160830</v>
      </c>
    </row>
    <row r="34" spans="1:11" ht="15" customHeight="1" x14ac:dyDescent="0.2">
      <c r="A34" t="s">
        <v>230</v>
      </c>
      <c r="B34" t="s">
        <v>26</v>
      </c>
      <c r="C34" t="s">
        <v>24</v>
      </c>
      <c r="D34" s="61">
        <v>40755165</v>
      </c>
      <c r="E34" s="61">
        <v>19794432</v>
      </c>
      <c r="F34" s="62">
        <v>1715735</v>
      </c>
      <c r="G34" s="61">
        <v>-17025</v>
      </c>
      <c r="H34" s="62">
        <v>1621303</v>
      </c>
      <c r="I34" s="61">
        <v>17640719</v>
      </c>
      <c r="J34" s="62">
        <v>0</v>
      </c>
      <c r="K34" s="61">
        <v>17640719</v>
      </c>
    </row>
    <row r="35" spans="1:11" ht="15" customHeight="1" x14ac:dyDescent="0.2">
      <c r="A35" t="s">
        <v>230</v>
      </c>
      <c r="B35" t="s">
        <v>26</v>
      </c>
      <c r="C35" t="s">
        <v>25</v>
      </c>
      <c r="D35" s="61">
        <v>39743324</v>
      </c>
      <c r="E35" s="61">
        <v>16641741</v>
      </c>
      <c r="F35" s="62">
        <v>706480</v>
      </c>
      <c r="G35" s="61">
        <v>14211</v>
      </c>
      <c r="H35" s="62">
        <v>2344381</v>
      </c>
      <c r="I35" s="61">
        <v>20036512</v>
      </c>
      <c r="J35" s="62">
        <v>14406</v>
      </c>
      <c r="K35" s="61">
        <v>20022106</v>
      </c>
    </row>
    <row r="36" spans="1:11" ht="15" customHeight="1" x14ac:dyDescent="0.2">
      <c r="A36" t="s">
        <v>230</v>
      </c>
      <c r="B36" t="s">
        <v>26</v>
      </c>
      <c r="C36" t="s">
        <v>314</v>
      </c>
      <c r="D36" s="61">
        <v>40210926</v>
      </c>
      <c r="E36" s="61">
        <v>12419347</v>
      </c>
      <c r="F36" s="62">
        <v>728580</v>
      </c>
      <c r="G36" s="61">
        <v>187419</v>
      </c>
      <c r="H36" s="62">
        <v>799206</v>
      </c>
      <c r="I36" s="61">
        <v>26076374</v>
      </c>
      <c r="J36" s="62">
        <v>0</v>
      </c>
      <c r="K36" s="61">
        <v>26076374</v>
      </c>
    </row>
    <row r="37" spans="1:11" ht="24.95" customHeight="1" x14ac:dyDescent="0.2">
      <c r="A37" t="s">
        <v>230</v>
      </c>
      <c r="B37" t="s">
        <v>26</v>
      </c>
      <c r="C37" t="s">
        <v>312</v>
      </c>
      <c r="D37" s="61">
        <v>42132385</v>
      </c>
      <c r="E37" s="61">
        <v>11898760</v>
      </c>
      <c r="F37" s="62">
        <v>770571</v>
      </c>
      <c r="G37" s="61">
        <v>180000</v>
      </c>
      <c r="H37" s="62">
        <v>293261</v>
      </c>
      <c r="I37" s="61">
        <v>28989793</v>
      </c>
      <c r="J37" s="62">
        <v>0</v>
      </c>
      <c r="K37" s="61">
        <v>28989793</v>
      </c>
    </row>
    <row r="38" spans="1:11" ht="15" customHeight="1" x14ac:dyDescent="0.2">
      <c r="A38" t="s">
        <v>225</v>
      </c>
      <c r="B38" t="s">
        <v>27</v>
      </c>
      <c r="C38" t="s">
        <v>21</v>
      </c>
      <c r="D38" s="61">
        <v>52933011</v>
      </c>
      <c r="E38" s="61">
        <v>13528483</v>
      </c>
      <c r="F38" s="62">
        <v>630355</v>
      </c>
      <c r="G38" s="61">
        <v>385897</v>
      </c>
      <c r="H38" s="62">
        <v>2025686</v>
      </c>
      <c r="I38" s="61">
        <v>36362590</v>
      </c>
      <c r="J38" s="62">
        <v>261453</v>
      </c>
      <c r="K38" s="61">
        <v>36101137</v>
      </c>
    </row>
    <row r="39" spans="1:11" ht="15" customHeight="1" x14ac:dyDescent="0.2">
      <c r="A39" t="s">
        <v>225</v>
      </c>
      <c r="B39" t="s">
        <v>27</v>
      </c>
      <c r="C39" t="s">
        <v>22</v>
      </c>
      <c r="D39" s="61">
        <v>54671798</v>
      </c>
      <c r="E39" s="61">
        <v>14991976</v>
      </c>
      <c r="F39" s="62">
        <v>698844</v>
      </c>
      <c r="G39" s="61">
        <v>387738</v>
      </c>
      <c r="H39" s="62">
        <v>2635812</v>
      </c>
      <c r="I39" s="61">
        <v>35957428</v>
      </c>
      <c r="J39" s="62">
        <v>250936</v>
      </c>
      <c r="K39" s="61">
        <v>35706492</v>
      </c>
    </row>
    <row r="40" spans="1:11" ht="15" customHeight="1" x14ac:dyDescent="0.2">
      <c r="A40" t="s">
        <v>225</v>
      </c>
      <c r="B40" t="s">
        <v>27</v>
      </c>
      <c r="C40" t="s">
        <v>23</v>
      </c>
      <c r="D40" s="61">
        <v>55953797</v>
      </c>
      <c r="E40" s="61">
        <v>15530254</v>
      </c>
      <c r="F40" s="62">
        <v>697669</v>
      </c>
      <c r="G40" s="61">
        <v>395208</v>
      </c>
      <c r="H40" s="62">
        <v>1345497</v>
      </c>
      <c r="I40" s="61">
        <v>37985169</v>
      </c>
      <c r="J40" s="62">
        <v>403363</v>
      </c>
      <c r="K40" s="61">
        <v>37581806</v>
      </c>
    </row>
    <row r="41" spans="1:11" ht="15" customHeight="1" x14ac:dyDescent="0.2">
      <c r="A41" t="s">
        <v>225</v>
      </c>
      <c r="B41" t="s">
        <v>27</v>
      </c>
      <c r="C41" t="s">
        <v>24</v>
      </c>
      <c r="D41" s="61">
        <v>56478896</v>
      </c>
      <c r="E41" s="61">
        <v>27452295</v>
      </c>
      <c r="F41" s="62">
        <v>719270</v>
      </c>
      <c r="G41" s="61">
        <v>280950</v>
      </c>
      <c r="H41" s="62">
        <v>2906214</v>
      </c>
      <c r="I41" s="61">
        <v>25120167</v>
      </c>
      <c r="J41" s="62">
        <v>265578</v>
      </c>
      <c r="K41" s="61">
        <v>24854589</v>
      </c>
    </row>
    <row r="42" spans="1:11" ht="15" customHeight="1" x14ac:dyDescent="0.2">
      <c r="A42" t="s">
        <v>225</v>
      </c>
      <c r="B42" t="s">
        <v>27</v>
      </c>
      <c r="C42" t="s">
        <v>25</v>
      </c>
      <c r="D42" s="61">
        <v>55843782</v>
      </c>
      <c r="E42" s="61">
        <v>24541174.509999998</v>
      </c>
      <c r="F42" s="62">
        <v>719828</v>
      </c>
      <c r="G42" s="61">
        <v>303695</v>
      </c>
      <c r="H42" s="62">
        <v>4081859</v>
      </c>
      <c r="I42" s="61">
        <v>26197226</v>
      </c>
      <c r="J42" s="62">
        <v>335923</v>
      </c>
      <c r="K42" s="61">
        <v>25861303</v>
      </c>
    </row>
    <row r="43" spans="1:11" ht="15" customHeight="1" x14ac:dyDescent="0.2">
      <c r="A43" t="s">
        <v>225</v>
      </c>
      <c r="B43" t="s">
        <v>27</v>
      </c>
      <c r="C43" t="s">
        <v>314</v>
      </c>
      <c r="D43" s="61">
        <v>56522956</v>
      </c>
      <c r="E43" s="61">
        <v>16543779</v>
      </c>
      <c r="F43" s="62">
        <v>711593</v>
      </c>
      <c r="G43" s="61">
        <v>390595</v>
      </c>
      <c r="H43" s="62">
        <v>3343445</v>
      </c>
      <c r="I43" s="61">
        <v>35533544</v>
      </c>
      <c r="J43" s="62">
        <v>647245</v>
      </c>
      <c r="K43" s="61">
        <v>34886299</v>
      </c>
    </row>
    <row r="44" spans="1:11" ht="24.95" customHeight="1" x14ac:dyDescent="0.2">
      <c r="A44" t="s">
        <v>225</v>
      </c>
      <c r="B44" t="s">
        <v>27</v>
      </c>
      <c r="C44" t="s">
        <v>312</v>
      </c>
      <c r="D44" s="61">
        <v>67968856</v>
      </c>
      <c r="E44" s="61">
        <v>19862293</v>
      </c>
      <c r="F44" s="62">
        <v>716259</v>
      </c>
      <c r="G44" s="61">
        <v>491402</v>
      </c>
      <c r="H44" s="62">
        <v>5371953</v>
      </c>
      <c r="I44" s="61">
        <v>41526949</v>
      </c>
      <c r="J44" s="62">
        <v>635564</v>
      </c>
      <c r="K44" s="61">
        <v>40891385</v>
      </c>
    </row>
    <row r="45" spans="1:11" ht="15" customHeight="1" x14ac:dyDescent="0.2">
      <c r="A45" t="s">
        <v>226</v>
      </c>
      <c r="B45" t="s">
        <v>28</v>
      </c>
      <c r="C45" t="s">
        <v>21</v>
      </c>
      <c r="D45" s="61">
        <v>461110564</v>
      </c>
      <c r="E45" s="61">
        <v>96562600</v>
      </c>
      <c r="F45" s="62">
        <v>2948657</v>
      </c>
      <c r="G45" s="61">
        <v>4794267</v>
      </c>
      <c r="H45" s="62">
        <v>7304360</v>
      </c>
      <c r="I45" s="61">
        <v>349500680</v>
      </c>
      <c r="J45" s="62">
        <v>0</v>
      </c>
      <c r="K45" s="61">
        <v>349500680</v>
      </c>
    </row>
    <row r="46" spans="1:11" ht="15" customHeight="1" x14ac:dyDescent="0.2">
      <c r="A46" t="s">
        <v>226</v>
      </c>
      <c r="B46" t="s">
        <v>28</v>
      </c>
      <c r="C46" t="s">
        <v>22</v>
      </c>
      <c r="D46" s="61">
        <v>476080527</v>
      </c>
      <c r="E46" s="61">
        <v>99318956</v>
      </c>
      <c r="F46" s="62">
        <v>3486820</v>
      </c>
      <c r="G46" s="61">
        <v>4903986</v>
      </c>
      <c r="H46" s="62">
        <v>7839308</v>
      </c>
      <c r="I46" s="61">
        <v>360531459</v>
      </c>
      <c r="J46" s="62">
        <v>0</v>
      </c>
      <c r="K46" s="61">
        <v>360531459</v>
      </c>
    </row>
    <row r="47" spans="1:11" ht="15" customHeight="1" x14ac:dyDescent="0.2">
      <c r="A47" t="s">
        <v>226</v>
      </c>
      <c r="B47" t="s">
        <v>28</v>
      </c>
      <c r="C47" t="s">
        <v>23</v>
      </c>
      <c r="D47" s="61">
        <v>477544986</v>
      </c>
      <c r="E47" s="61">
        <v>99786340</v>
      </c>
      <c r="F47" s="62">
        <v>3558860</v>
      </c>
      <c r="G47" s="61">
        <v>5094990</v>
      </c>
      <c r="H47" s="62">
        <v>25589759</v>
      </c>
      <c r="I47" s="61">
        <v>343515034</v>
      </c>
      <c r="J47" s="62">
        <v>774584</v>
      </c>
      <c r="K47" s="61">
        <v>342740450</v>
      </c>
    </row>
    <row r="48" spans="1:11" ht="15" customHeight="1" x14ac:dyDescent="0.2">
      <c r="A48" t="s">
        <v>226</v>
      </c>
      <c r="B48" t="s">
        <v>28</v>
      </c>
      <c r="C48" t="s">
        <v>24</v>
      </c>
      <c r="D48" s="61">
        <v>478952558</v>
      </c>
      <c r="E48" s="61">
        <v>286370417</v>
      </c>
      <c r="F48" s="62">
        <v>3637437</v>
      </c>
      <c r="G48" s="61">
        <v>2644249</v>
      </c>
      <c r="H48" s="62">
        <v>17664783</v>
      </c>
      <c r="I48" s="61">
        <v>168635672</v>
      </c>
      <c r="J48" s="62">
        <v>0</v>
      </c>
      <c r="K48" s="61">
        <v>168635672</v>
      </c>
    </row>
    <row r="49" spans="1:11" ht="15" customHeight="1" x14ac:dyDescent="0.2">
      <c r="A49" t="s">
        <v>226</v>
      </c>
      <c r="B49" t="s">
        <v>28</v>
      </c>
      <c r="C49" t="s">
        <v>25</v>
      </c>
      <c r="D49" s="61">
        <v>470059450</v>
      </c>
      <c r="E49" s="61">
        <v>231275737</v>
      </c>
      <c r="F49" s="62">
        <v>3574207</v>
      </c>
      <c r="G49" s="61">
        <v>3359737</v>
      </c>
      <c r="H49" s="62">
        <v>25637662</v>
      </c>
      <c r="I49" s="61">
        <v>206212107</v>
      </c>
      <c r="J49" s="62">
        <v>0</v>
      </c>
      <c r="K49" s="61">
        <v>206212107</v>
      </c>
    </row>
    <row r="50" spans="1:11" ht="15" customHeight="1" x14ac:dyDescent="0.2">
      <c r="A50" t="s">
        <v>226</v>
      </c>
      <c r="B50" t="s">
        <v>28</v>
      </c>
      <c r="C50" t="s">
        <v>314</v>
      </c>
      <c r="D50" s="61">
        <v>479113005</v>
      </c>
      <c r="E50" s="61">
        <v>104497221</v>
      </c>
      <c r="F50" s="62">
        <v>3853726</v>
      </c>
      <c r="G50" s="61">
        <v>5365997</v>
      </c>
      <c r="H50" s="62">
        <v>21699986</v>
      </c>
      <c r="I50" s="61">
        <v>343696075</v>
      </c>
      <c r="J50" s="62">
        <v>0</v>
      </c>
      <c r="K50" s="61">
        <v>343696075</v>
      </c>
    </row>
    <row r="51" spans="1:11" ht="24.95" customHeight="1" x14ac:dyDescent="0.2">
      <c r="A51" t="s">
        <v>226</v>
      </c>
      <c r="B51" t="s">
        <v>28</v>
      </c>
      <c r="C51" t="s">
        <v>312</v>
      </c>
      <c r="D51" s="61">
        <v>509835769</v>
      </c>
      <c r="E51" s="61">
        <v>83375778</v>
      </c>
      <c r="F51" s="62">
        <v>3983001</v>
      </c>
      <c r="G51" s="61">
        <v>6000000</v>
      </c>
      <c r="H51" s="62">
        <v>13200000</v>
      </c>
      <c r="I51" s="61">
        <v>403276990</v>
      </c>
      <c r="J51" s="62">
        <v>0</v>
      </c>
      <c r="K51" s="61">
        <v>403276990</v>
      </c>
    </row>
    <row r="52" spans="1:11" ht="15" customHeight="1" x14ac:dyDescent="0.2">
      <c r="A52" t="s">
        <v>205</v>
      </c>
      <c r="B52" t="s">
        <v>29</v>
      </c>
      <c r="C52" t="s">
        <v>21</v>
      </c>
      <c r="D52" s="61">
        <v>20582090</v>
      </c>
      <c r="E52" s="61">
        <v>3781515</v>
      </c>
      <c r="F52" s="62">
        <v>104682</v>
      </c>
      <c r="G52" s="61">
        <v>0</v>
      </c>
      <c r="H52" s="62">
        <v>625664</v>
      </c>
      <c r="I52" s="61">
        <v>16070229</v>
      </c>
      <c r="J52" s="62">
        <v>0</v>
      </c>
      <c r="K52" s="61">
        <v>16070229</v>
      </c>
    </row>
    <row r="53" spans="1:11" ht="15" customHeight="1" x14ac:dyDescent="0.2">
      <c r="A53" t="s">
        <v>205</v>
      </c>
      <c r="B53" t="s">
        <v>29</v>
      </c>
      <c r="C53" t="s">
        <v>22</v>
      </c>
      <c r="D53" s="61">
        <v>21102999</v>
      </c>
      <c r="E53" s="61">
        <v>3970278</v>
      </c>
      <c r="F53" s="62">
        <v>123209</v>
      </c>
      <c r="G53" s="61">
        <v>0</v>
      </c>
      <c r="H53" s="62">
        <v>246726</v>
      </c>
      <c r="I53" s="61">
        <v>16762785</v>
      </c>
      <c r="J53" s="62">
        <v>0</v>
      </c>
      <c r="K53" s="61">
        <v>16762785</v>
      </c>
    </row>
    <row r="54" spans="1:11" ht="15" customHeight="1" x14ac:dyDescent="0.2">
      <c r="A54" t="s">
        <v>205</v>
      </c>
      <c r="B54" t="s">
        <v>29</v>
      </c>
      <c r="C54" t="s">
        <v>23</v>
      </c>
      <c r="D54" s="61">
        <v>21539461</v>
      </c>
      <c r="E54" s="61">
        <v>4347460</v>
      </c>
      <c r="F54" s="62">
        <v>146398</v>
      </c>
      <c r="G54" s="61">
        <v>0</v>
      </c>
      <c r="H54" s="62">
        <v>1384765</v>
      </c>
      <c r="I54" s="61">
        <v>15660838</v>
      </c>
      <c r="J54" s="62">
        <v>0</v>
      </c>
      <c r="K54" s="61">
        <v>15660838</v>
      </c>
    </row>
    <row r="55" spans="1:11" ht="15" customHeight="1" x14ac:dyDescent="0.2">
      <c r="A55" t="s">
        <v>205</v>
      </c>
      <c r="B55" t="s">
        <v>29</v>
      </c>
      <c r="C55" t="s">
        <v>24</v>
      </c>
      <c r="D55" s="61">
        <v>21893300</v>
      </c>
      <c r="E55" s="61">
        <v>9121195</v>
      </c>
      <c r="F55" s="62">
        <v>123272</v>
      </c>
      <c r="G55" s="61">
        <v>0</v>
      </c>
      <c r="H55" s="62">
        <v>1060303</v>
      </c>
      <c r="I55" s="61">
        <v>11588529</v>
      </c>
      <c r="J55" s="62">
        <v>0</v>
      </c>
      <c r="K55" s="61">
        <v>11588529</v>
      </c>
    </row>
    <row r="56" spans="1:11" ht="15" customHeight="1" x14ac:dyDescent="0.2">
      <c r="A56" t="s">
        <v>205</v>
      </c>
      <c r="B56" t="s">
        <v>29</v>
      </c>
      <c r="C56" t="s">
        <v>25</v>
      </c>
      <c r="D56" s="61">
        <v>21281563</v>
      </c>
      <c r="E56" s="61">
        <v>6443547</v>
      </c>
      <c r="F56" s="62">
        <v>132758</v>
      </c>
      <c r="G56" s="61">
        <v>0</v>
      </c>
      <c r="H56" s="62">
        <v>833413</v>
      </c>
      <c r="I56" s="61">
        <v>13871845</v>
      </c>
      <c r="J56" s="62">
        <v>65678</v>
      </c>
      <c r="K56" s="61">
        <v>13806167</v>
      </c>
    </row>
    <row r="57" spans="1:11" ht="15" customHeight="1" x14ac:dyDescent="0.2">
      <c r="A57" t="s">
        <v>205</v>
      </c>
      <c r="B57" t="s">
        <v>29</v>
      </c>
      <c r="C57" t="s">
        <v>314</v>
      </c>
      <c r="D57" s="61">
        <v>21067498</v>
      </c>
      <c r="E57" s="61">
        <v>4111420</v>
      </c>
      <c r="F57" s="62">
        <v>138978</v>
      </c>
      <c r="G57" s="61">
        <v>0</v>
      </c>
      <c r="H57" s="62">
        <v>744696</v>
      </c>
      <c r="I57" s="61">
        <v>16072404</v>
      </c>
      <c r="J57" s="62">
        <v>0</v>
      </c>
      <c r="K57" s="61">
        <v>16072404</v>
      </c>
    </row>
    <row r="58" spans="1:11" ht="24.95" customHeight="1" x14ac:dyDescent="0.2">
      <c r="A58" t="s">
        <v>205</v>
      </c>
      <c r="B58" t="s">
        <v>29</v>
      </c>
      <c r="C58" t="s">
        <v>312</v>
      </c>
      <c r="D58" s="61">
        <v>23845529</v>
      </c>
      <c r="E58" s="61">
        <v>3830637</v>
      </c>
      <c r="F58" s="62">
        <v>164047</v>
      </c>
      <c r="G58" s="61">
        <v>0</v>
      </c>
      <c r="H58" s="62">
        <v>402964</v>
      </c>
      <c r="I58" s="61">
        <v>19447881</v>
      </c>
      <c r="J58" s="62">
        <v>0</v>
      </c>
      <c r="K58" s="61">
        <v>19447881</v>
      </c>
    </row>
    <row r="59" spans="1:11" ht="15" customHeight="1" x14ac:dyDescent="0.2">
      <c r="A59" t="s">
        <v>206</v>
      </c>
      <c r="B59" t="s">
        <v>30</v>
      </c>
      <c r="C59" t="s">
        <v>21</v>
      </c>
      <c r="D59" s="61">
        <v>62636824</v>
      </c>
      <c r="E59" s="61">
        <v>13614118</v>
      </c>
      <c r="F59" s="62">
        <v>766378</v>
      </c>
      <c r="G59" s="61">
        <v>482563</v>
      </c>
      <c r="H59" s="62">
        <v>1716222</v>
      </c>
      <c r="I59" s="61">
        <v>46057543</v>
      </c>
      <c r="J59" s="62">
        <v>0</v>
      </c>
      <c r="K59" s="61">
        <v>46057543</v>
      </c>
    </row>
    <row r="60" spans="1:11" ht="15" customHeight="1" x14ac:dyDescent="0.2">
      <c r="A60" t="s">
        <v>206</v>
      </c>
      <c r="B60" t="s">
        <v>30</v>
      </c>
      <c r="C60" t="s">
        <v>22</v>
      </c>
      <c r="D60" s="61">
        <v>68094710</v>
      </c>
      <c r="E60" s="61">
        <v>15930573</v>
      </c>
      <c r="F60" s="62">
        <v>768427</v>
      </c>
      <c r="G60" s="61">
        <v>513957</v>
      </c>
      <c r="H60" s="62">
        <v>2029379</v>
      </c>
      <c r="I60" s="61">
        <v>48852374</v>
      </c>
      <c r="J60" s="62">
        <v>0</v>
      </c>
      <c r="K60" s="61">
        <v>48852374</v>
      </c>
    </row>
    <row r="61" spans="1:11" ht="15" customHeight="1" x14ac:dyDescent="0.2">
      <c r="A61" t="s">
        <v>206</v>
      </c>
      <c r="B61" t="s">
        <v>30</v>
      </c>
      <c r="C61" t="s">
        <v>23</v>
      </c>
      <c r="D61" s="61">
        <v>72001129</v>
      </c>
      <c r="E61" s="61">
        <v>15665646</v>
      </c>
      <c r="F61" s="62">
        <v>776668</v>
      </c>
      <c r="G61" s="61">
        <v>561800</v>
      </c>
      <c r="H61" s="62">
        <v>2277742</v>
      </c>
      <c r="I61" s="61">
        <v>52719273</v>
      </c>
      <c r="J61" s="62">
        <v>4555627</v>
      </c>
      <c r="K61" s="61">
        <v>48163646</v>
      </c>
    </row>
    <row r="62" spans="1:11" ht="15" customHeight="1" x14ac:dyDescent="0.2">
      <c r="A62" t="s">
        <v>206</v>
      </c>
      <c r="B62" t="s">
        <v>30</v>
      </c>
      <c r="C62" t="s">
        <v>24</v>
      </c>
      <c r="D62" s="61">
        <v>72562018</v>
      </c>
      <c r="E62" s="61">
        <v>33455157</v>
      </c>
      <c r="F62" s="62">
        <v>758535</v>
      </c>
      <c r="G62" s="61">
        <v>383483</v>
      </c>
      <c r="H62" s="62">
        <v>2732980</v>
      </c>
      <c r="I62" s="61">
        <v>35231863</v>
      </c>
      <c r="J62" s="62">
        <v>3073861</v>
      </c>
      <c r="K62" s="61">
        <v>32158002</v>
      </c>
    </row>
    <row r="63" spans="1:11" ht="15" customHeight="1" x14ac:dyDescent="0.2">
      <c r="A63" t="s">
        <v>206</v>
      </c>
      <c r="B63" t="s">
        <v>30</v>
      </c>
      <c r="C63" t="s">
        <v>25</v>
      </c>
      <c r="D63" s="61">
        <v>72200242</v>
      </c>
      <c r="E63" s="61">
        <v>26181878</v>
      </c>
      <c r="F63" s="62">
        <v>743569</v>
      </c>
      <c r="G63" s="61">
        <v>452748</v>
      </c>
      <c r="H63" s="62">
        <v>2975268</v>
      </c>
      <c r="I63" s="61">
        <v>41846779</v>
      </c>
      <c r="J63" s="62">
        <v>0</v>
      </c>
      <c r="K63" s="61">
        <v>41846779</v>
      </c>
    </row>
    <row r="64" spans="1:11" ht="15" customHeight="1" x14ac:dyDescent="0.2">
      <c r="A64" t="s">
        <v>206</v>
      </c>
      <c r="B64" t="s">
        <v>30</v>
      </c>
      <c r="C64" t="s">
        <v>314</v>
      </c>
      <c r="D64" s="61">
        <v>74293701</v>
      </c>
      <c r="E64" s="61">
        <v>17324877</v>
      </c>
      <c r="F64" s="62">
        <v>604084</v>
      </c>
      <c r="G64" s="61">
        <v>563647</v>
      </c>
      <c r="H64" s="62">
        <v>2104986</v>
      </c>
      <c r="I64" s="61">
        <v>53696107</v>
      </c>
      <c r="J64" s="62">
        <v>0</v>
      </c>
      <c r="K64" s="61">
        <v>53696107</v>
      </c>
    </row>
    <row r="65" spans="1:11" ht="24.95" customHeight="1" x14ac:dyDescent="0.2">
      <c r="A65" t="s">
        <v>206</v>
      </c>
      <c r="B65" t="s">
        <v>30</v>
      </c>
      <c r="C65" t="s">
        <v>312</v>
      </c>
      <c r="D65" s="61">
        <v>81253434</v>
      </c>
      <c r="E65" s="61">
        <v>16985888</v>
      </c>
      <c r="F65" s="62">
        <v>601853</v>
      </c>
      <c r="G65" s="61">
        <v>640687</v>
      </c>
      <c r="H65" s="62">
        <v>0</v>
      </c>
      <c r="I65" s="61">
        <v>63025006</v>
      </c>
      <c r="J65" s="62">
        <v>0</v>
      </c>
      <c r="K65" s="61">
        <v>63025006</v>
      </c>
    </row>
    <row r="66" spans="1:11" ht="15" customHeight="1" x14ac:dyDescent="0.2">
      <c r="A66" t="s">
        <v>231</v>
      </c>
      <c r="B66" t="s">
        <v>31</v>
      </c>
      <c r="C66" t="s">
        <v>21</v>
      </c>
      <c r="D66" s="61">
        <v>91380190</v>
      </c>
      <c r="E66" s="61">
        <v>21719590</v>
      </c>
      <c r="F66" s="62">
        <v>1054784</v>
      </c>
      <c r="G66" s="61">
        <v>1011267</v>
      </c>
      <c r="H66" s="62">
        <v>1391764</v>
      </c>
      <c r="I66" s="61">
        <v>66202785</v>
      </c>
      <c r="J66" s="62">
        <v>0</v>
      </c>
      <c r="K66" s="61">
        <v>66202785</v>
      </c>
    </row>
    <row r="67" spans="1:11" ht="15" customHeight="1" x14ac:dyDescent="0.2">
      <c r="A67" t="s">
        <v>231</v>
      </c>
      <c r="B67" t="s">
        <v>31</v>
      </c>
      <c r="C67" t="s">
        <v>22</v>
      </c>
      <c r="D67" s="61">
        <v>95423908</v>
      </c>
      <c r="E67" s="61">
        <v>24130515</v>
      </c>
      <c r="F67" s="62">
        <v>1077696</v>
      </c>
      <c r="G67" s="61">
        <v>972506</v>
      </c>
      <c r="H67" s="62">
        <v>1448591</v>
      </c>
      <c r="I67" s="61">
        <v>67794600</v>
      </c>
      <c r="J67" s="62">
        <v>0</v>
      </c>
      <c r="K67" s="61">
        <v>67794600</v>
      </c>
    </row>
    <row r="68" spans="1:11" ht="15" customHeight="1" x14ac:dyDescent="0.2">
      <c r="A68" t="s">
        <v>231</v>
      </c>
      <c r="B68" t="s">
        <v>31</v>
      </c>
      <c r="C68" t="s">
        <v>23</v>
      </c>
      <c r="D68" s="61">
        <v>96386268</v>
      </c>
      <c r="E68" s="61">
        <v>25827024</v>
      </c>
      <c r="F68" s="62">
        <v>1219829</v>
      </c>
      <c r="G68" s="61">
        <v>1155465</v>
      </c>
      <c r="H68" s="62">
        <v>5943019</v>
      </c>
      <c r="I68" s="61">
        <v>62240928</v>
      </c>
      <c r="J68" s="62">
        <v>517901</v>
      </c>
      <c r="K68" s="61">
        <v>61723027</v>
      </c>
    </row>
    <row r="69" spans="1:11" ht="15" customHeight="1" x14ac:dyDescent="0.2">
      <c r="A69" t="s">
        <v>231</v>
      </c>
      <c r="B69" t="s">
        <v>31</v>
      </c>
      <c r="C69" t="s">
        <v>24</v>
      </c>
      <c r="D69" s="61">
        <v>97006543</v>
      </c>
      <c r="E69" s="61">
        <v>58956412</v>
      </c>
      <c r="F69" s="62">
        <v>1256406</v>
      </c>
      <c r="G69" s="61">
        <v>937569</v>
      </c>
      <c r="H69" s="62">
        <v>4526334</v>
      </c>
      <c r="I69" s="61">
        <v>31329822</v>
      </c>
      <c r="J69" s="62">
        <v>0</v>
      </c>
      <c r="K69" s="61">
        <v>31329822</v>
      </c>
    </row>
    <row r="70" spans="1:11" ht="15" customHeight="1" x14ac:dyDescent="0.2">
      <c r="A70" t="s">
        <v>231</v>
      </c>
      <c r="B70" t="s">
        <v>31</v>
      </c>
      <c r="C70" t="s">
        <v>25</v>
      </c>
      <c r="D70" s="61">
        <v>95561469</v>
      </c>
      <c r="E70" s="61">
        <v>45675603</v>
      </c>
      <c r="F70" s="62">
        <v>1208762</v>
      </c>
      <c r="G70" s="61">
        <v>1320665</v>
      </c>
      <c r="H70" s="62">
        <v>1231149</v>
      </c>
      <c r="I70" s="61">
        <v>46125291</v>
      </c>
      <c r="J70" s="62">
        <v>85012</v>
      </c>
      <c r="K70" s="61">
        <v>46040279</v>
      </c>
    </row>
    <row r="71" spans="1:11" ht="15" customHeight="1" x14ac:dyDescent="0.2">
      <c r="A71" t="s">
        <v>231</v>
      </c>
      <c r="B71" t="s">
        <v>31</v>
      </c>
      <c r="C71" t="s">
        <v>314</v>
      </c>
      <c r="D71" s="61">
        <v>97430599</v>
      </c>
      <c r="E71" s="61">
        <v>26870336</v>
      </c>
      <c r="F71" s="62">
        <v>1306515</v>
      </c>
      <c r="G71" s="61">
        <v>1175017</v>
      </c>
      <c r="H71" s="62">
        <v>2398207</v>
      </c>
      <c r="I71" s="61">
        <v>65680524</v>
      </c>
      <c r="J71" s="62">
        <v>0</v>
      </c>
      <c r="K71" s="61">
        <v>65680524</v>
      </c>
    </row>
    <row r="72" spans="1:11" ht="24.95" customHeight="1" x14ac:dyDescent="0.2">
      <c r="A72" t="s">
        <v>231</v>
      </c>
      <c r="B72" t="s">
        <v>31</v>
      </c>
      <c r="C72" t="s">
        <v>312</v>
      </c>
      <c r="D72" s="61">
        <v>99460544</v>
      </c>
      <c r="E72" s="61">
        <v>23397060</v>
      </c>
      <c r="F72" s="62">
        <v>1474099</v>
      </c>
      <c r="G72" s="61">
        <v>1175017</v>
      </c>
      <c r="H72" s="62">
        <v>508932</v>
      </c>
      <c r="I72" s="61">
        <v>72905436</v>
      </c>
      <c r="J72" s="62">
        <v>0</v>
      </c>
      <c r="K72" s="61">
        <v>72905436</v>
      </c>
    </row>
    <row r="73" spans="1:11" ht="15" customHeight="1" x14ac:dyDescent="0.2">
      <c r="A73" t="s">
        <v>207</v>
      </c>
      <c r="B73" t="s">
        <v>32</v>
      </c>
      <c r="C73" t="s">
        <v>21</v>
      </c>
      <c r="D73" s="61">
        <v>38917610</v>
      </c>
      <c r="E73" s="61">
        <v>9949451</v>
      </c>
      <c r="F73" s="62">
        <v>571009</v>
      </c>
      <c r="G73" s="61">
        <v>866351</v>
      </c>
      <c r="H73" s="62">
        <v>913345</v>
      </c>
      <c r="I73" s="61">
        <v>26617454</v>
      </c>
      <c r="J73" s="62">
        <v>0</v>
      </c>
      <c r="K73" s="61">
        <v>26617454</v>
      </c>
    </row>
    <row r="74" spans="1:11" ht="15" customHeight="1" x14ac:dyDescent="0.2">
      <c r="A74" t="s">
        <v>207</v>
      </c>
      <c r="B74" t="s">
        <v>32</v>
      </c>
      <c r="C74" t="s">
        <v>22</v>
      </c>
      <c r="D74" s="61">
        <v>41005905</v>
      </c>
      <c r="E74" s="61">
        <v>10865486</v>
      </c>
      <c r="F74" s="62">
        <v>602128</v>
      </c>
      <c r="G74" s="61">
        <v>846056</v>
      </c>
      <c r="H74" s="62">
        <v>-199650</v>
      </c>
      <c r="I74" s="61">
        <v>28891885</v>
      </c>
      <c r="J74" s="62">
        <v>0</v>
      </c>
      <c r="K74" s="61">
        <v>28891885</v>
      </c>
    </row>
    <row r="75" spans="1:11" ht="15" customHeight="1" x14ac:dyDescent="0.2">
      <c r="A75" t="s">
        <v>207</v>
      </c>
      <c r="B75" t="s">
        <v>32</v>
      </c>
      <c r="C75" t="s">
        <v>23</v>
      </c>
      <c r="D75" s="61">
        <v>41186222</v>
      </c>
      <c r="E75" s="61">
        <v>11106588</v>
      </c>
      <c r="F75" s="62">
        <v>601940</v>
      </c>
      <c r="G75" s="61">
        <v>894093</v>
      </c>
      <c r="H75" s="62">
        <v>2082470</v>
      </c>
      <c r="I75" s="61">
        <v>26501131</v>
      </c>
      <c r="J75" s="62">
        <v>307944</v>
      </c>
      <c r="K75" s="61">
        <v>26193187</v>
      </c>
    </row>
    <row r="76" spans="1:11" ht="15" customHeight="1" x14ac:dyDescent="0.2">
      <c r="A76" t="s">
        <v>207</v>
      </c>
      <c r="B76" t="s">
        <v>32</v>
      </c>
      <c r="C76" t="s">
        <v>24</v>
      </c>
      <c r="D76" s="61">
        <v>41529141</v>
      </c>
      <c r="E76" s="61">
        <v>21916928</v>
      </c>
      <c r="F76" s="62">
        <v>602053</v>
      </c>
      <c r="G76" s="61">
        <v>577868</v>
      </c>
      <c r="H76" s="62">
        <v>1509747</v>
      </c>
      <c r="I76" s="61">
        <v>16922545</v>
      </c>
      <c r="J76" s="62">
        <v>0</v>
      </c>
      <c r="K76" s="61">
        <v>16922545</v>
      </c>
    </row>
    <row r="77" spans="1:11" ht="15" customHeight="1" x14ac:dyDescent="0.2">
      <c r="A77" t="s">
        <v>207</v>
      </c>
      <c r="B77" t="s">
        <v>32</v>
      </c>
      <c r="C77" t="s">
        <v>25</v>
      </c>
      <c r="D77" s="61">
        <v>41269151</v>
      </c>
      <c r="E77" s="61">
        <v>16846806</v>
      </c>
      <c r="F77" s="62">
        <v>562746</v>
      </c>
      <c r="G77" s="61">
        <v>755300</v>
      </c>
      <c r="H77" s="62">
        <v>1586633</v>
      </c>
      <c r="I77" s="61">
        <v>21517666</v>
      </c>
      <c r="J77" s="62">
        <v>0</v>
      </c>
      <c r="K77" s="61">
        <v>21517666</v>
      </c>
    </row>
    <row r="78" spans="1:11" ht="15" customHeight="1" x14ac:dyDescent="0.2">
      <c r="A78" t="s">
        <v>207</v>
      </c>
      <c r="B78" t="s">
        <v>32</v>
      </c>
      <c r="C78" t="s">
        <v>314</v>
      </c>
      <c r="D78" s="61">
        <v>41950243</v>
      </c>
      <c r="E78" s="61">
        <v>11712748</v>
      </c>
      <c r="F78" s="62">
        <v>636282</v>
      </c>
      <c r="G78" s="61">
        <v>884132</v>
      </c>
      <c r="H78" s="62">
        <v>907430</v>
      </c>
      <c r="I78" s="61">
        <v>27809651</v>
      </c>
      <c r="J78" s="62">
        <v>0</v>
      </c>
      <c r="K78" s="61">
        <v>27809651</v>
      </c>
    </row>
    <row r="79" spans="1:11" ht="24.95" customHeight="1" x14ac:dyDescent="0.2">
      <c r="A79" t="s">
        <v>207</v>
      </c>
      <c r="B79" t="s">
        <v>32</v>
      </c>
      <c r="C79" t="s">
        <v>312</v>
      </c>
      <c r="D79" s="61">
        <v>44564600</v>
      </c>
      <c r="E79" s="61">
        <v>9601000</v>
      </c>
      <c r="F79" s="62">
        <v>670700</v>
      </c>
      <c r="G79" s="61">
        <v>798100</v>
      </c>
      <c r="H79" s="62">
        <v>324500</v>
      </c>
      <c r="I79" s="61">
        <v>33170300</v>
      </c>
      <c r="J79" s="62">
        <v>0</v>
      </c>
      <c r="K79" s="61">
        <v>33170300</v>
      </c>
    </row>
    <row r="80" spans="1:11" ht="15" customHeight="1" x14ac:dyDescent="0.2">
      <c r="A80" t="s">
        <v>232</v>
      </c>
      <c r="B80" t="s">
        <v>33</v>
      </c>
      <c r="C80" t="s">
        <v>21</v>
      </c>
      <c r="D80" s="61">
        <v>32794420</v>
      </c>
      <c r="E80" s="61">
        <v>7903960</v>
      </c>
      <c r="F80" s="62">
        <v>674106</v>
      </c>
      <c r="G80" s="61">
        <v>272991</v>
      </c>
      <c r="H80" s="62">
        <v>970036</v>
      </c>
      <c r="I80" s="61">
        <v>22973327</v>
      </c>
      <c r="J80" s="62">
        <v>0</v>
      </c>
      <c r="K80" s="61">
        <v>22973327</v>
      </c>
    </row>
    <row r="81" spans="1:11" ht="15" customHeight="1" x14ac:dyDescent="0.2">
      <c r="A81" t="s">
        <v>232</v>
      </c>
      <c r="B81" t="s">
        <v>33</v>
      </c>
      <c r="C81" t="s">
        <v>22</v>
      </c>
      <c r="D81" s="61">
        <v>33524992</v>
      </c>
      <c r="E81" s="61">
        <v>8615515</v>
      </c>
      <c r="F81" s="62">
        <v>686364</v>
      </c>
      <c r="G81" s="61">
        <v>294813</v>
      </c>
      <c r="H81" s="62">
        <v>959077</v>
      </c>
      <c r="I81" s="61">
        <v>22969223</v>
      </c>
      <c r="J81" s="62">
        <v>0</v>
      </c>
      <c r="K81" s="61">
        <v>22969223</v>
      </c>
    </row>
    <row r="82" spans="1:11" ht="15" customHeight="1" x14ac:dyDescent="0.2">
      <c r="A82" t="s">
        <v>232</v>
      </c>
      <c r="B82" t="s">
        <v>33</v>
      </c>
      <c r="C82" t="s">
        <v>23</v>
      </c>
      <c r="D82" s="61">
        <v>33917083</v>
      </c>
      <c r="E82" s="61">
        <v>8775688</v>
      </c>
      <c r="F82" s="62">
        <v>728719</v>
      </c>
      <c r="G82" s="61">
        <v>267455</v>
      </c>
      <c r="H82" s="62">
        <v>1031970</v>
      </c>
      <c r="I82" s="61">
        <v>23113251</v>
      </c>
      <c r="J82" s="62">
        <v>0</v>
      </c>
      <c r="K82" s="61">
        <v>23113251</v>
      </c>
    </row>
    <row r="83" spans="1:11" ht="15" customHeight="1" x14ac:dyDescent="0.2">
      <c r="A83" t="s">
        <v>232</v>
      </c>
      <c r="B83" t="s">
        <v>33</v>
      </c>
      <c r="C83" t="s">
        <v>24</v>
      </c>
      <c r="D83" s="61">
        <v>34047132</v>
      </c>
      <c r="E83" s="61">
        <v>19825060</v>
      </c>
      <c r="F83" s="62">
        <v>689202</v>
      </c>
      <c r="G83" s="61">
        <v>395440</v>
      </c>
      <c r="H83" s="62">
        <v>1705794</v>
      </c>
      <c r="I83" s="61">
        <v>11431636</v>
      </c>
      <c r="J83" s="62">
        <v>0</v>
      </c>
      <c r="K83" s="61">
        <v>11431636</v>
      </c>
    </row>
    <row r="84" spans="1:11" ht="15" customHeight="1" x14ac:dyDescent="0.2">
      <c r="A84" t="s">
        <v>232</v>
      </c>
      <c r="B84" t="s">
        <v>33</v>
      </c>
      <c r="C84" t="s">
        <v>25</v>
      </c>
      <c r="D84" s="61">
        <v>33093625</v>
      </c>
      <c r="E84" s="61">
        <v>13913439</v>
      </c>
      <c r="F84" s="62">
        <v>685727</v>
      </c>
      <c r="G84" s="61">
        <v>248827</v>
      </c>
      <c r="H84" s="62">
        <v>1126110</v>
      </c>
      <c r="I84" s="61">
        <v>17119522</v>
      </c>
      <c r="J84" s="62">
        <v>0</v>
      </c>
      <c r="K84" s="61">
        <v>17119522</v>
      </c>
    </row>
    <row r="85" spans="1:11" ht="15" customHeight="1" x14ac:dyDescent="0.2">
      <c r="A85" t="s">
        <v>232</v>
      </c>
      <c r="B85" t="s">
        <v>33</v>
      </c>
      <c r="C85" t="s">
        <v>314</v>
      </c>
      <c r="D85" s="61">
        <v>33786055</v>
      </c>
      <c r="E85" s="61">
        <v>8585978</v>
      </c>
      <c r="F85" s="62">
        <v>755220</v>
      </c>
      <c r="G85" s="61">
        <v>530126</v>
      </c>
      <c r="H85" s="62">
        <v>817497</v>
      </c>
      <c r="I85" s="61">
        <v>23097234</v>
      </c>
      <c r="J85" s="62">
        <v>0</v>
      </c>
      <c r="K85" s="61">
        <v>23097234</v>
      </c>
    </row>
    <row r="86" spans="1:11" ht="24.95" customHeight="1" x14ac:dyDescent="0.2">
      <c r="A86" t="s">
        <v>232</v>
      </c>
      <c r="B86" t="s">
        <v>33</v>
      </c>
      <c r="C86" t="s">
        <v>312</v>
      </c>
      <c r="D86" s="61">
        <v>37420523</v>
      </c>
      <c r="E86" s="61">
        <v>9550640</v>
      </c>
      <c r="F86" s="62">
        <v>846055</v>
      </c>
      <c r="G86" s="61">
        <v>440000</v>
      </c>
      <c r="H86" s="62">
        <v>960601</v>
      </c>
      <c r="I86" s="61">
        <v>25623227</v>
      </c>
      <c r="J86" s="62">
        <v>0</v>
      </c>
      <c r="K86" s="61">
        <v>25623227</v>
      </c>
    </row>
    <row r="87" spans="1:11" ht="15" customHeight="1" x14ac:dyDescent="0.2">
      <c r="A87" t="s">
        <v>208</v>
      </c>
      <c r="B87" t="s">
        <v>34</v>
      </c>
      <c r="C87" t="s">
        <v>21</v>
      </c>
      <c r="D87" s="61">
        <v>35997181</v>
      </c>
      <c r="E87" s="61">
        <v>9524539</v>
      </c>
      <c r="F87" s="62">
        <v>1195974</v>
      </c>
      <c r="G87" s="61">
        <v>51464</v>
      </c>
      <c r="H87" s="62">
        <v>1183385</v>
      </c>
      <c r="I87" s="61">
        <v>24041819</v>
      </c>
      <c r="J87" s="62">
        <v>0</v>
      </c>
      <c r="K87" s="61">
        <v>24041819</v>
      </c>
    </row>
    <row r="88" spans="1:11" ht="15" customHeight="1" x14ac:dyDescent="0.2">
      <c r="A88" t="s">
        <v>208</v>
      </c>
      <c r="B88" t="s">
        <v>34</v>
      </c>
      <c r="C88" t="s">
        <v>22</v>
      </c>
      <c r="D88" s="61">
        <v>38013266</v>
      </c>
      <c r="E88" s="61">
        <v>10368959</v>
      </c>
      <c r="F88" s="62">
        <v>1220690</v>
      </c>
      <c r="G88" s="61">
        <v>101506</v>
      </c>
      <c r="H88" s="62">
        <v>606193</v>
      </c>
      <c r="I88" s="61">
        <v>25715918</v>
      </c>
      <c r="J88" s="62">
        <v>0</v>
      </c>
      <c r="K88" s="61">
        <v>25715918</v>
      </c>
    </row>
    <row r="89" spans="1:11" ht="15" customHeight="1" x14ac:dyDescent="0.2">
      <c r="A89" t="s">
        <v>208</v>
      </c>
      <c r="B89" t="s">
        <v>34</v>
      </c>
      <c r="C89" t="s">
        <v>23</v>
      </c>
      <c r="D89" s="61">
        <v>40589104</v>
      </c>
      <c r="E89" s="61">
        <v>12043582</v>
      </c>
      <c r="F89" s="62">
        <v>1292469</v>
      </c>
      <c r="G89" s="61">
        <v>9914</v>
      </c>
      <c r="H89" s="62">
        <v>1257804</v>
      </c>
      <c r="I89" s="61">
        <v>25985335</v>
      </c>
      <c r="J89" s="62">
        <v>723912</v>
      </c>
      <c r="K89" s="61">
        <v>25261423</v>
      </c>
    </row>
    <row r="90" spans="1:11" ht="15" customHeight="1" x14ac:dyDescent="0.2">
      <c r="A90" t="s">
        <v>208</v>
      </c>
      <c r="B90" t="s">
        <v>34</v>
      </c>
      <c r="C90" t="s">
        <v>24</v>
      </c>
      <c r="D90" s="61">
        <v>41170894</v>
      </c>
      <c r="E90" s="61">
        <v>20950554</v>
      </c>
      <c r="F90" s="62">
        <v>1279168</v>
      </c>
      <c r="G90" s="61">
        <v>0</v>
      </c>
      <c r="H90" s="62">
        <v>1507891</v>
      </c>
      <c r="I90" s="61">
        <v>17433281</v>
      </c>
      <c r="J90" s="62">
        <v>0</v>
      </c>
      <c r="K90" s="61">
        <v>17433281</v>
      </c>
    </row>
    <row r="91" spans="1:11" ht="15" customHeight="1" x14ac:dyDescent="0.2">
      <c r="A91" t="s">
        <v>208</v>
      </c>
      <c r="B91" t="s">
        <v>34</v>
      </c>
      <c r="C91" t="s">
        <v>25</v>
      </c>
      <c r="D91" s="61">
        <v>40495638.099999994</v>
      </c>
      <c r="E91" s="61">
        <v>16883394.979999997</v>
      </c>
      <c r="F91" s="62">
        <v>1286969.0750000002</v>
      </c>
      <c r="G91" s="61">
        <v>10</v>
      </c>
      <c r="H91" s="62">
        <v>1382558.57</v>
      </c>
      <c r="I91" s="61">
        <v>20942706</v>
      </c>
      <c r="J91" s="62">
        <v>268419</v>
      </c>
      <c r="K91" s="61">
        <v>20674287</v>
      </c>
    </row>
    <row r="92" spans="1:11" ht="15" customHeight="1" x14ac:dyDescent="0.2">
      <c r="A92" t="s">
        <v>208</v>
      </c>
      <c r="B92" t="s">
        <v>34</v>
      </c>
      <c r="C92" t="s">
        <v>314</v>
      </c>
      <c r="D92" s="61">
        <v>61978085</v>
      </c>
      <c r="E92" s="61">
        <v>11135002</v>
      </c>
      <c r="F92" s="62">
        <v>1277497</v>
      </c>
      <c r="G92" s="61">
        <v>25778</v>
      </c>
      <c r="H92" s="62">
        <v>-3096524</v>
      </c>
      <c r="I92" s="61">
        <v>52636332</v>
      </c>
      <c r="J92" s="62">
        <v>0</v>
      </c>
      <c r="K92" s="61">
        <v>52636332</v>
      </c>
    </row>
    <row r="93" spans="1:11" ht="24.95" customHeight="1" x14ac:dyDescent="0.2">
      <c r="A93" t="s">
        <v>208</v>
      </c>
      <c r="B93" t="s">
        <v>34</v>
      </c>
      <c r="C93" t="s">
        <v>312</v>
      </c>
      <c r="D93" s="61">
        <v>72294034</v>
      </c>
      <c r="E93" s="61">
        <v>10941284</v>
      </c>
      <c r="F93" s="62">
        <v>1439951</v>
      </c>
      <c r="G93" s="61">
        <v>20000</v>
      </c>
      <c r="H93" s="62">
        <v>610096</v>
      </c>
      <c r="I93" s="61">
        <v>59282703</v>
      </c>
      <c r="J93" s="62">
        <v>0</v>
      </c>
      <c r="K93" s="61">
        <v>59282703</v>
      </c>
    </row>
    <row r="94" spans="1:11" ht="15" customHeight="1" x14ac:dyDescent="0.2">
      <c r="A94" t="s">
        <v>209</v>
      </c>
      <c r="B94" t="s">
        <v>35</v>
      </c>
      <c r="C94" t="s">
        <v>21</v>
      </c>
      <c r="D94" s="61">
        <v>20999575</v>
      </c>
      <c r="E94" s="61">
        <v>5458469</v>
      </c>
      <c r="F94" s="62">
        <v>233085</v>
      </c>
      <c r="G94" s="61">
        <v>460783</v>
      </c>
      <c r="H94" s="62">
        <v>342318</v>
      </c>
      <c r="I94" s="61">
        <v>14504920</v>
      </c>
      <c r="J94" s="62">
        <v>0</v>
      </c>
      <c r="K94" s="61">
        <v>14504920</v>
      </c>
    </row>
    <row r="95" spans="1:11" ht="15" customHeight="1" x14ac:dyDescent="0.2">
      <c r="A95" t="s">
        <v>209</v>
      </c>
      <c r="B95" t="s">
        <v>35</v>
      </c>
      <c r="C95" t="s">
        <v>22</v>
      </c>
      <c r="D95" s="61">
        <v>21308714</v>
      </c>
      <c r="E95" s="61">
        <v>5730172</v>
      </c>
      <c r="F95" s="62">
        <v>465650</v>
      </c>
      <c r="G95" s="61">
        <v>376281</v>
      </c>
      <c r="H95" s="62">
        <v>317753</v>
      </c>
      <c r="I95" s="61">
        <v>14418858</v>
      </c>
      <c r="J95" s="62">
        <v>-62809</v>
      </c>
      <c r="K95" s="61">
        <v>14481667</v>
      </c>
    </row>
    <row r="96" spans="1:11" ht="15" customHeight="1" x14ac:dyDescent="0.2">
      <c r="A96" t="s">
        <v>209</v>
      </c>
      <c r="B96" t="s">
        <v>35</v>
      </c>
      <c r="C96" t="s">
        <v>23</v>
      </c>
      <c r="D96" s="61">
        <v>21434473</v>
      </c>
      <c r="E96" s="61">
        <v>5939150</v>
      </c>
      <c r="F96" s="62">
        <v>454884</v>
      </c>
      <c r="G96" s="61">
        <v>378497</v>
      </c>
      <c r="H96" s="62">
        <v>693111</v>
      </c>
      <c r="I96" s="61">
        <v>13968831</v>
      </c>
      <c r="J96" s="62">
        <v>0</v>
      </c>
      <c r="K96" s="61">
        <v>13968831</v>
      </c>
    </row>
    <row r="97" spans="1:11" ht="15" customHeight="1" x14ac:dyDescent="0.2">
      <c r="A97" t="s">
        <v>209</v>
      </c>
      <c r="B97" t="s">
        <v>35</v>
      </c>
      <c r="C97" t="s">
        <v>24</v>
      </c>
      <c r="D97" s="61">
        <v>21059267</v>
      </c>
      <c r="E97" s="61">
        <v>13004364</v>
      </c>
      <c r="F97" s="62">
        <v>342621</v>
      </c>
      <c r="G97" s="61">
        <v>366190</v>
      </c>
      <c r="H97" s="62">
        <v>1834739</v>
      </c>
      <c r="I97" s="61">
        <v>5511353</v>
      </c>
      <c r="J97" s="62">
        <v>0</v>
      </c>
      <c r="K97" s="61">
        <v>5511353</v>
      </c>
    </row>
    <row r="98" spans="1:11" ht="15" customHeight="1" x14ac:dyDescent="0.2">
      <c r="A98" t="s">
        <v>209</v>
      </c>
      <c r="B98" t="s">
        <v>35</v>
      </c>
      <c r="C98" t="s">
        <v>25</v>
      </c>
      <c r="D98" s="61">
        <v>20835465</v>
      </c>
      <c r="E98" s="61">
        <v>9644638</v>
      </c>
      <c r="F98" s="62">
        <v>294324</v>
      </c>
      <c r="G98" s="61">
        <v>372200</v>
      </c>
      <c r="H98" s="62">
        <v>19888.559999999998</v>
      </c>
      <c r="I98" s="61">
        <v>10504414</v>
      </c>
      <c r="J98" s="62">
        <v>0</v>
      </c>
      <c r="K98" s="61">
        <v>10504414</v>
      </c>
    </row>
    <row r="99" spans="1:11" ht="15" customHeight="1" x14ac:dyDescent="0.2">
      <c r="A99" t="s">
        <v>209</v>
      </c>
      <c r="B99" t="s">
        <v>35</v>
      </c>
      <c r="C99" t="s">
        <v>314</v>
      </c>
      <c r="D99" s="61">
        <v>21057532</v>
      </c>
      <c r="E99" s="61">
        <v>5877931</v>
      </c>
      <c r="F99" s="62">
        <v>442775</v>
      </c>
      <c r="G99" s="61">
        <v>366385</v>
      </c>
      <c r="H99" s="62">
        <v>614402</v>
      </c>
      <c r="I99" s="61">
        <v>13756039</v>
      </c>
      <c r="J99" s="62">
        <v>0</v>
      </c>
      <c r="K99" s="61">
        <v>13756039</v>
      </c>
    </row>
    <row r="100" spans="1:11" ht="24.95" customHeight="1" x14ac:dyDescent="0.2">
      <c r="A100" t="s">
        <v>209</v>
      </c>
      <c r="B100" t="s">
        <v>35</v>
      </c>
      <c r="C100" t="s">
        <v>312</v>
      </c>
      <c r="D100" s="61">
        <v>22483644</v>
      </c>
      <c r="E100" s="61">
        <v>5883686</v>
      </c>
      <c r="F100" s="62">
        <v>440716</v>
      </c>
      <c r="G100" s="61">
        <v>323185</v>
      </c>
      <c r="H100" s="62">
        <v>65662</v>
      </c>
      <c r="I100" s="61">
        <v>15770395</v>
      </c>
      <c r="J100" s="62">
        <v>0</v>
      </c>
      <c r="K100" s="61">
        <v>15770395</v>
      </c>
    </row>
    <row r="101" spans="1:11" ht="15" customHeight="1" x14ac:dyDescent="0.2">
      <c r="A101" t="s">
        <v>211</v>
      </c>
      <c r="B101" t="s">
        <v>36</v>
      </c>
      <c r="C101" t="s">
        <v>21</v>
      </c>
      <c r="D101" s="61">
        <v>89735274</v>
      </c>
      <c r="E101" s="61">
        <v>12968864</v>
      </c>
      <c r="F101" s="62">
        <v>461013</v>
      </c>
      <c r="G101" s="61">
        <v>758223</v>
      </c>
      <c r="H101" s="62">
        <v>1904904</v>
      </c>
      <c r="I101" s="61">
        <v>73642270</v>
      </c>
      <c r="J101" s="62">
        <v>1507823</v>
      </c>
      <c r="K101" s="61">
        <v>72134447</v>
      </c>
    </row>
    <row r="102" spans="1:11" ht="15" customHeight="1" x14ac:dyDescent="0.2">
      <c r="A102" t="s">
        <v>211</v>
      </c>
      <c r="B102" t="s">
        <v>36</v>
      </c>
      <c r="C102" t="s">
        <v>22</v>
      </c>
      <c r="D102" s="61">
        <v>93153781</v>
      </c>
      <c r="E102" s="61">
        <v>14480604</v>
      </c>
      <c r="F102" s="62">
        <v>526031</v>
      </c>
      <c r="G102" s="61">
        <v>894187</v>
      </c>
      <c r="H102" s="62">
        <v>-479238</v>
      </c>
      <c r="I102" s="61">
        <v>77732197</v>
      </c>
      <c r="J102" s="62">
        <v>1495051</v>
      </c>
      <c r="K102" s="61">
        <v>76237146</v>
      </c>
    </row>
    <row r="103" spans="1:11" ht="15" customHeight="1" x14ac:dyDescent="0.2">
      <c r="A103" t="s">
        <v>211</v>
      </c>
      <c r="B103" t="s">
        <v>36</v>
      </c>
      <c r="C103" t="s">
        <v>23</v>
      </c>
      <c r="D103" s="61">
        <v>93695091</v>
      </c>
      <c r="E103" s="61">
        <v>13434502</v>
      </c>
      <c r="F103" s="62">
        <v>540332</v>
      </c>
      <c r="G103" s="61">
        <v>1081000</v>
      </c>
      <c r="H103" s="62">
        <v>4514807</v>
      </c>
      <c r="I103" s="61">
        <v>74124450</v>
      </c>
      <c r="J103" s="62">
        <v>1453681</v>
      </c>
      <c r="K103" s="61">
        <v>72670769</v>
      </c>
    </row>
    <row r="104" spans="1:11" ht="15" customHeight="1" x14ac:dyDescent="0.2">
      <c r="A104" t="s">
        <v>211</v>
      </c>
      <c r="B104" t="s">
        <v>36</v>
      </c>
      <c r="C104" t="s">
        <v>24</v>
      </c>
      <c r="D104" s="61">
        <v>94462715</v>
      </c>
      <c r="E104" s="61">
        <v>32863073</v>
      </c>
      <c r="F104" s="62">
        <v>574410</v>
      </c>
      <c r="G104" s="61">
        <v>118499</v>
      </c>
      <c r="H104" s="62">
        <v>7112947</v>
      </c>
      <c r="I104" s="61">
        <v>53793786</v>
      </c>
      <c r="J104" s="62">
        <v>1607481</v>
      </c>
      <c r="K104" s="61">
        <v>52186305</v>
      </c>
    </row>
    <row r="105" spans="1:11" ht="15" customHeight="1" x14ac:dyDescent="0.2">
      <c r="A105" t="s">
        <v>211</v>
      </c>
      <c r="B105" t="s">
        <v>36</v>
      </c>
      <c r="C105" t="s">
        <v>25</v>
      </c>
      <c r="D105" s="61">
        <v>85258022</v>
      </c>
      <c r="E105" s="61">
        <v>24793829</v>
      </c>
      <c r="F105" s="62">
        <v>669725</v>
      </c>
      <c r="G105" s="61">
        <v>568034</v>
      </c>
      <c r="H105" s="62">
        <v>5187633</v>
      </c>
      <c r="I105" s="61">
        <v>54038801</v>
      </c>
      <c r="J105" s="62">
        <v>1759836</v>
      </c>
      <c r="K105" s="61">
        <v>52278965</v>
      </c>
    </row>
    <row r="106" spans="1:11" ht="15" customHeight="1" x14ac:dyDescent="0.2">
      <c r="A106" t="s">
        <v>211</v>
      </c>
      <c r="B106" t="s">
        <v>36</v>
      </c>
      <c r="C106" t="s">
        <v>314</v>
      </c>
      <c r="D106" s="61">
        <v>91227527</v>
      </c>
      <c r="E106" s="61">
        <v>14548318</v>
      </c>
      <c r="F106" s="62">
        <v>424624</v>
      </c>
      <c r="G106" s="61">
        <v>629096</v>
      </c>
      <c r="H106" s="62">
        <v>4962876</v>
      </c>
      <c r="I106" s="61">
        <v>70662613</v>
      </c>
      <c r="J106" s="62">
        <v>2034110</v>
      </c>
      <c r="K106" s="61">
        <v>68628503</v>
      </c>
    </row>
    <row r="107" spans="1:11" ht="24.95" customHeight="1" x14ac:dyDescent="0.2">
      <c r="A107" t="s">
        <v>211</v>
      </c>
      <c r="B107" t="s">
        <v>36</v>
      </c>
      <c r="C107" t="s">
        <v>312</v>
      </c>
      <c r="D107" s="61">
        <v>100560548</v>
      </c>
      <c r="E107" s="61">
        <v>14385050</v>
      </c>
      <c r="F107" s="62">
        <v>454178</v>
      </c>
      <c r="G107" s="61">
        <v>2493475</v>
      </c>
      <c r="H107" s="62">
        <v>8647563</v>
      </c>
      <c r="I107" s="61">
        <v>74580282</v>
      </c>
      <c r="J107" s="62">
        <v>2400000</v>
      </c>
      <c r="K107" s="61">
        <v>72180282</v>
      </c>
    </row>
    <row r="108" spans="1:11" ht="15" customHeight="1" x14ac:dyDescent="0.2">
      <c r="A108" t="s">
        <v>233</v>
      </c>
      <c r="B108" t="s">
        <v>37</v>
      </c>
      <c r="C108" t="s">
        <v>21</v>
      </c>
      <c r="D108" s="61">
        <v>208119287</v>
      </c>
      <c r="E108" s="61">
        <v>35161846</v>
      </c>
      <c r="F108" s="62">
        <v>1297456</v>
      </c>
      <c r="G108" s="61">
        <v>961964</v>
      </c>
      <c r="H108" s="62">
        <v>9865207</v>
      </c>
      <c r="I108" s="61">
        <v>160832814</v>
      </c>
      <c r="J108" s="62">
        <v>0</v>
      </c>
      <c r="K108" s="61">
        <v>160832814</v>
      </c>
    </row>
    <row r="109" spans="1:11" ht="15" customHeight="1" x14ac:dyDescent="0.2">
      <c r="A109" t="s">
        <v>233</v>
      </c>
      <c r="B109" t="s">
        <v>37</v>
      </c>
      <c r="C109" t="s">
        <v>22</v>
      </c>
      <c r="D109" s="61">
        <v>213437723</v>
      </c>
      <c r="E109" s="61">
        <v>38031601</v>
      </c>
      <c r="F109" s="62">
        <v>1207400</v>
      </c>
      <c r="G109" s="61">
        <v>1022711</v>
      </c>
      <c r="H109" s="62">
        <v>6623441</v>
      </c>
      <c r="I109" s="61">
        <v>166552570</v>
      </c>
      <c r="J109" s="62">
        <v>891764</v>
      </c>
      <c r="K109" s="61">
        <v>165660806</v>
      </c>
    </row>
    <row r="110" spans="1:11" ht="15" customHeight="1" x14ac:dyDescent="0.2">
      <c r="A110" t="s">
        <v>233</v>
      </c>
      <c r="B110" t="s">
        <v>37</v>
      </c>
      <c r="C110" t="s">
        <v>23</v>
      </c>
      <c r="D110" s="61">
        <v>212186331</v>
      </c>
      <c r="E110" s="61">
        <v>38958805</v>
      </c>
      <c r="F110" s="62">
        <v>1164957</v>
      </c>
      <c r="G110" s="61">
        <v>1032152</v>
      </c>
      <c r="H110" s="62">
        <v>12585671</v>
      </c>
      <c r="I110" s="61">
        <v>158444746</v>
      </c>
      <c r="J110" s="62">
        <v>0</v>
      </c>
      <c r="K110" s="61">
        <v>158444746</v>
      </c>
    </row>
    <row r="111" spans="1:11" ht="15" customHeight="1" x14ac:dyDescent="0.2">
      <c r="A111" t="s">
        <v>233</v>
      </c>
      <c r="B111" t="s">
        <v>37</v>
      </c>
      <c r="C111" t="s">
        <v>24</v>
      </c>
      <c r="D111" s="61">
        <v>212553742</v>
      </c>
      <c r="E111" s="61">
        <v>84784816</v>
      </c>
      <c r="F111" s="62">
        <v>1119454</v>
      </c>
      <c r="G111" s="61">
        <v>941380</v>
      </c>
      <c r="H111" s="62">
        <v>7515445</v>
      </c>
      <c r="I111" s="61">
        <v>118192647</v>
      </c>
      <c r="J111" s="62">
        <v>14332</v>
      </c>
      <c r="K111" s="61">
        <v>118178315</v>
      </c>
    </row>
    <row r="112" spans="1:11" ht="15" customHeight="1" x14ac:dyDescent="0.2">
      <c r="A112" t="s">
        <v>233</v>
      </c>
      <c r="B112" t="s">
        <v>37</v>
      </c>
      <c r="C112" t="s">
        <v>25</v>
      </c>
      <c r="D112" s="61">
        <v>206237332</v>
      </c>
      <c r="E112" s="61">
        <v>65644700</v>
      </c>
      <c r="F112" s="62">
        <v>1133441</v>
      </c>
      <c r="G112" s="61">
        <v>837422</v>
      </c>
      <c r="H112" s="62">
        <v>10859036</v>
      </c>
      <c r="I112" s="61">
        <v>127762733</v>
      </c>
      <c r="J112" s="62">
        <v>14333</v>
      </c>
      <c r="K112" s="61">
        <v>127748400</v>
      </c>
    </row>
    <row r="113" spans="1:11" ht="15" customHeight="1" x14ac:dyDescent="0.2">
      <c r="A113" t="s">
        <v>233</v>
      </c>
      <c r="B113" t="s">
        <v>37</v>
      </c>
      <c r="C113" t="s">
        <v>314</v>
      </c>
      <c r="D113" s="61">
        <v>209990221</v>
      </c>
      <c r="E113" s="61">
        <v>41647838</v>
      </c>
      <c r="F113" s="62">
        <v>1550080</v>
      </c>
      <c r="G113" s="61">
        <v>994035</v>
      </c>
      <c r="H113" s="62">
        <v>5992082</v>
      </c>
      <c r="I113" s="61">
        <v>159806186</v>
      </c>
      <c r="J113" s="62">
        <v>14332</v>
      </c>
      <c r="K113" s="61">
        <v>159791854</v>
      </c>
    </row>
    <row r="114" spans="1:11" ht="24.95" customHeight="1" x14ac:dyDescent="0.2">
      <c r="A114" t="s">
        <v>233</v>
      </c>
      <c r="B114" t="s">
        <v>37</v>
      </c>
      <c r="C114" t="s">
        <v>312</v>
      </c>
      <c r="D114" s="61">
        <v>215537231</v>
      </c>
      <c r="E114" s="61">
        <v>36880075</v>
      </c>
      <c r="F114" s="62">
        <v>1510567</v>
      </c>
      <c r="G114" s="61">
        <v>1867726</v>
      </c>
      <c r="H114" s="62">
        <v>33330758</v>
      </c>
      <c r="I114" s="61">
        <v>141948105</v>
      </c>
      <c r="J114" s="62">
        <v>14333</v>
      </c>
      <c r="K114" s="61">
        <v>141933772</v>
      </c>
    </row>
    <row r="115" spans="1:11" ht="15" customHeight="1" x14ac:dyDescent="0.2">
      <c r="A115" t="s">
        <v>235</v>
      </c>
      <c r="B115" t="s">
        <v>38</v>
      </c>
      <c r="C115" t="s">
        <v>21</v>
      </c>
      <c r="D115" s="61">
        <v>491852568</v>
      </c>
      <c r="E115" s="61">
        <v>114663860</v>
      </c>
      <c r="F115" s="62">
        <v>6578800</v>
      </c>
      <c r="G115" s="61">
        <v>8758511</v>
      </c>
      <c r="H115" s="62">
        <v>2562787</v>
      </c>
      <c r="I115" s="61">
        <v>359288610</v>
      </c>
      <c r="J115" s="62">
        <v>0</v>
      </c>
      <c r="K115" s="61">
        <v>359288610</v>
      </c>
    </row>
    <row r="116" spans="1:11" ht="15" customHeight="1" x14ac:dyDescent="0.2">
      <c r="A116" t="s">
        <v>235</v>
      </c>
      <c r="B116" t="s">
        <v>38</v>
      </c>
      <c r="C116" t="s">
        <v>22</v>
      </c>
      <c r="D116" s="61">
        <v>500425558</v>
      </c>
      <c r="E116" s="61">
        <v>121159884</v>
      </c>
      <c r="F116" s="62">
        <v>6685023</v>
      </c>
      <c r="G116" s="61">
        <v>7501526</v>
      </c>
      <c r="H116" s="62">
        <v>4951067</v>
      </c>
      <c r="I116" s="61">
        <v>360128058</v>
      </c>
      <c r="J116" s="62">
        <v>1513758</v>
      </c>
      <c r="K116" s="61">
        <v>358614300</v>
      </c>
    </row>
    <row r="117" spans="1:11" ht="15" customHeight="1" x14ac:dyDescent="0.2">
      <c r="A117" t="s">
        <v>235</v>
      </c>
      <c r="B117" t="s">
        <v>38</v>
      </c>
      <c r="C117" t="s">
        <v>23</v>
      </c>
      <c r="D117" s="61">
        <v>504683065</v>
      </c>
      <c r="E117" s="61">
        <v>122206399</v>
      </c>
      <c r="F117" s="62">
        <v>6535954</v>
      </c>
      <c r="G117" s="61">
        <v>7438395</v>
      </c>
      <c r="H117" s="62">
        <v>21244187</v>
      </c>
      <c r="I117" s="61">
        <v>347258130</v>
      </c>
      <c r="J117" s="62">
        <v>0</v>
      </c>
      <c r="K117" s="61">
        <v>347258130</v>
      </c>
    </row>
    <row r="118" spans="1:11" ht="15" customHeight="1" x14ac:dyDescent="0.2">
      <c r="A118" t="s">
        <v>235</v>
      </c>
      <c r="B118" t="s">
        <v>38</v>
      </c>
      <c r="C118" t="s">
        <v>24</v>
      </c>
      <c r="D118" s="61">
        <v>506606059</v>
      </c>
      <c r="E118" s="61">
        <v>281419846</v>
      </c>
      <c r="F118" s="62">
        <v>6384530</v>
      </c>
      <c r="G118" s="61">
        <v>10842000</v>
      </c>
      <c r="H118" s="62">
        <v>16750137</v>
      </c>
      <c r="I118" s="61">
        <v>191209546</v>
      </c>
      <c r="J118" s="62">
        <v>0</v>
      </c>
      <c r="K118" s="61">
        <v>191209546</v>
      </c>
    </row>
    <row r="119" spans="1:11" ht="15" customHeight="1" x14ac:dyDescent="0.2">
      <c r="A119" t="s">
        <v>235</v>
      </c>
      <c r="B119" t="s">
        <v>38</v>
      </c>
      <c r="C119" t="s">
        <v>25</v>
      </c>
      <c r="D119" s="61">
        <v>497964953</v>
      </c>
      <c r="E119" s="61">
        <v>228063621</v>
      </c>
      <c r="F119" s="62">
        <v>6219764</v>
      </c>
      <c r="G119" s="61">
        <v>13089000</v>
      </c>
      <c r="H119" s="62">
        <v>3044961</v>
      </c>
      <c r="I119" s="61">
        <v>247547607</v>
      </c>
      <c r="J119" s="62">
        <v>0</v>
      </c>
      <c r="K119" s="61">
        <v>247547607</v>
      </c>
    </row>
    <row r="120" spans="1:11" ht="15" customHeight="1" x14ac:dyDescent="0.2">
      <c r="A120" t="s">
        <v>235</v>
      </c>
      <c r="B120" t="s">
        <v>38</v>
      </c>
      <c r="C120" t="s">
        <v>314</v>
      </c>
      <c r="D120" s="61">
        <v>505266659</v>
      </c>
      <c r="E120" s="61">
        <v>127416209</v>
      </c>
      <c r="F120" s="62">
        <v>6321421</v>
      </c>
      <c r="G120" s="61">
        <v>18478000</v>
      </c>
      <c r="H120" s="62">
        <v>18519871</v>
      </c>
      <c r="I120" s="61">
        <v>334531158</v>
      </c>
      <c r="J120" s="62">
        <v>0</v>
      </c>
      <c r="K120" s="61">
        <v>334531158</v>
      </c>
    </row>
    <row r="121" spans="1:11" ht="24.95" customHeight="1" x14ac:dyDescent="0.2">
      <c r="A121" t="s">
        <v>235</v>
      </c>
      <c r="B121" t="s">
        <v>38</v>
      </c>
      <c r="C121" t="s">
        <v>312</v>
      </c>
      <c r="D121" s="61">
        <v>516383164</v>
      </c>
      <c r="E121" s="61">
        <v>106372063</v>
      </c>
      <c r="F121" s="62">
        <v>6534227</v>
      </c>
      <c r="G121" s="61">
        <v>12414744</v>
      </c>
      <c r="H121" s="62">
        <v>8390734</v>
      </c>
      <c r="I121" s="61">
        <v>382671396</v>
      </c>
      <c r="J121" s="62">
        <v>0</v>
      </c>
      <c r="K121" s="61">
        <v>382671396</v>
      </c>
    </row>
    <row r="122" spans="1:11" ht="15" customHeight="1" x14ac:dyDescent="0.2">
      <c r="A122" t="s">
        <v>212</v>
      </c>
      <c r="B122" t="s">
        <v>39</v>
      </c>
      <c r="C122" t="s">
        <v>21</v>
      </c>
      <c r="D122" s="61">
        <v>177943655</v>
      </c>
      <c r="E122" s="61">
        <v>34817645</v>
      </c>
      <c r="F122" s="62">
        <v>2209297</v>
      </c>
      <c r="G122" s="61">
        <v>1256272</v>
      </c>
      <c r="H122" s="62">
        <v>8657953</v>
      </c>
      <c r="I122" s="61">
        <v>131002488</v>
      </c>
      <c r="J122" s="62">
        <v>584825</v>
      </c>
      <c r="K122" s="61">
        <v>130417663</v>
      </c>
    </row>
    <row r="123" spans="1:11" ht="15" customHeight="1" x14ac:dyDescent="0.2">
      <c r="A123" t="s">
        <v>212</v>
      </c>
      <c r="B123" t="s">
        <v>39</v>
      </c>
      <c r="C123" t="s">
        <v>22</v>
      </c>
      <c r="D123" s="61">
        <v>186571222</v>
      </c>
      <c r="E123" s="61">
        <v>38748816</v>
      </c>
      <c r="F123" s="62">
        <v>2188779</v>
      </c>
      <c r="G123" s="61">
        <v>2167899</v>
      </c>
      <c r="H123" s="62">
        <v>2742925</v>
      </c>
      <c r="I123" s="61">
        <v>140722803</v>
      </c>
      <c r="J123" s="62">
        <v>0</v>
      </c>
      <c r="K123" s="61">
        <v>140722803</v>
      </c>
    </row>
    <row r="124" spans="1:11" ht="15" customHeight="1" x14ac:dyDescent="0.2">
      <c r="A124" t="s">
        <v>212</v>
      </c>
      <c r="B124" t="s">
        <v>39</v>
      </c>
      <c r="C124" t="s">
        <v>23</v>
      </c>
      <c r="D124" s="61">
        <v>188011076</v>
      </c>
      <c r="E124" s="61">
        <v>39765224</v>
      </c>
      <c r="F124" s="62">
        <v>2290572</v>
      </c>
      <c r="G124" s="61">
        <v>1345108</v>
      </c>
      <c r="H124" s="62">
        <v>7388320</v>
      </c>
      <c r="I124" s="61">
        <v>137221852</v>
      </c>
      <c r="J124" s="62">
        <v>2418083</v>
      </c>
      <c r="K124" s="61">
        <v>134803769</v>
      </c>
    </row>
    <row r="125" spans="1:11" ht="15" customHeight="1" x14ac:dyDescent="0.2">
      <c r="A125" t="s">
        <v>212</v>
      </c>
      <c r="B125" t="s">
        <v>39</v>
      </c>
      <c r="C125" t="s">
        <v>24</v>
      </c>
      <c r="D125" s="61">
        <v>195767778</v>
      </c>
      <c r="E125" s="61">
        <v>88537239</v>
      </c>
      <c r="F125" s="62">
        <v>2251943</v>
      </c>
      <c r="G125" s="61">
        <v>1037396</v>
      </c>
      <c r="H125" s="62">
        <v>7508109</v>
      </c>
      <c r="I125" s="61">
        <v>96433091</v>
      </c>
      <c r="J125" s="62">
        <v>0</v>
      </c>
      <c r="K125" s="61">
        <v>96433091</v>
      </c>
    </row>
    <row r="126" spans="1:11" ht="15" customHeight="1" x14ac:dyDescent="0.2">
      <c r="A126" t="s">
        <v>212</v>
      </c>
      <c r="B126" t="s">
        <v>39</v>
      </c>
      <c r="C126" t="s">
        <v>25</v>
      </c>
      <c r="D126" s="61">
        <v>192101842</v>
      </c>
      <c r="E126" s="61">
        <v>72639156</v>
      </c>
      <c r="F126" s="62">
        <v>2223446</v>
      </c>
      <c r="G126" s="61">
        <v>1004470</v>
      </c>
      <c r="H126" s="62">
        <v>10041770</v>
      </c>
      <c r="I126" s="61">
        <v>106193000</v>
      </c>
      <c r="J126" s="62">
        <v>0</v>
      </c>
      <c r="K126" s="61">
        <v>106193000</v>
      </c>
    </row>
    <row r="127" spans="1:11" ht="15" customHeight="1" x14ac:dyDescent="0.2">
      <c r="A127" t="s">
        <v>212</v>
      </c>
      <c r="B127" t="s">
        <v>39</v>
      </c>
      <c r="C127" t="s">
        <v>314</v>
      </c>
      <c r="D127" s="61">
        <v>196472931</v>
      </c>
      <c r="E127" s="61">
        <v>44065833</v>
      </c>
      <c r="F127" s="62">
        <v>2260980</v>
      </c>
      <c r="G127" s="61">
        <v>1183971</v>
      </c>
      <c r="H127" s="62">
        <v>2680948</v>
      </c>
      <c r="I127" s="61">
        <v>146281199</v>
      </c>
      <c r="J127" s="62">
        <v>0</v>
      </c>
      <c r="K127" s="61">
        <v>146281199</v>
      </c>
    </row>
    <row r="128" spans="1:11" ht="24.95" customHeight="1" x14ac:dyDescent="0.2">
      <c r="A128" t="s">
        <v>212</v>
      </c>
      <c r="B128" t="s">
        <v>39</v>
      </c>
      <c r="C128" t="s">
        <v>312</v>
      </c>
      <c r="D128" s="61">
        <v>219038322</v>
      </c>
      <c r="E128" s="61">
        <v>49231499</v>
      </c>
      <c r="F128" s="62">
        <v>2168658</v>
      </c>
      <c r="G128" s="61">
        <v>1626382</v>
      </c>
      <c r="H128" s="62">
        <v>7385555</v>
      </c>
      <c r="I128" s="61">
        <v>158626228</v>
      </c>
      <c r="J128" s="62">
        <v>0</v>
      </c>
      <c r="K128" s="61">
        <v>158626228</v>
      </c>
    </row>
    <row r="129" spans="1:11" ht="15" customHeight="1" x14ac:dyDescent="0.2">
      <c r="A129" t="s">
        <v>213</v>
      </c>
      <c r="B129" t="s">
        <v>40</v>
      </c>
      <c r="C129" t="s">
        <v>21</v>
      </c>
      <c r="D129" s="61">
        <v>27330012</v>
      </c>
      <c r="E129" s="61">
        <v>6274676</v>
      </c>
      <c r="F129" s="62">
        <v>548495</v>
      </c>
      <c r="G129" s="61">
        <v>863316</v>
      </c>
      <c r="H129" s="62">
        <v>419599</v>
      </c>
      <c r="I129" s="61">
        <v>19223926</v>
      </c>
      <c r="J129" s="62">
        <v>59075</v>
      </c>
      <c r="K129" s="61">
        <v>19164851</v>
      </c>
    </row>
    <row r="130" spans="1:11" ht="15" customHeight="1" x14ac:dyDescent="0.2">
      <c r="A130" t="s">
        <v>213</v>
      </c>
      <c r="B130" t="s">
        <v>40</v>
      </c>
      <c r="C130" t="s">
        <v>22</v>
      </c>
      <c r="D130" s="61">
        <v>28159652</v>
      </c>
      <c r="E130" s="61">
        <v>6854983</v>
      </c>
      <c r="F130" s="62">
        <v>530615</v>
      </c>
      <c r="G130" s="61">
        <v>570378</v>
      </c>
      <c r="H130" s="62">
        <v>-170715</v>
      </c>
      <c r="I130" s="61">
        <v>20374391</v>
      </c>
      <c r="J130" s="62">
        <v>0</v>
      </c>
      <c r="K130" s="61">
        <v>20374391</v>
      </c>
    </row>
    <row r="131" spans="1:11" ht="15" customHeight="1" x14ac:dyDescent="0.2">
      <c r="A131" t="s">
        <v>213</v>
      </c>
      <c r="B131" t="s">
        <v>40</v>
      </c>
      <c r="C131" t="s">
        <v>23</v>
      </c>
      <c r="D131" s="61">
        <v>27762993</v>
      </c>
      <c r="E131" s="61">
        <v>7120378</v>
      </c>
      <c r="F131" s="62">
        <v>533409</v>
      </c>
      <c r="G131" s="61">
        <v>715111</v>
      </c>
      <c r="H131" s="62">
        <v>1582902</v>
      </c>
      <c r="I131" s="61">
        <v>17811193</v>
      </c>
      <c r="J131" s="62">
        <v>0</v>
      </c>
      <c r="K131" s="61">
        <v>17811193</v>
      </c>
    </row>
    <row r="132" spans="1:11" ht="15" customHeight="1" x14ac:dyDescent="0.2">
      <c r="A132" t="s">
        <v>213</v>
      </c>
      <c r="B132" t="s">
        <v>40</v>
      </c>
      <c r="C132" t="s">
        <v>24</v>
      </c>
      <c r="D132" s="61">
        <v>27633754</v>
      </c>
      <c r="E132" s="61">
        <v>15035941</v>
      </c>
      <c r="F132" s="62">
        <v>521940</v>
      </c>
      <c r="G132" s="61">
        <v>780583</v>
      </c>
      <c r="H132" s="62">
        <v>1274702</v>
      </c>
      <c r="I132" s="61">
        <v>10020588</v>
      </c>
      <c r="J132" s="62">
        <v>0</v>
      </c>
      <c r="K132" s="61">
        <v>10020588</v>
      </c>
    </row>
    <row r="133" spans="1:11" ht="15" customHeight="1" x14ac:dyDescent="0.2">
      <c r="A133" t="s">
        <v>213</v>
      </c>
      <c r="B133" t="s">
        <v>40</v>
      </c>
      <c r="C133" t="s">
        <v>25</v>
      </c>
      <c r="D133" s="61">
        <v>27548532</v>
      </c>
      <c r="E133" s="61">
        <v>10522466</v>
      </c>
      <c r="F133" s="62">
        <v>526310</v>
      </c>
      <c r="G133" s="61">
        <v>1151544</v>
      </c>
      <c r="H133" s="62">
        <v>-297365</v>
      </c>
      <c r="I133" s="61">
        <v>15645577</v>
      </c>
      <c r="J133" s="62">
        <v>0</v>
      </c>
      <c r="K133" s="61">
        <v>15645577</v>
      </c>
    </row>
    <row r="134" spans="1:11" ht="15" customHeight="1" x14ac:dyDescent="0.2">
      <c r="A134" t="s">
        <v>213</v>
      </c>
      <c r="B134" t="s">
        <v>40</v>
      </c>
      <c r="C134" t="s">
        <v>314</v>
      </c>
      <c r="D134" s="61">
        <v>27892563</v>
      </c>
      <c r="E134" s="61">
        <v>6804732</v>
      </c>
      <c r="F134" s="62">
        <v>541123</v>
      </c>
      <c r="G134" s="61">
        <v>1582223</v>
      </c>
      <c r="H134" s="62">
        <v>558988</v>
      </c>
      <c r="I134" s="61">
        <v>18405497</v>
      </c>
      <c r="J134" s="62">
        <v>0</v>
      </c>
      <c r="K134" s="61">
        <v>18405497</v>
      </c>
    </row>
    <row r="135" spans="1:11" ht="24.95" customHeight="1" x14ac:dyDescent="0.2">
      <c r="A135" t="s">
        <v>213</v>
      </c>
      <c r="B135" t="s">
        <v>40</v>
      </c>
      <c r="C135" t="s">
        <v>312</v>
      </c>
      <c r="D135" s="61">
        <v>29019322</v>
      </c>
      <c r="E135" s="61">
        <v>7071915</v>
      </c>
      <c r="F135" s="62">
        <v>389831</v>
      </c>
      <c r="G135" s="61">
        <v>1077879</v>
      </c>
      <c r="H135" s="62">
        <v>398815</v>
      </c>
      <c r="I135" s="61">
        <v>20080882</v>
      </c>
      <c r="J135" s="62">
        <v>0</v>
      </c>
      <c r="K135" s="61">
        <v>20080882</v>
      </c>
    </row>
    <row r="136" spans="1:11" ht="15" customHeight="1" x14ac:dyDescent="0.2">
      <c r="A136" t="s">
        <v>214</v>
      </c>
      <c r="B136" t="s">
        <v>41</v>
      </c>
      <c r="C136" t="s">
        <v>21</v>
      </c>
      <c r="D136" s="61">
        <v>40926735</v>
      </c>
      <c r="E136" s="61">
        <v>8109655</v>
      </c>
      <c r="F136" s="62">
        <v>497997</v>
      </c>
      <c r="G136" s="61">
        <v>544678</v>
      </c>
      <c r="H136" s="62">
        <v>-866122</v>
      </c>
      <c r="I136" s="61">
        <v>32640527</v>
      </c>
      <c r="J136" s="62">
        <v>0</v>
      </c>
      <c r="K136" s="61">
        <v>32640527</v>
      </c>
    </row>
    <row r="137" spans="1:11" ht="15" customHeight="1" x14ac:dyDescent="0.2">
      <c r="A137" t="s">
        <v>214</v>
      </c>
      <c r="B137" t="s">
        <v>41</v>
      </c>
      <c r="C137" t="s">
        <v>22</v>
      </c>
      <c r="D137" s="61">
        <v>43184324</v>
      </c>
      <c r="E137" s="61">
        <v>8813659</v>
      </c>
      <c r="F137" s="62">
        <v>629104</v>
      </c>
      <c r="G137" s="61">
        <v>568761</v>
      </c>
      <c r="H137" s="62">
        <v>2978455</v>
      </c>
      <c r="I137" s="61">
        <v>30194345</v>
      </c>
      <c r="J137" s="62">
        <v>111361</v>
      </c>
      <c r="K137" s="61">
        <v>30082984</v>
      </c>
    </row>
    <row r="138" spans="1:11" ht="15" customHeight="1" x14ac:dyDescent="0.2">
      <c r="A138" t="s">
        <v>214</v>
      </c>
      <c r="B138" t="s">
        <v>41</v>
      </c>
      <c r="C138" t="s">
        <v>23</v>
      </c>
      <c r="D138" s="61">
        <v>43448111</v>
      </c>
      <c r="E138" s="61">
        <v>9613642</v>
      </c>
      <c r="F138" s="62">
        <v>583496</v>
      </c>
      <c r="G138" s="61">
        <v>640143</v>
      </c>
      <c r="H138" s="62">
        <v>767697</v>
      </c>
      <c r="I138" s="61">
        <v>31843133</v>
      </c>
      <c r="J138" s="62">
        <v>176277</v>
      </c>
      <c r="K138" s="61">
        <v>31666856</v>
      </c>
    </row>
    <row r="139" spans="1:11" ht="15" customHeight="1" x14ac:dyDescent="0.2">
      <c r="A139" t="s">
        <v>214</v>
      </c>
      <c r="B139" t="s">
        <v>41</v>
      </c>
      <c r="C139" t="s">
        <v>24</v>
      </c>
      <c r="D139" s="61">
        <v>44705647</v>
      </c>
      <c r="E139" s="61">
        <v>24794440</v>
      </c>
      <c r="F139" s="62">
        <v>510498</v>
      </c>
      <c r="G139" s="61">
        <v>353102</v>
      </c>
      <c r="H139" s="62">
        <v>2002398</v>
      </c>
      <c r="I139" s="61">
        <v>17045209</v>
      </c>
      <c r="J139" s="62">
        <v>0</v>
      </c>
      <c r="K139" s="61">
        <v>17045209</v>
      </c>
    </row>
    <row r="140" spans="1:11" ht="15" customHeight="1" x14ac:dyDescent="0.2">
      <c r="A140" t="s">
        <v>214</v>
      </c>
      <c r="B140" t="s">
        <v>41</v>
      </c>
      <c r="C140" t="s">
        <v>25</v>
      </c>
      <c r="D140" s="61">
        <v>43734649</v>
      </c>
      <c r="E140" s="61">
        <v>15770454</v>
      </c>
      <c r="F140" s="62">
        <v>535006</v>
      </c>
      <c r="G140" s="61">
        <v>616879</v>
      </c>
      <c r="H140" s="62">
        <v>2581485</v>
      </c>
      <c r="I140" s="61">
        <v>24230825</v>
      </c>
      <c r="J140" s="62">
        <v>104008</v>
      </c>
      <c r="K140" s="61">
        <v>24126817</v>
      </c>
    </row>
    <row r="141" spans="1:11" ht="15" customHeight="1" x14ac:dyDescent="0.2">
      <c r="A141" t="s">
        <v>214</v>
      </c>
      <c r="B141" t="s">
        <v>41</v>
      </c>
      <c r="C141" t="s">
        <v>314</v>
      </c>
      <c r="D141" s="61">
        <v>44742875</v>
      </c>
      <c r="E141" s="61">
        <v>10028774</v>
      </c>
      <c r="F141" s="62">
        <v>569971</v>
      </c>
      <c r="G141" s="61">
        <v>783336</v>
      </c>
      <c r="H141" s="62">
        <v>4670816</v>
      </c>
      <c r="I141" s="61">
        <v>28689978</v>
      </c>
      <c r="J141" s="62">
        <v>0</v>
      </c>
      <c r="K141" s="61">
        <v>28689978</v>
      </c>
    </row>
    <row r="142" spans="1:11" ht="24.95" customHeight="1" x14ac:dyDescent="0.2">
      <c r="A142" t="s">
        <v>214</v>
      </c>
      <c r="B142" t="s">
        <v>41</v>
      </c>
      <c r="C142" t="s">
        <v>312</v>
      </c>
      <c r="D142" s="61">
        <v>47333588</v>
      </c>
      <c r="E142" s="61">
        <v>8708032</v>
      </c>
      <c r="F142" s="62">
        <v>565347</v>
      </c>
      <c r="G142" s="61">
        <v>783336</v>
      </c>
      <c r="H142" s="62">
        <v>2707627</v>
      </c>
      <c r="I142" s="61">
        <v>34569246</v>
      </c>
      <c r="J142" s="62">
        <v>0</v>
      </c>
      <c r="K142" s="61">
        <v>34569246</v>
      </c>
    </row>
    <row r="143" spans="1:11" ht="15" customHeight="1" x14ac:dyDescent="0.2">
      <c r="A143" t="s">
        <v>215</v>
      </c>
      <c r="B143" t="s">
        <v>42</v>
      </c>
      <c r="C143" t="s">
        <v>21</v>
      </c>
      <c r="D143" s="61">
        <v>52935826</v>
      </c>
      <c r="E143" s="61">
        <v>8026436</v>
      </c>
      <c r="F143" s="62">
        <v>495745</v>
      </c>
      <c r="G143" s="61">
        <v>0</v>
      </c>
      <c r="H143" s="62">
        <v>733213</v>
      </c>
      <c r="I143" s="61">
        <v>43680432</v>
      </c>
      <c r="J143" s="62">
        <v>0</v>
      </c>
      <c r="K143" s="61">
        <v>43680432</v>
      </c>
    </row>
    <row r="144" spans="1:11" ht="15" customHeight="1" x14ac:dyDescent="0.2">
      <c r="A144" t="s">
        <v>215</v>
      </c>
      <c r="B144" t="s">
        <v>42</v>
      </c>
      <c r="C144" t="s">
        <v>22</v>
      </c>
      <c r="D144" s="61">
        <v>56389725</v>
      </c>
      <c r="E144" s="61">
        <v>8697527</v>
      </c>
      <c r="F144" s="62">
        <v>503722</v>
      </c>
      <c r="G144" s="61">
        <v>756</v>
      </c>
      <c r="H144" s="62">
        <v>887825</v>
      </c>
      <c r="I144" s="61">
        <v>46299895</v>
      </c>
      <c r="J144" s="62">
        <v>452233</v>
      </c>
      <c r="K144" s="61">
        <v>45847662</v>
      </c>
    </row>
    <row r="145" spans="1:11" ht="15" customHeight="1" x14ac:dyDescent="0.2">
      <c r="A145" t="s">
        <v>215</v>
      </c>
      <c r="B145" t="s">
        <v>42</v>
      </c>
      <c r="C145" t="s">
        <v>23</v>
      </c>
      <c r="D145" s="61">
        <v>61712213</v>
      </c>
      <c r="E145" s="61">
        <v>10544852</v>
      </c>
      <c r="F145" s="62">
        <v>502693</v>
      </c>
      <c r="G145" s="61">
        <v>2861</v>
      </c>
      <c r="H145" s="62">
        <v>2756097</v>
      </c>
      <c r="I145" s="61">
        <v>47905710</v>
      </c>
      <c r="J145" s="62">
        <v>1858975</v>
      </c>
      <c r="K145" s="61">
        <v>46046735</v>
      </c>
    </row>
    <row r="146" spans="1:11" ht="15" customHeight="1" x14ac:dyDescent="0.2">
      <c r="A146" t="s">
        <v>215</v>
      </c>
      <c r="B146" t="s">
        <v>42</v>
      </c>
      <c r="C146" t="s">
        <v>24</v>
      </c>
      <c r="D146" s="61">
        <v>62946562</v>
      </c>
      <c r="E146" s="61">
        <v>20257094</v>
      </c>
      <c r="F146" s="62">
        <v>442781</v>
      </c>
      <c r="G146" s="61">
        <v>3751</v>
      </c>
      <c r="H146" s="62">
        <v>2185434</v>
      </c>
      <c r="I146" s="61">
        <v>40057502</v>
      </c>
      <c r="J146" s="62">
        <v>1858975</v>
      </c>
      <c r="K146" s="61">
        <v>38198527</v>
      </c>
    </row>
    <row r="147" spans="1:11" ht="15" customHeight="1" x14ac:dyDescent="0.2">
      <c r="A147" t="s">
        <v>215</v>
      </c>
      <c r="B147" t="s">
        <v>42</v>
      </c>
      <c r="C147" t="s">
        <v>25</v>
      </c>
      <c r="D147" s="61">
        <v>61478419</v>
      </c>
      <c r="E147" s="61">
        <v>15523720</v>
      </c>
      <c r="F147" s="62">
        <v>435590</v>
      </c>
      <c r="G147" s="61">
        <v>0</v>
      </c>
      <c r="H147" s="62">
        <v>7934729</v>
      </c>
      <c r="I147" s="61">
        <v>37584380</v>
      </c>
      <c r="J147" s="62">
        <v>23134</v>
      </c>
      <c r="K147" s="61">
        <v>37561246</v>
      </c>
    </row>
    <row r="148" spans="1:11" ht="15" customHeight="1" x14ac:dyDescent="0.2">
      <c r="A148" t="s">
        <v>215</v>
      </c>
      <c r="B148" t="s">
        <v>42</v>
      </c>
      <c r="C148" t="s">
        <v>314</v>
      </c>
      <c r="D148" s="61">
        <v>63930721</v>
      </c>
      <c r="E148" s="61">
        <v>9683935</v>
      </c>
      <c r="F148" s="62">
        <v>517632</v>
      </c>
      <c r="G148" s="61">
        <v>1</v>
      </c>
      <c r="H148" s="62">
        <v>984395</v>
      </c>
      <c r="I148" s="61">
        <v>52744758</v>
      </c>
      <c r="J148" s="62">
        <v>0</v>
      </c>
      <c r="K148" s="61">
        <v>52744758</v>
      </c>
    </row>
    <row r="149" spans="1:11" ht="24.95" customHeight="1" x14ac:dyDescent="0.2">
      <c r="A149" t="s">
        <v>215</v>
      </c>
      <c r="B149" t="s">
        <v>42</v>
      </c>
      <c r="C149" t="s">
        <v>312</v>
      </c>
      <c r="D149" s="61">
        <v>75034313</v>
      </c>
      <c r="E149" s="61">
        <v>7375656</v>
      </c>
      <c r="F149" s="62">
        <v>375088</v>
      </c>
      <c r="G149" s="61">
        <v>2000</v>
      </c>
      <c r="H149" s="62">
        <v>776567</v>
      </c>
      <c r="I149" s="61">
        <v>66505002</v>
      </c>
      <c r="J149" s="62">
        <v>0</v>
      </c>
      <c r="K149" s="61">
        <v>66505002</v>
      </c>
    </row>
    <row r="150" spans="1:11" ht="15" customHeight="1" x14ac:dyDescent="0.2">
      <c r="A150" t="s">
        <v>210</v>
      </c>
      <c r="B150" t="s">
        <v>43</v>
      </c>
      <c r="C150" t="s">
        <v>21</v>
      </c>
      <c r="D150" s="61">
        <v>12581503</v>
      </c>
      <c r="E150" s="61">
        <v>3886259</v>
      </c>
      <c r="F150" s="62">
        <v>262549</v>
      </c>
      <c r="G150" s="61">
        <v>14000</v>
      </c>
      <c r="H150" s="62">
        <v>902293</v>
      </c>
      <c r="I150" s="61">
        <v>7516402</v>
      </c>
      <c r="J150" s="62">
        <v>0</v>
      </c>
      <c r="K150" s="61">
        <v>7516402</v>
      </c>
    </row>
    <row r="151" spans="1:11" ht="15" customHeight="1" x14ac:dyDescent="0.2">
      <c r="A151" t="s">
        <v>210</v>
      </c>
      <c r="B151" t="s">
        <v>43</v>
      </c>
      <c r="C151" t="s">
        <v>22</v>
      </c>
      <c r="D151" s="61">
        <v>13111755</v>
      </c>
      <c r="E151" s="61">
        <v>4228438</v>
      </c>
      <c r="F151" s="62">
        <v>272152</v>
      </c>
      <c r="G151" s="61">
        <v>15000</v>
      </c>
      <c r="H151" s="62">
        <v>67014</v>
      </c>
      <c r="I151" s="61">
        <v>8529151</v>
      </c>
      <c r="J151" s="62">
        <v>71571</v>
      </c>
      <c r="K151" s="61">
        <v>8457580</v>
      </c>
    </row>
    <row r="152" spans="1:11" ht="15" customHeight="1" x14ac:dyDescent="0.2">
      <c r="A152" t="s">
        <v>210</v>
      </c>
      <c r="B152" t="s">
        <v>43</v>
      </c>
      <c r="C152" t="s">
        <v>23</v>
      </c>
      <c r="D152" s="61">
        <v>13254418</v>
      </c>
      <c r="E152" s="61">
        <v>4370016</v>
      </c>
      <c r="F152" s="62">
        <v>260806</v>
      </c>
      <c r="G152" s="61">
        <v>17000</v>
      </c>
      <c r="H152" s="62">
        <v>624717</v>
      </c>
      <c r="I152" s="61">
        <v>7981879</v>
      </c>
      <c r="J152" s="62">
        <v>17707</v>
      </c>
      <c r="K152" s="61">
        <v>7964172</v>
      </c>
    </row>
    <row r="153" spans="1:11" ht="15" customHeight="1" x14ac:dyDescent="0.2">
      <c r="A153" t="s">
        <v>210</v>
      </c>
      <c r="B153" t="s">
        <v>43</v>
      </c>
      <c r="C153" t="s">
        <v>24</v>
      </c>
      <c r="D153" s="61">
        <v>13430718</v>
      </c>
      <c r="E153" s="61">
        <v>6555248</v>
      </c>
      <c r="F153" s="62">
        <v>252002</v>
      </c>
      <c r="G153" s="61">
        <v>12000</v>
      </c>
      <c r="H153" s="62">
        <v>916485</v>
      </c>
      <c r="I153" s="61">
        <v>5694983</v>
      </c>
      <c r="J153" s="62">
        <v>0</v>
      </c>
      <c r="K153" s="61">
        <v>5694983</v>
      </c>
    </row>
    <row r="154" spans="1:11" ht="15" customHeight="1" x14ac:dyDescent="0.2">
      <c r="A154" t="s">
        <v>210</v>
      </c>
      <c r="B154" t="s">
        <v>43</v>
      </c>
      <c r="C154" t="s">
        <v>25</v>
      </c>
      <c r="D154" s="61">
        <v>13325777</v>
      </c>
      <c r="E154" s="61">
        <v>5845219</v>
      </c>
      <c r="F154" s="62">
        <v>257204</v>
      </c>
      <c r="G154" s="61">
        <v>12000</v>
      </c>
      <c r="H154" s="62">
        <v>500167</v>
      </c>
      <c r="I154" s="61">
        <v>6711187</v>
      </c>
      <c r="J154" s="62">
        <v>0</v>
      </c>
      <c r="K154" s="61">
        <v>6711187</v>
      </c>
    </row>
    <row r="155" spans="1:11" ht="15" customHeight="1" x14ac:dyDescent="0.2">
      <c r="A155" t="s">
        <v>210</v>
      </c>
      <c r="B155" t="s">
        <v>43</v>
      </c>
      <c r="C155" t="s">
        <v>314</v>
      </c>
      <c r="D155" s="61">
        <v>13759156</v>
      </c>
      <c r="E155" s="61">
        <v>4644796</v>
      </c>
      <c r="F155" s="62">
        <v>269126</v>
      </c>
      <c r="G155" s="61">
        <v>25000</v>
      </c>
      <c r="H155" s="62">
        <v>266908</v>
      </c>
      <c r="I155" s="61">
        <v>8553326</v>
      </c>
      <c r="J155" s="62">
        <v>0</v>
      </c>
      <c r="K155" s="61">
        <v>8553326</v>
      </c>
    </row>
    <row r="156" spans="1:11" ht="24.95" customHeight="1" x14ac:dyDescent="0.2">
      <c r="A156" t="s">
        <v>210</v>
      </c>
      <c r="B156" t="s">
        <v>43</v>
      </c>
      <c r="C156" t="s">
        <v>312</v>
      </c>
      <c r="D156" s="61">
        <v>15466598</v>
      </c>
      <c r="E156" s="61">
        <v>5201312</v>
      </c>
      <c r="F156" s="62">
        <v>294792</v>
      </c>
      <c r="G156" s="61">
        <v>18000</v>
      </c>
      <c r="H156" s="62">
        <v>335000</v>
      </c>
      <c r="I156" s="61">
        <v>9617494</v>
      </c>
      <c r="J156" s="62">
        <v>0</v>
      </c>
      <c r="K156" s="61">
        <v>9617494</v>
      </c>
    </row>
    <row r="157" spans="1:11" ht="15" customHeight="1" x14ac:dyDescent="0.2">
      <c r="A157" t="s">
        <v>216</v>
      </c>
      <c r="B157" t="s">
        <v>44</v>
      </c>
      <c r="C157" t="s">
        <v>21</v>
      </c>
      <c r="D157" s="61">
        <v>56564902</v>
      </c>
      <c r="E157" s="61">
        <v>13542187</v>
      </c>
      <c r="F157" s="62">
        <v>732186</v>
      </c>
      <c r="G157" s="61">
        <v>636086</v>
      </c>
      <c r="H157" s="62">
        <v>3036049</v>
      </c>
      <c r="I157" s="61">
        <v>38618394</v>
      </c>
      <c r="J157" s="62">
        <v>0</v>
      </c>
      <c r="K157" s="61">
        <v>38618394</v>
      </c>
    </row>
    <row r="158" spans="1:11" ht="15" customHeight="1" x14ac:dyDescent="0.2">
      <c r="A158" t="s">
        <v>216</v>
      </c>
      <c r="B158" t="s">
        <v>44</v>
      </c>
      <c r="C158" t="s">
        <v>22</v>
      </c>
      <c r="D158" s="61">
        <v>57858232</v>
      </c>
      <c r="E158" s="61">
        <v>14052164</v>
      </c>
      <c r="F158" s="62">
        <v>746886</v>
      </c>
      <c r="G158" s="61">
        <v>651017</v>
      </c>
      <c r="H158" s="62">
        <v>704205</v>
      </c>
      <c r="I158" s="61">
        <v>41703960</v>
      </c>
      <c r="J158" s="62">
        <v>239573</v>
      </c>
      <c r="K158" s="61">
        <v>41464387</v>
      </c>
    </row>
    <row r="159" spans="1:11" ht="15" customHeight="1" x14ac:dyDescent="0.2">
      <c r="A159" t="s">
        <v>216</v>
      </c>
      <c r="B159" t="s">
        <v>44</v>
      </c>
      <c r="C159" t="s">
        <v>23</v>
      </c>
      <c r="D159" s="61">
        <v>58271049</v>
      </c>
      <c r="E159" s="61">
        <v>14440620</v>
      </c>
      <c r="F159" s="62">
        <v>764464</v>
      </c>
      <c r="G159" s="61">
        <v>607599</v>
      </c>
      <c r="H159" s="62">
        <v>1490722</v>
      </c>
      <c r="I159" s="61">
        <v>40967644</v>
      </c>
      <c r="J159" s="62">
        <v>0</v>
      </c>
      <c r="K159" s="61">
        <v>40967644</v>
      </c>
    </row>
    <row r="160" spans="1:11" ht="15" customHeight="1" x14ac:dyDescent="0.2">
      <c r="A160" t="s">
        <v>216</v>
      </c>
      <c r="B160" t="s">
        <v>44</v>
      </c>
      <c r="C160" t="s">
        <v>24</v>
      </c>
      <c r="D160" s="61">
        <v>58952403</v>
      </c>
      <c r="E160" s="61">
        <v>30363393</v>
      </c>
      <c r="F160" s="62">
        <v>384613</v>
      </c>
      <c r="G160" s="61">
        <v>458421</v>
      </c>
      <c r="H160" s="62">
        <v>2310159</v>
      </c>
      <c r="I160" s="61">
        <v>25435817</v>
      </c>
      <c r="J160" s="62">
        <v>0</v>
      </c>
      <c r="K160" s="61">
        <v>25435817</v>
      </c>
    </row>
    <row r="161" spans="1:11" ht="15" customHeight="1" x14ac:dyDescent="0.2">
      <c r="A161" t="s">
        <v>216</v>
      </c>
      <c r="B161" t="s">
        <v>44</v>
      </c>
      <c r="C161" t="s">
        <v>25</v>
      </c>
      <c r="D161" s="61">
        <v>57699736</v>
      </c>
      <c r="E161" s="61">
        <v>23210932</v>
      </c>
      <c r="F161" s="62">
        <v>394939</v>
      </c>
      <c r="G161" s="61">
        <v>497462</v>
      </c>
      <c r="H161" s="62">
        <v>3090638</v>
      </c>
      <c r="I161" s="61">
        <v>30505765</v>
      </c>
      <c r="J161" s="62">
        <v>0</v>
      </c>
      <c r="K161" s="61">
        <v>30505765</v>
      </c>
    </row>
    <row r="162" spans="1:11" ht="15" customHeight="1" x14ac:dyDescent="0.2">
      <c r="A162" t="s">
        <v>216</v>
      </c>
      <c r="B162" t="s">
        <v>44</v>
      </c>
      <c r="C162" t="s">
        <v>314</v>
      </c>
      <c r="D162" s="61">
        <v>57406175</v>
      </c>
      <c r="E162" s="61">
        <v>14506736</v>
      </c>
      <c r="F162" s="62">
        <v>769319</v>
      </c>
      <c r="G162" s="61">
        <v>664151</v>
      </c>
      <c r="H162" s="62">
        <v>1999727</v>
      </c>
      <c r="I162" s="61">
        <v>39466242</v>
      </c>
      <c r="J162" s="62">
        <v>0</v>
      </c>
      <c r="K162" s="61">
        <v>39466242</v>
      </c>
    </row>
    <row r="163" spans="1:11" ht="24.95" customHeight="1" x14ac:dyDescent="0.2">
      <c r="A163" t="s">
        <v>216</v>
      </c>
      <c r="B163" t="s">
        <v>44</v>
      </c>
      <c r="C163" t="s">
        <v>312</v>
      </c>
      <c r="D163" s="61">
        <v>59657461</v>
      </c>
      <c r="E163" s="61">
        <v>14158012</v>
      </c>
      <c r="F163" s="62">
        <v>890456</v>
      </c>
      <c r="G163" s="61">
        <v>346590</v>
      </c>
      <c r="H163" s="62">
        <v>1595195</v>
      </c>
      <c r="I163" s="61">
        <v>42667208</v>
      </c>
      <c r="J163" s="62">
        <v>0</v>
      </c>
      <c r="K163" s="61">
        <v>42667208</v>
      </c>
    </row>
    <row r="164" spans="1:11" ht="15" customHeight="1" x14ac:dyDescent="0.2">
      <c r="A164" t="s">
        <v>236</v>
      </c>
      <c r="B164" t="s">
        <v>45</v>
      </c>
      <c r="C164" t="s">
        <v>21</v>
      </c>
      <c r="D164" s="61">
        <v>141030598</v>
      </c>
      <c r="E164" s="61">
        <v>26742394</v>
      </c>
      <c r="F164" s="62">
        <v>1453778</v>
      </c>
      <c r="G164" s="61">
        <v>3367253</v>
      </c>
      <c r="H164" s="62">
        <v>1918367</v>
      </c>
      <c r="I164" s="61">
        <v>107548806</v>
      </c>
      <c r="J164" s="62">
        <v>0</v>
      </c>
      <c r="K164" s="61">
        <v>107548806</v>
      </c>
    </row>
    <row r="165" spans="1:11" ht="15" customHeight="1" x14ac:dyDescent="0.2">
      <c r="A165" t="s">
        <v>236</v>
      </c>
      <c r="B165" t="s">
        <v>45</v>
      </c>
      <c r="C165" t="s">
        <v>22</v>
      </c>
      <c r="D165" s="61">
        <v>145524044</v>
      </c>
      <c r="E165" s="61">
        <v>27937854</v>
      </c>
      <c r="F165" s="62">
        <v>1503245</v>
      </c>
      <c r="G165" s="61">
        <v>3450171</v>
      </c>
      <c r="H165" s="62">
        <v>338280</v>
      </c>
      <c r="I165" s="61">
        <v>112294494</v>
      </c>
      <c r="J165" s="62">
        <v>0</v>
      </c>
      <c r="K165" s="61">
        <v>112294494</v>
      </c>
    </row>
    <row r="166" spans="1:11" ht="15" customHeight="1" x14ac:dyDescent="0.2">
      <c r="A166" t="s">
        <v>236</v>
      </c>
      <c r="B166" t="s">
        <v>45</v>
      </c>
      <c r="C166" t="s">
        <v>23</v>
      </c>
      <c r="D166" s="61">
        <v>148705732</v>
      </c>
      <c r="E166" s="61">
        <v>31368456</v>
      </c>
      <c r="F166" s="62">
        <v>1503416</v>
      </c>
      <c r="G166" s="61">
        <v>3430445</v>
      </c>
      <c r="H166" s="62">
        <v>9601919</v>
      </c>
      <c r="I166" s="61">
        <v>102801496</v>
      </c>
      <c r="J166" s="62">
        <v>0</v>
      </c>
      <c r="K166" s="61">
        <v>102801496</v>
      </c>
    </row>
    <row r="167" spans="1:11" ht="15" customHeight="1" x14ac:dyDescent="0.2">
      <c r="A167" t="s">
        <v>236</v>
      </c>
      <c r="B167" t="s">
        <v>45</v>
      </c>
      <c r="C167" t="s">
        <v>24</v>
      </c>
      <c r="D167" s="61">
        <v>147811465</v>
      </c>
      <c r="E167" s="61">
        <v>65478043</v>
      </c>
      <c r="F167" s="62">
        <v>1482831</v>
      </c>
      <c r="G167" s="61">
        <v>2417026</v>
      </c>
      <c r="H167" s="62">
        <v>6871194</v>
      </c>
      <c r="I167" s="61">
        <v>71562371</v>
      </c>
      <c r="J167" s="62">
        <v>0</v>
      </c>
      <c r="K167" s="61">
        <v>71562371</v>
      </c>
    </row>
    <row r="168" spans="1:11" ht="15" customHeight="1" x14ac:dyDescent="0.2">
      <c r="A168" t="s">
        <v>236</v>
      </c>
      <c r="B168" t="s">
        <v>45</v>
      </c>
      <c r="C168" t="s">
        <v>25</v>
      </c>
      <c r="D168" s="61">
        <v>145098509</v>
      </c>
      <c r="E168" s="61">
        <v>45737867</v>
      </c>
      <c r="F168" s="62">
        <v>592910</v>
      </c>
      <c r="G168" s="61">
        <v>2950318</v>
      </c>
      <c r="H168" s="62">
        <v>2708704</v>
      </c>
      <c r="I168" s="61">
        <v>93108710</v>
      </c>
      <c r="J168" s="62">
        <v>562976</v>
      </c>
      <c r="K168" s="61">
        <v>92545734</v>
      </c>
    </row>
    <row r="169" spans="1:11" ht="15" customHeight="1" x14ac:dyDescent="0.2">
      <c r="A169" t="s">
        <v>236</v>
      </c>
      <c r="B169" t="s">
        <v>45</v>
      </c>
      <c r="C169" t="s">
        <v>314</v>
      </c>
      <c r="D169" s="61">
        <v>147239344</v>
      </c>
      <c r="E169" s="61">
        <v>25863659</v>
      </c>
      <c r="F169" s="62">
        <v>908894</v>
      </c>
      <c r="G169" s="61">
        <v>3617897</v>
      </c>
      <c r="H169" s="62">
        <v>8818526</v>
      </c>
      <c r="I169" s="61">
        <v>108030368</v>
      </c>
      <c r="J169" s="62">
        <v>0</v>
      </c>
      <c r="K169" s="61">
        <v>108030368</v>
      </c>
    </row>
    <row r="170" spans="1:11" ht="24.95" customHeight="1" x14ac:dyDescent="0.2">
      <c r="A170" t="s">
        <v>236</v>
      </c>
      <c r="B170" t="s">
        <v>45</v>
      </c>
      <c r="C170" t="s">
        <v>312</v>
      </c>
      <c r="D170" s="61">
        <v>155259464</v>
      </c>
      <c r="E170" s="61">
        <v>25196141</v>
      </c>
      <c r="F170" s="62">
        <v>970077</v>
      </c>
      <c r="G170" s="61">
        <v>3733476</v>
      </c>
      <c r="H170" s="62">
        <v>5910910</v>
      </c>
      <c r="I170" s="61">
        <v>119448860</v>
      </c>
      <c r="J170" s="62">
        <v>0</v>
      </c>
      <c r="K170" s="61">
        <v>119448860</v>
      </c>
    </row>
    <row r="171" spans="1:11" ht="15" customHeight="1" x14ac:dyDescent="0.2">
      <c r="A171" t="s">
        <v>217</v>
      </c>
      <c r="B171" t="s">
        <v>46</v>
      </c>
      <c r="C171" t="s">
        <v>21</v>
      </c>
      <c r="D171" s="61">
        <v>13930688</v>
      </c>
      <c r="E171" s="61">
        <v>3301886</v>
      </c>
      <c r="F171" s="62">
        <v>464904</v>
      </c>
      <c r="G171" s="61">
        <v>39948</v>
      </c>
      <c r="H171" s="62">
        <v>446738</v>
      </c>
      <c r="I171" s="61">
        <v>9677212</v>
      </c>
      <c r="J171" s="62">
        <v>0</v>
      </c>
      <c r="K171" s="61">
        <v>9677212</v>
      </c>
    </row>
    <row r="172" spans="1:11" ht="15" customHeight="1" x14ac:dyDescent="0.2">
      <c r="A172" t="s">
        <v>217</v>
      </c>
      <c r="B172" t="s">
        <v>46</v>
      </c>
      <c r="C172" t="s">
        <v>22</v>
      </c>
      <c r="D172" s="61">
        <v>14366905</v>
      </c>
      <c r="E172" s="61">
        <v>3399140</v>
      </c>
      <c r="F172" s="62">
        <v>451857</v>
      </c>
      <c r="G172" s="61">
        <v>43320</v>
      </c>
      <c r="H172" s="62">
        <v>107804</v>
      </c>
      <c r="I172" s="61">
        <v>10364784</v>
      </c>
      <c r="J172" s="62">
        <v>0</v>
      </c>
      <c r="K172" s="61">
        <v>10364784</v>
      </c>
    </row>
    <row r="173" spans="1:11" ht="15" customHeight="1" x14ac:dyDescent="0.2">
      <c r="A173" t="s">
        <v>217</v>
      </c>
      <c r="B173" t="s">
        <v>46</v>
      </c>
      <c r="C173" t="s">
        <v>23</v>
      </c>
      <c r="D173" s="61">
        <v>15138581</v>
      </c>
      <c r="E173" s="61">
        <v>4005046</v>
      </c>
      <c r="F173" s="62">
        <v>459726</v>
      </c>
      <c r="G173" s="61">
        <v>42155</v>
      </c>
      <c r="H173" s="62">
        <v>225488</v>
      </c>
      <c r="I173" s="61">
        <v>10406166</v>
      </c>
      <c r="J173" s="62">
        <v>0</v>
      </c>
      <c r="K173" s="61">
        <v>10406166</v>
      </c>
    </row>
    <row r="174" spans="1:11" ht="15" customHeight="1" x14ac:dyDescent="0.2">
      <c r="A174" t="s">
        <v>217</v>
      </c>
      <c r="B174" t="s">
        <v>46</v>
      </c>
      <c r="C174" t="s">
        <v>24</v>
      </c>
      <c r="D174" s="61">
        <v>14883912</v>
      </c>
      <c r="E174" s="61">
        <v>5833315</v>
      </c>
      <c r="F174" s="62">
        <v>459550</v>
      </c>
      <c r="G174" s="61">
        <v>35910</v>
      </c>
      <c r="H174" s="62">
        <v>1435844</v>
      </c>
      <c r="I174" s="61">
        <v>7119292</v>
      </c>
      <c r="J174" s="62">
        <v>0</v>
      </c>
      <c r="K174" s="61">
        <v>7119292</v>
      </c>
    </row>
    <row r="175" spans="1:11" ht="15" customHeight="1" x14ac:dyDescent="0.2">
      <c r="A175" t="s">
        <v>217</v>
      </c>
      <c r="B175" t="s">
        <v>46</v>
      </c>
      <c r="C175" t="s">
        <v>25</v>
      </c>
      <c r="D175" s="61">
        <v>14587795</v>
      </c>
      <c r="E175" s="61">
        <v>4829741</v>
      </c>
      <c r="F175" s="62">
        <v>464946</v>
      </c>
      <c r="G175" s="61">
        <v>41650</v>
      </c>
      <c r="H175" s="62">
        <v>313143</v>
      </c>
      <c r="I175" s="61">
        <v>8938315</v>
      </c>
      <c r="J175" s="62">
        <v>197251</v>
      </c>
      <c r="K175" s="61">
        <v>8741064</v>
      </c>
    </row>
    <row r="176" spans="1:11" ht="15" customHeight="1" x14ac:dyDescent="0.2">
      <c r="A176" t="s">
        <v>217</v>
      </c>
      <c r="B176" t="s">
        <v>46</v>
      </c>
      <c r="C176" t="s">
        <v>314</v>
      </c>
      <c r="D176" s="61">
        <v>14766781</v>
      </c>
      <c r="E176" s="61">
        <v>3562335</v>
      </c>
      <c r="F176" s="62">
        <v>566170</v>
      </c>
      <c r="G176" s="61">
        <v>42343</v>
      </c>
      <c r="H176" s="62">
        <v>-98003</v>
      </c>
      <c r="I176" s="61">
        <v>10693936</v>
      </c>
      <c r="J176" s="62">
        <v>0</v>
      </c>
      <c r="K176" s="61">
        <v>10693936</v>
      </c>
    </row>
    <row r="177" spans="1:11" ht="24.95" customHeight="1" x14ac:dyDescent="0.2">
      <c r="A177" t="s">
        <v>217</v>
      </c>
      <c r="B177" t="s">
        <v>46</v>
      </c>
      <c r="C177" t="s">
        <v>312</v>
      </c>
      <c r="D177" s="61">
        <v>16818211</v>
      </c>
      <c r="E177" s="61">
        <v>4148805</v>
      </c>
      <c r="F177" s="62">
        <v>494808</v>
      </c>
      <c r="G177" s="61">
        <v>47960</v>
      </c>
      <c r="H177" s="62">
        <v>81487</v>
      </c>
      <c r="I177" s="61">
        <v>12045151</v>
      </c>
      <c r="J177" s="62">
        <v>0</v>
      </c>
      <c r="K177" s="61">
        <v>12045151</v>
      </c>
    </row>
    <row r="178" spans="1:11" ht="15" customHeight="1" x14ac:dyDescent="0.2">
      <c r="A178" t="s">
        <v>234</v>
      </c>
      <c r="B178" t="s">
        <v>47</v>
      </c>
      <c r="C178" t="s">
        <v>21</v>
      </c>
      <c r="D178" s="61">
        <v>76780065</v>
      </c>
      <c r="E178" s="61">
        <v>20595829</v>
      </c>
      <c r="F178" s="62">
        <v>576531</v>
      </c>
      <c r="G178" s="61">
        <v>224599</v>
      </c>
      <c r="H178" s="62">
        <v>2188237</v>
      </c>
      <c r="I178" s="61">
        <v>53194869</v>
      </c>
      <c r="J178" s="62">
        <v>0</v>
      </c>
      <c r="K178" s="61">
        <v>53194869</v>
      </c>
    </row>
    <row r="179" spans="1:11" ht="15" customHeight="1" x14ac:dyDescent="0.2">
      <c r="A179" t="s">
        <v>234</v>
      </c>
      <c r="B179" t="s">
        <v>47</v>
      </c>
      <c r="C179" t="s">
        <v>22</v>
      </c>
      <c r="D179" s="61">
        <v>79935383</v>
      </c>
      <c r="E179" s="61">
        <v>21864474</v>
      </c>
      <c r="F179" s="62">
        <v>607121</v>
      </c>
      <c r="G179" s="61">
        <v>187052</v>
      </c>
      <c r="H179" s="62">
        <v>839738</v>
      </c>
      <c r="I179" s="61">
        <v>56436998</v>
      </c>
      <c r="J179" s="62">
        <v>42276</v>
      </c>
      <c r="K179" s="61">
        <v>56394722</v>
      </c>
    </row>
    <row r="180" spans="1:11" ht="15" customHeight="1" x14ac:dyDescent="0.2">
      <c r="A180" t="s">
        <v>234</v>
      </c>
      <c r="B180" t="s">
        <v>47</v>
      </c>
      <c r="C180" t="s">
        <v>23</v>
      </c>
      <c r="D180" s="61">
        <v>81886898</v>
      </c>
      <c r="E180" s="61">
        <v>23075762</v>
      </c>
      <c r="F180" s="62">
        <v>608988</v>
      </c>
      <c r="G180" s="61">
        <v>365818</v>
      </c>
      <c r="H180" s="62">
        <v>1819905</v>
      </c>
      <c r="I180" s="61">
        <v>56016425</v>
      </c>
      <c r="J180" s="62">
        <v>0</v>
      </c>
      <c r="K180" s="61">
        <v>56016425</v>
      </c>
    </row>
    <row r="181" spans="1:11" ht="15" customHeight="1" x14ac:dyDescent="0.2">
      <c r="A181" t="s">
        <v>234</v>
      </c>
      <c r="B181" t="s">
        <v>47</v>
      </c>
      <c r="C181" t="s">
        <v>24</v>
      </c>
      <c r="D181" s="61">
        <v>82054577</v>
      </c>
      <c r="E181" s="61">
        <v>49031259</v>
      </c>
      <c r="F181" s="62">
        <v>616849</v>
      </c>
      <c r="G181" s="61">
        <v>250628</v>
      </c>
      <c r="H181" s="62">
        <v>4668704</v>
      </c>
      <c r="I181" s="61">
        <v>27487137</v>
      </c>
      <c r="J181" s="62">
        <v>0</v>
      </c>
      <c r="K181" s="61">
        <v>27487137</v>
      </c>
    </row>
    <row r="182" spans="1:11" ht="15" customHeight="1" x14ac:dyDescent="0.2">
      <c r="A182" t="s">
        <v>234</v>
      </c>
      <c r="B182" t="s">
        <v>47</v>
      </c>
      <c r="C182" t="s">
        <v>25</v>
      </c>
      <c r="D182" s="61">
        <v>80457239</v>
      </c>
      <c r="E182" s="61">
        <v>40143323</v>
      </c>
      <c r="F182" s="62">
        <v>626984</v>
      </c>
      <c r="G182" s="61">
        <v>422922</v>
      </c>
      <c r="H182" s="62">
        <v>2739574</v>
      </c>
      <c r="I182" s="61">
        <v>36524436</v>
      </c>
      <c r="J182" s="62">
        <v>0</v>
      </c>
      <c r="K182" s="61">
        <v>36524436</v>
      </c>
    </row>
    <row r="183" spans="1:11" ht="15" customHeight="1" x14ac:dyDescent="0.2">
      <c r="A183" t="s">
        <v>234</v>
      </c>
      <c r="B183" t="s">
        <v>47</v>
      </c>
      <c r="C183" t="s">
        <v>314</v>
      </c>
      <c r="D183" s="61">
        <v>81902582</v>
      </c>
      <c r="E183" s="61">
        <v>23451653</v>
      </c>
      <c r="F183" s="62">
        <v>671102</v>
      </c>
      <c r="G183" s="61">
        <v>255738</v>
      </c>
      <c r="H183" s="62">
        <v>1647071</v>
      </c>
      <c r="I183" s="61">
        <v>55877018</v>
      </c>
      <c r="J183" s="62">
        <v>0</v>
      </c>
      <c r="K183" s="61">
        <v>55877018</v>
      </c>
    </row>
    <row r="184" spans="1:11" ht="24.95" customHeight="1" x14ac:dyDescent="0.2">
      <c r="A184" t="s">
        <v>234</v>
      </c>
      <c r="B184" t="s">
        <v>47</v>
      </c>
      <c r="C184" t="s">
        <v>312</v>
      </c>
      <c r="D184" s="61">
        <v>87217860</v>
      </c>
      <c r="E184" s="61">
        <v>20798407</v>
      </c>
      <c r="F184" s="62">
        <v>893456</v>
      </c>
      <c r="G184" s="61">
        <v>652282</v>
      </c>
      <c r="H184" s="62">
        <v>850000</v>
      </c>
      <c r="I184" s="61">
        <v>64023715</v>
      </c>
      <c r="J184" s="62">
        <v>0</v>
      </c>
      <c r="K184" s="61">
        <v>64023715</v>
      </c>
    </row>
    <row r="185" spans="1:11" ht="15" customHeight="1" x14ac:dyDescent="0.2">
      <c r="A185" t="s">
        <v>227</v>
      </c>
      <c r="B185" t="s">
        <v>48</v>
      </c>
      <c r="C185" t="s">
        <v>21</v>
      </c>
      <c r="D185" s="61">
        <v>145750478</v>
      </c>
      <c r="E185" s="61">
        <v>18415813</v>
      </c>
      <c r="F185" s="62">
        <v>954568</v>
      </c>
      <c r="G185" s="61">
        <v>2195387</v>
      </c>
      <c r="H185" s="62">
        <v>3019165</v>
      </c>
      <c r="I185" s="61">
        <v>121165545</v>
      </c>
      <c r="J185" s="62">
        <v>0</v>
      </c>
      <c r="K185" s="61">
        <v>121165545</v>
      </c>
    </row>
    <row r="186" spans="1:11" ht="15" customHeight="1" x14ac:dyDescent="0.2">
      <c r="A186" t="s">
        <v>227</v>
      </c>
      <c r="B186" t="s">
        <v>48</v>
      </c>
      <c r="C186" t="s">
        <v>22</v>
      </c>
      <c r="D186" s="61">
        <v>150114228</v>
      </c>
      <c r="E186" s="61">
        <v>19847479</v>
      </c>
      <c r="F186" s="62">
        <v>999340</v>
      </c>
      <c r="G186" s="61">
        <v>2039254</v>
      </c>
      <c r="H186" s="62">
        <v>9745542</v>
      </c>
      <c r="I186" s="61">
        <v>117482613</v>
      </c>
      <c r="J186" s="62">
        <v>68427</v>
      </c>
      <c r="K186" s="61">
        <v>117414186</v>
      </c>
    </row>
    <row r="187" spans="1:11" ht="15" customHeight="1" x14ac:dyDescent="0.2">
      <c r="A187" t="s">
        <v>227</v>
      </c>
      <c r="B187" t="s">
        <v>48</v>
      </c>
      <c r="C187" t="s">
        <v>23</v>
      </c>
      <c r="D187" s="61">
        <v>147597174</v>
      </c>
      <c r="E187" s="61">
        <v>19848798</v>
      </c>
      <c r="F187" s="62">
        <v>1099425</v>
      </c>
      <c r="G187" s="61">
        <v>2552760</v>
      </c>
      <c r="H187" s="62">
        <v>10813868</v>
      </c>
      <c r="I187" s="61">
        <v>113282323</v>
      </c>
      <c r="J187" s="62">
        <v>0</v>
      </c>
      <c r="K187" s="61">
        <v>113282323</v>
      </c>
    </row>
    <row r="188" spans="1:11" ht="15" customHeight="1" x14ac:dyDescent="0.2">
      <c r="A188" t="s">
        <v>227</v>
      </c>
      <c r="B188" t="s">
        <v>48</v>
      </c>
      <c r="C188" t="s">
        <v>24</v>
      </c>
      <c r="D188" s="61">
        <v>148058325</v>
      </c>
      <c r="E188" s="61">
        <v>67198911</v>
      </c>
      <c r="F188" s="62">
        <v>922541</v>
      </c>
      <c r="G188" s="61">
        <v>5225542</v>
      </c>
      <c r="H188" s="62">
        <v>8027362</v>
      </c>
      <c r="I188" s="61">
        <v>66683969</v>
      </c>
      <c r="J188" s="62">
        <v>0</v>
      </c>
      <c r="K188" s="61">
        <v>66683969</v>
      </c>
    </row>
    <row r="189" spans="1:11" ht="15" customHeight="1" x14ac:dyDescent="0.2">
      <c r="A189" t="s">
        <v>227</v>
      </c>
      <c r="B189" t="s">
        <v>48</v>
      </c>
      <c r="C189" t="s">
        <v>25</v>
      </c>
      <c r="D189" s="61">
        <v>145726569</v>
      </c>
      <c r="E189" s="61">
        <v>54851738</v>
      </c>
      <c r="F189" s="62">
        <v>913018</v>
      </c>
      <c r="G189" s="61">
        <v>4305632</v>
      </c>
      <c r="H189" s="62">
        <v>758943</v>
      </c>
      <c r="I189" s="61">
        <v>84897238</v>
      </c>
      <c r="J189" s="62">
        <v>0</v>
      </c>
      <c r="K189" s="61">
        <v>84897238</v>
      </c>
    </row>
    <row r="190" spans="1:11" ht="15" customHeight="1" x14ac:dyDescent="0.2">
      <c r="A190" t="s">
        <v>227</v>
      </c>
      <c r="B190" t="s">
        <v>48</v>
      </c>
      <c r="C190" t="s">
        <v>314</v>
      </c>
      <c r="D190" s="61">
        <v>147869858</v>
      </c>
      <c r="E190" s="61">
        <v>20647324</v>
      </c>
      <c r="F190" s="62">
        <v>1127132</v>
      </c>
      <c r="G190" s="61">
        <v>3543109</v>
      </c>
      <c r="H190" s="62">
        <v>1697441</v>
      </c>
      <c r="I190" s="61">
        <v>120854852</v>
      </c>
      <c r="J190" s="62">
        <v>0</v>
      </c>
      <c r="K190" s="61">
        <v>120854852</v>
      </c>
    </row>
    <row r="191" spans="1:11" ht="24.95" customHeight="1" x14ac:dyDescent="0.2">
      <c r="A191" t="s">
        <v>227</v>
      </c>
      <c r="B191" t="s">
        <v>48</v>
      </c>
      <c r="C191" t="s">
        <v>312</v>
      </c>
      <c r="D191" s="61">
        <v>142270974</v>
      </c>
      <c r="E191" s="61">
        <v>21425983</v>
      </c>
      <c r="F191" s="62">
        <v>1147301</v>
      </c>
      <c r="G191" s="61">
        <v>3510000</v>
      </c>
      <c r="H191" s="62">
        <v>9835000</v>
      </c>
      <c r="I191" s="61">
        <v>106352690</v>
      </c>
      <c r="J191" s="62">
        <v>0</v>
      </c>
      <c r="K191" s="61">
        <v>106352690</v>
      </c>
    </row>
    <row r="192" spans="1:11" ht="15" customHeight="1" x14ac:dyDescent="0.2">
      <c r="A192" t="s">
        <v>218</v>
      </c>
      <c r="B192" t="s">
        <v>49</v>
      </c>
      <c r="C192" t="s">
        <v>21</v>
      </c>
      <c r="D192" s="61">
        <v>50637235</v>
      </c>
      <c r="E192" s="61">
        <v>13541033</v>
      </c>
      <c r="F192" s="62">
        <v>973351</v>
      </c>
      <c r="G192" s="61">
        <v>431384</v>
      </c>
      <c r="H192" s="62">
        <v>3330237</v>
      </c>
      <c r="I192" s="61">
        <v>32361230</v>
      </c>
      <c r="J192" s="62">
        <v>0</v>
      </c>
      <c r="K192" s="61">
        <v>32361230</v>
      </c>
    </row>
    <row r="193" spans="1:11" ht="15" customHeight="1" x14ac:dyDescent="0.2">
      <c r="A193" t="s">
        <v>218</v>
      </c>
      <c r="B193" t="s">
        <v>49</v>
      </c>
      <c r="C193" t="s">
        <v>22</v>
      </c>
      <c r="D193" s="61">
        <v>52381065</v>
      </c>
      <c r="E193" s="61">
        <v>14506788</v>
      </c>
      <c r="F193" s="62">
        <v>996468</v>
      </c>
      <c r="G193" s="61">
        <v>431691</v>
      </c>
      <c r="H193" s="62">
        <v>726023</v>
      </c>
      <c r="I193" s="61">
        <v>35720095</v>
      </c>
      <c r="J193" s="62">
        <v>0</v>
      </c>
      <c r="K193" s="61">
        <v>35720095</v>
      </c>
    </row>
    <row r="194" spans="1:11" ht="15" customHeight="1" x14ac:dyDescent="0.2">
      <c r="A194" t="s">
        <v>218</v>
      </c>
      <c r="B194" t="s">
        <v>49</v>
      </c>
      <c r="C194" t="s">
        <v>23</v>
      </c>
      <c r="D194" s="61">
        <v>53016065</v>
      </c>
      <c r="E194" s="61">
        <v>15054394</v>
      </c>
      <c r="F194" s="62">
        <v>748626</v>
      </c>
      <c r="G194" s="61">
        <v>418535</v>
      </c>
      <c r="H194" s="62">
        <v>2113470</v>
      </c>
      <c r="I194" s="61">
        <v>34681040</v>
      </c>
      <c r="J194" s="62">
        <v>0</v>
      </c>
      <c r="K194" s="61">
        <v>34681040</v>
      </c>
    </row>
    <row r="195" spans="1:11" ht="15" customHeight="1" x14ac:dyDescent="0.2">
      <c r="A195" t="s">
        <v>218</v>
      </c>
      <c r="B195" t="s">
        <v>49</v>
      </c>
      <c r="C195" t="s">
        <v>24</v>
      </c>
      <c r="D195" s="61">
        <v>52679135</v>
      </c>
      <c r="E195" s="61">
        <v>27192425</v>
      </c>
      <c r="F195" s="62">
        <v>515091</v>
      </c>
      <c r="G195" s="61">
        <v>252591</v>
      </c>
      <c r="H195" s="62">
        <v>3785414</v>
      </c>
      <c r="I195" s="61">
        <v>20933614</v>
      </c>
      <c r="J195" s="62">
        <v>0</v>
      </c>
      <c r="K195" s="61">
        <v>20933614</v>
      </c>
    </row>
    <row r="196" spans="1:11" ht="15" customHeight="1" x14ac:dyDescent="0.2">
      <c r="A196" t="s">
        <v>218</v>
      </c>
      <c r="B196" t="s">
        <v>49</v>
      </c>
      <c r="C196" t="s">
        <v>25</v>
      </c>
      <c r="D196" s="61">
        <v>51686952</v>
      </c>
      <c r="E196" s="61">
        <v>22301358</v>
      </c>
      <c r="F196" s="62">
        <v>392733</v>
      </c>
      <c r="G196" s="61">
        <v>647485</v>
      </c>
      <c r="H196" s="62">
        <v>1546216</v>
      </c>
      <c r="I196" s="61">
        <v>26799160</v>
      </c>
      <c r="J196" s="62">
        <v>15695</v>
      </c>
      <c r="K196" s="61">
        <v>26783465</v>
      </c>
    </row>
    <row r="197" spans="1:11" ht="15" customHeight="1" x14ac:dyDescent="0.2">
      <c r="A197" t="s">
        <v>218</v>
      </c>
      <c r="B197" t="s">
        <v>49</v>
      </c>
      <c r="C197" t="s">
        <v>314</v>
      </c>
      <c r="D197" s="61">
        <v>52605585</v>
      </c>
      <c r="E197" s="61">
        <v>15758183</v>
      </c>
      <c r="F197" s="62">
        <v>599785</v>
      </c>
      <c r="G197" s="61">
        <v>243739</v>
      </c>
      <c r="H197" s="62">
        <v>781089</v>
      </c>
      <c r="I197" s="61">
        <v>35222789</v>
      </c>
      <c r="J197" s="62">
        <v>0</v>
      </c>
      <c r="K197" s="61">
        <v>35222789</v>
      </c>
    </row>
    <row r="198" spans="1:11" ht="24.95" customHeight="1" x14ac:dyDescent="0.2">
      <c r="A198" t="s">
        <v>218</v>
      </c>
      <c r="B198" t="s">
        <v>49</v>
      </c>
      <c r="C198" t="s">
        <v>312</v>
      </c>
      <c r="D198" s="61">
        <v>59600015</v>
      </c>
      <c r="E198" s="61">
        <v>15971567</v>
      </c>
      <c r="F198" s="62">
        <v>717743</v>
      </c>
      <c r="G198" s="61">
        <v>507321</v>
      </c>
      <c r="H198" s="62">
        <v>633948</v>
      </c>
      <c r="I198" s="61">
        <v>41769436</v>
      </c>
      <c r="J198" s="62">
        <v>0</v>
      </c>
      <c r="K198" s="61">
        <v>41769436</v>
      </c>
    </row>
    <row r="199" spans="1:11" ht="15" customHeight="1" x14ac:dyDescent="0.2">
      <c r="A199" t="s">
        <v>219</v>
      </c>
      <c r="B199" t="s">
        <v>50</v>
      </c>
      <c r="C199" t="s">
        <v>21</v>
      </c>
      <c r="D199" s="61">
        <v>29875036</v>
      </c>
      <c r="E199" s="61">
        <v>3922462</v>
      </c>
      <c r="F199" s="62">
        <v>597312</v>
      </c>
      <c r="G199" s="61">
        <v>9811</v>
      </c>
      <c r="H199" s="62">
        <v>464234</v>
      </c>
      <c r="I199" s="61">
        <v>24881217</v>
      </c>
      <c r="J199" s="62">
        <v>0</v>
      </c>
      <c r="K199" s="61">
        <v>24881217</v>
      </c>
    </row>
    <row r="200" spans="1:11" ht="15" customHeight="1" x14ac:dyDescent="0.2">
      <c r="A200" t="s">
        <v>219</v>
      </c>
      <c r="B200" t="s">
        <v>50</v>
      </c>
      <c r="C200" t="s">
        <v>22</v>
      </c>
      <c r="D200" s="61">
        <v>30740168</v>
      </c>
      <c r="E200" s="61">
        <v>3948921</v>
      </c>
      <c r="F200" s="62">
        <v>606783</v>
      </c>
      <c r="G200" s="61">
        <v>9824</v>
      </c>
      <c r="H200" s="62">
        <v>553440</v>
      </c>
      <c r="I200" s="61">
        <v>25621200</v>
      </c>
      <c r="J200" s="62">
        <v>0</v>
      </c>
      <c r="K200" s="61">
        <v>25621200</v>
      </c>
    </row>
    <row r="201" spans="1:11" ht="15" customHeight="1" x14ac:dyDescent="0.2">
      <c r="A201" t="s">
        <v>219</v>
      </c>
      <c r="B201" t="s">
        <v>50</v>
      </c>
      <c r="C201" t="s">
        <v>23</v>
      </c>
      <c r="D201" s="61">
        <v>31247520</v>
      </c>
      <c r="E201" s="61">
        <v>4177147</v>
      </c>
      <c r="F201" s="62">
        <v>574561</v>
      </c>
      <c r="G201" s="61">
        <v>10400</v>
      </c>
      <c r="H201" s="62">
        <v>451736</v>
      </c>
      <c r="I201" s="61">
        <v>26033676</v>
      </c>
      <c r="J201" s="62">
        <v>0</v>
      </c>
      <c r="K201" s="61">
        <v>26033676</v>
      </c>
    </row>
    <row r="202" spans="1:11" ht="15" customHeight="1" x14ac:dyDescent="0.2">
      <c r="A202" t="s">
        <v>219</v>
      </c>
      <c r="B202" t="s">
        <v>50</v>
      </c>
      <c r="C202" t="s">
        <v>24</v>
      </c>
      <c r="D202" s="61">
        <v>31019015</v>
      </c>
      <c r="E202" s="61">
        <v>6493996</v>
      </c>
      <c r="F202" s="62">
        <v>571978</v>
      </c>
      <c r="G202" s="61">
        <v>11669</v>
      </c>
      <c r="H202" s="62">
        <v>1375847</v>
      </c>
      <c r="I202" s="61">
        <v>22565525</v>
      </c>
      <c r="J202" s="62">
        <v>0</v>
      </c>
      <c r="K202" s="61">
        <v>22565525</v>
      </c>
    </row>
    <row r="203" spans="1:11" ht="15" customHeight="1" x14ac:dyDescent="0.2">
      <c r="A203" t="s">
        <v>219</v>
      </c>
      <c r="B203" t="s">
        <v>50</v>
      </c>
      <c r="C203" t="s">
        <v>25</v>
      </c>
      <c r="D203" s="61">
        <v>28827908</v>
      </c>
      <c r="E203" s="61">
        <v>5596943</v>
      </c>
      <c r="F203" s="62">
        <v>588479</v>
      </c>
      <c r="G203" s="61">
        <v>8037</v>
      </c>
      <c r="H203" s="62">
        <v>6112464</v>
      </c>
      <c r="I203" s="61">
        <v>16521985</v>
      </c>
      <c r="J203" s="62">
        <v>0</v>
      </c>
      <c r="K203" s="61">
        <v>16521985</v>
      </c>
    </row>
    <row r="204" spans="1:11" ht="15" customHeight="1" x14ac:dyDescent="0.2">
      <c r="A204" t="s">
        <v>219</v>
      </c>
      <c r="B204" t="s">
        <v>50</v>
      </c>
      <c r="C204" t="s">
        <v>314</v>
      </c>
      <c r="D204" s="61">
        <v>28892123</v>
      </c>
      <c r="E204" s="61">
        <v>4193121</v>
      </c>
      <c r="F204" s="62">
        <v>616536</v>
      </c>
      <c r="G204" s="61">
        <v>15854</v>
      </c>
      <c r="H204" s="62">
        <v>1485547</v>
      </c>
      <c r="I204" s="61">
        <v>22581065</v>
      </c>
      <c r="J204" s="62">
        <v>0</v>
      </c>
      <c r="K204" s="61">
        <v>22581065</v>
      </c>
    </row>
    <row r="205" spans="1:11" ht="24.95" customHeight="1" x14ac:dyDescent="0.2">
      <c r="A205" t="s">
        <v>219</v>
      </c>
      <c r="B205" t="s">
        <v>50</v>
      </c>
      <c r="C205" t="s">
        <v>312</v>
      </c>
      <c r="D205" s="61">
        <v>32261329</v>
      </c>
      <c r="E205" s="61">
        <v>4466601</v>
      </c>
      <c r="F205" s="62">
        <v>639489</v>
      </c>
      <c r="G205" s="61">
        <v>50000</v>
      </c>
      <c r="H205" s="62">
        <v>50000</v>
      </c>
      <c r="I205" s="61">
        <v>27055239</v>
      </c>
      <c r="J205" s="62">
        <v>0</v>
      </c>
      <c r="K205" s="61">
        <v>27055239</v>
      </c>
    </row>
    <row r="206" spans="1:11" ht="15" customHeight="1" x14ac:dyDescent="0.2">
      <c r="A206" t="s">
        <v>220</v>
      </c>
      <c r="B206" t="s">
        <v>51</v>
      </c>
      <c r="C206" t="s">
        <v>21</v>
      </c>
      <c r="D206" s="61">
        <v>56478782</v>
      </c>
      <c r="E206" s="61">
        <v>11892121</v>
      </c>
      <c r="F206" s="62">
        <v>559706</v>
      </c>
      <c r="G206" s="61">
        <v>877362</v>
      </c>
      <c r="H206" s="62">
        <v>1651533</v>
      </c>
      <c r="I206" s="61">
        <v>41498060</v>
      </c>
      <c r="J206" s="62">
        <v>0</v>
      </c>
      <c r="K206" s="61">
        <v>41498060</v>
      </c>
    </row>
    <row r="207" spans="1:11" ht="15" customHeight="1" x14ac:dyDescent="0.2">
      <c r="A207" t="s">
        <v>220</v>
      </c>
      <c r="B207" t="s">
        <v>51</v>
      </c>
      <c r="C207" t="s">
        <v>22</v>
      </c>
      <c r="D207" s="61">
        <v>58573182</v>
      </c>
      <c r="E207" s="61">
        <v>12108541</v>
      </c>
      <c r="F207" s="62">
        <v>591301</v>
      </c>
      <c r="G207" s="61">
        <v>914286</v>
      </c>
      <c r="H207" s="62">
        <v>517156</v>
      </c>
      <c r="I207" s="61">
        <v>44441898</v>
      </c>
      <c r="J207" s="62">
        <v>30166</v>
      </c>
      <c r="K207" s="61">
        <v>44411732</v>
      </c>
    </row>
    <row r="208" spans="1:11" ht="15" customHeight="1" x14ac:dyDescent="0.2">
      <c r="A208" t="s">
        <v>220</v>
      </c>
      <c r="B208" t="s">
        <v>51</v>
      </c>
      <c r="C208" t="s">
        <v>23</v>
      </c>
      <c r="D208" s="61">
        <v>58669255</v>
      </c>
      <c r="E208" s="61">
        <v>12582465</v>
      </c>
      <c r="F208" s="62">
        <v>564487</v>
      </c>
      <c r="G208" s="61">
        <v>906030</v>
      </c>
      <c r="H208" s="62">
        <v>3178475</v>
      </c>
      <c r="I208" s="61">
        <v>41437798</v>
      </c>
      <c r="J208" s="62">
        <v>326172</v>
      </c>
      <c r="K208" s="61">
        <v>41111626</v>
      </c>
    </row>
    <row r="209" spans="1:11" ht="15" customHeight="1" x14ac:dyDescent="0.2">
      <c r="A209" t="s">
        <v>220</v>
      </c>
      <c r="B209" t="s">
        <v>51</v>
      </c>
      <c r="C209" t="s">
        <v>24</v>
      </c>
      <c r="D209" s="61">
        <v>58685461</v>
      </c>
      <c r="E209" s="61">
        <v>34432346</v>
      </c>
      <c r="F209" s="62">
        <v>532106</v>
      </c>
      <c r="G209" s="61">
        <v>472419</v>
      </c>
      <c r="H209" s="62">
        <v>3079395</v>
      </c>
      <c r="I209" s="61">
        <v>20169195</v>
      </c>
      <c r="J209" s="62">
        <v>0</v>
      </c>
      <c r="K209" s="61">
        <v>20169195</v>
      </c>
    </row>
    <row r="210" spans="1:11" ht="15" customHeight="1" x14ac:dyDescent="0.2">
      <c r="A210" t="s">
        <v>220</v>
      </c>
      <c r="B210" t="s">
        <v>51</v>
      </c>
      <c r="C210" t="s">
        <v>25</v>
      </c>
      <c r="D210" s="61">
        <v>57390448</v>
      </c>
      <c r="E210" s="61">
        <v>26074006</v>
      </c>
      <c r="F210" s="62">
        <v>531724</v>
      </c>
      <c r="G210" s="61">
        <v>613600</v>
      </c>
      <c r="H210" s="62">
        <v>2530774</v>
      </c>
      <c r="I210" s="61">
        <v>27640344</v>
      </c>
      <c r="J210" s="62">
        <v>0</v>
      </c>
      <c r="K210" s="61">
        <v>27640344</v>
      </c>
    </row>
    <row r="211" spans="1:11" ht="15" customHeight="1" x14ac:dyDescent="0.2">
      <c r="A211" t="s">
        <v>220</v>
      </c>
      <c r="B211" t="s">
        <v>51</v>
      </c>
      <c r="C211" t="s">
        <v>314</v>
      </c>
      <c r="D211" s="61">
        <v>58495445</v>
      </c>
      <c r="E211" s="61">
        <v>12755855</v>
      </c>
      <c r="F211" s="62">
        <v>582991</v>
      </c>
      <c r="G211" s="61">
        <v>900799</v>
      </c>
      <c r="H211" s="62">
        <v>2983775</v>
      </c>
      <c r="I211" s="61">
        <v>41272025</v>
      </c>
      <c r="J211" s="62">
        <v>0</v>
      </c>
      <c r="K211" s="61">
        <v>41272025</v>
      </c>
    </row>
    <row r="212" spans="1:11" ht="24.95" customHeight="1" x14ac:dyDescent="0.2">
      <c r="A212" t="s">
        <v>220</v>
      </c>
      <c r="B212" t="s">
        <v>51</v>
      </c>
      <c r="C212" t="s">
        <v>312</v>
      </c>
      <c r="D212" s="61">
        <v>59097628</v>
      </c>
      <c r="E212" s="61">
        <v>11451638</v>
      </c>
      <c r="F212" s="62">
        <v>671888</v>
      </c>
      <c r="G212" s="61">
        <v>927833</v>
      </c>
      <c r="H212" s="62">
        <v>464617</v>
      </c>
      <c r="I212" s="61">
        <v>45581652</v>
      </c>
      <c r="J212" s="62">
        <v>0</v>
      </c>
      <c r="K212" s="61">
        <v>45581652</v>
      </c>
    </row>
    <row r="213" spans="1:11" ht="15" customHeight="1" x14ac:dyDescent="0.2">
      <c r="A213" t="s">
        <v>221</v>
      </c>
      <c r="B213" t="s">
        <v>52</v>
      </c>
      <c r="C213" t="s">
        <v>21</v>
      </c>
      <c r="D213" s="61">
        <v>355438565</v>
      </c>
      <c r="E213" s="61">
        <v>23049244</v>
      </c>
      <c r="F213" s="62">
        <v>1352630</v>
      </c>
      <c r="G213" s="61">
        <v>4960600</v>
      </c>
      <c r="H213" s="62">
        <v>2817466</v>
      </c>
      <c r="I213" s="61">
        <v>323258625</v>
      </c>
      <c r="J213" s="62">
        <v>0</v>
      </c>
      <c r="K213" s="61">
        <v>323258625</v>
      </c>
    </row>
    <row r="214" spans="1:11" ht="15" customHeight="1" x14ac:dyDescent="0.2">
      <c r="A214" t="s">
        <v>221</v>
      </c>
      <c r="B214" t="s">
        <v>52</v>
      </c>
      <c r="C214" t="s">
        <v>22</v>
      </c>
      <c r="D214" s="61">
        <v>373038406</v>
      </c>
      <c r="E214" s="61">
        <v>27817984</v>
      </c>
      <c r="F214" s="62">
        <v>1426595</v>
      </c>
      <c r="G214" s="61">
        <v>5151800</v>
      </c>
      <c r="H214" s="62">
        <v>4990876</v>
      </c>
      <c r="I214" s="61">
        <v>333651151</v>
      </c>
      <c r="J214" s="62">
        <v>0</v>
      </c>
      <c r="K214" s="61">
        <v>333651151</v>
      </c>
    </row>
    <row r="215" spans="1:11" ht="15" customHeight="1" x14ac:dyDescent="0.2">
      <c r="A215" t="s">
        <v>221</v>
      </c>
      <c r="B215" t="s">
        <v>52</v>
      </c>
      <c r="C215" t="s">
        <v>23</v>
      </c>
      <c r="D215" s="61">
        <v>383950328</v>
      </c>
      <c r="E215" s="61">
        <v>35905613</v>
      </c>
      <c r="F215" s="62">
        <v>1456316</v>
      </c>
      <c r="G215" s="61">
        <v>4501100</v>
      </c>
      <c r="H215" s="62">
        <v>10763817</v>
      </c>
      <c r="I215" s="61">
        <v>331323482</v>
      </c>
      <c r="J215" s="62">
        <v>17136</v>
      </c>
      <c r="K215" s="61">
        <v>331306346</v>
      </c>
    </row>
    <row r="216" spans="1:11" ht="15" customHeight="1" x14ac:dyDescent="0.2">
      <c r="A216" t="s">
        <v>221</v>
      </c>
      <c r="B216" t="s">
        <v>52</v>
      </c>
      <c r="C216" t="s">
        <v>24</v>
      </c>
      <c r="D216" s="61">
        <v>384929961</v>
      </c>
      <c r="E216" s="61">
        <v>73646684</v>
      </c>
      <c r="F216" s="62">
        <v>1389980</v>
      </c>
      <c r="G216" s="61">
        <v>4643200</v>
      </c>
      <c r="H216" s="62">
        <v>14109662</v>
      </c>
      <c r="I216" s="61">
        <v>291140435</v>
      </c>
      <c r="J216" s="62">
        <v>0</v>
      </c>
      <c r="K216" s="61">
        <v>291140435</v>
      </c>
    </row>
    <row r="217" spans="1:11" ht="15" customHeight="1" x14ac:dyDescent="0.2">
      <c r="A217" t="s">
        <v>221</v>
      </c>
      <c r="B217" t="s">
        <v>52</v>
      </c>
      <c r="C217" t="s">
        <v>25</v>
      </c>
      <c r="D217" s="61">
        <v>372233525.61000001</v>
      </c>
      <c r="E217" s="61">
        <v>47419924.460000008</v>
      </c>
      <c r="F217" s="62">
        <v>1465698.49</v>
      </c>
      <c r="G217" s="61">
        <v>4844200</v>
      </c>
      <c r="H217" s="62">
        <v>14836266.740000181</v>
      </c>
      <c r="I217" s="61">
        <v>303667435.91999984</v>
      </c>
      <c r="J217" s="62">
        <v>225206</v>
      </c>
      <c r="K217" s="61">
        <v>303442229.91999984</v>
      </c>
    </row>
    <row r="218" spans="1:11" ht="15" customHeight="1" x14ac:dyDescent="0.2">
      <c r="A218" t="s">
        <v>221</v>
      </c>
      <c r="B218" t="s">
        <v>52</v>
      </c>
      <c r="C218" t="s">
        <v>314</v>
      </c>
      <c r="D218" s="61">
        <v>360660146</v>
      </c>
      <c r="E218" s="61">
        <v>31325053</v>
      </c>
      <c r="F218" s="62">
        <v>1575324</v>
      </c>
      <c r="G218" s="61">
        <v>4910700</v>
      </c>
      <c r="H218" s="62">
        <v>5372613</v>
      </c>
      <c r="I218" s="61">
        <v>317476456</v>
      </c>
      <c r="J218" s="62">
        <v>0</v>
      </c>
      <c r="K218" s="61">
        <v>317476456</v>
      </c>
    </row>
    <row r="219" spans="1:11" ht="24.95" customHeight="1" x14ac:dyDescent="0.2">
      <c r="A219" t="s">
        <v>221</v>
      </c>
      <c r="B219" t="s">
        <v>52</v>
      </c>
      <c r="C219" t="s">
        <v>312</v>
      </c>
      <c r="D219" s="61">
        <v>407807100</v>
      </c>
      <c r="E219" s="61">
        <v>33946624</v>
      </c>
      <c r="F219" s="62">
        <v>1610791</v>
      </c>
      <c r="G219" s="61">
        <v>5713745</v>
      </c>
      <c r="H219" s="62">
        <v>4400000</v>
      </c>
      <c r="I219" s="61">
        <v>362135940</v>
      </c>
      <c r="J219" s="62">
        <v>0</v>
      </c>
      <c r="K219" s="61">
        <v>362135940</v>
      </c>
    </row>
    <row r="220" spans="1:11" ht="15" customHeight="1" x14ac:dyDescent="0.2">
      <c r="A220" t="s">
        <v>222</v>
      </c>
      <c r="B220" t="s">
        <v>53</v>
      </c>
      <c r="C220" t="s">
        <v>21</v>
      </c>
      <c r="D220" s="61">
        <v>58567471</v>
      </c>
      <c r="E220" s="61">
        <v>13405898</v>
      </c>
      <c r="F220" s="62">
        <v>982992</v>
      </c>
      <c r="G220" s="61">
        <v>320283</v>
      </c>
      <c r="H220" s="62">
        <v>2329105</v>
      </c>
      <c r="I220" s="61">
        <v>41529193</v>
      </c>
      <c r="J220" s="62">
        <v>0</v>
      </c>
      <c r="K220" s="61">
        <v>41529193</v>
      </c>
    </row>
    <row r="221" spans="1:11" ht="15" customHeight="1" x14ac:dyDescent="0.2">
      <c r="A221" t="s">
        <v>222</v>
      </c>
      <c r="B221" t="s">
        <v>53</v>
      </c>
      <c r="C221" t="s">
        <v>22</v>
      </c>
      <c r="D221" s="61">
        <v>60898616</v>
      </c>
      <c r="E221" s="61">
        <v>15066647</v>
      </c>
      <c r="F221" s="62">
        <v>1009537</v>
      </c>
      <c r="G221" s="61">
        <v>367170</v>
      </c>
      <c r="H221" s="62">
        <v>859662</v>
      </c>
      <c r="I221" s="61">
        <v>43595600</v>
      </c>
      <c r="J221" s="62">
        <v>118841</v>
      </c>
      <c r="K221" s="61">
        <v>43476759</v>
      </c>
    </row>
    <row r="222" spans="1:11" ht="15" customHeight="1" x14ac:dyDescent="0.2">
      <c r="A222" t="s">
        <v>222</v>
      </c>
      <c r="B222" t="s">
        <v>53</v>
      </c>
      <c r="C222" t="s">
        <v>23</v>
      </c>
      <c r="D222" s="61">
        <v>61437929</v>
      </c>
      <c r="E222" s="61">
        <v>14961647</v>
      </c>
      <c r="F222" s="62">
        <v>1035802</v>
      </c>
      <c r="G222" s="61">
        <v>309582</v>
      </c>
      <c r="H222" s="62">
        <v>3139212</v>
      </c>
      <c r="I222" s="61">
        <v>41991686</v>
      </c>
      <c r="J222" s="62">
        <v>291594</v>
      </c>
      <c r="K222" s="61">
        <v>41700092</v>
      </c>
    </row>
    <row r="223" spans="1:11" ht="15" customHeight="1" x14ac:dyDescent="0.2">
      <c r="A223" t="s">
        <v>222</v>
      </c>
      <c r="B223" t="s">
        <v>53</v>
      </c>
      <c r="C223" t="s">
        <v>24</v>
      </c>
      <c r="D223" s="61">
        <v>62288021</v>
      </c>
      <c r="E223" s="61">
        <v>36191392</v>
      </c>
      <c r="F223" s="62">
        <v>962140</v>
      </c>
      <c r="G223" s="61">
        <v>357498</v>
      </c>
      <c r="H223" s="62">
        <v>1803469</v>
      </c>
      <c r="I223" s="61">
        <v>22973522</v>
      </c>
      <c r="J223" s="62">
        <v>0</v>
      </c>
      <c r="K223" s="61">
        <v>22973522</v>
      </c>
    </row>
    <row r="224" spans="1:11" ht="15" customHeight="1" x14ac:dyDescent="0.2">
      <c r="A224" t="s">
        <v>222</v>
      </c>
      <c r="B224" t="s">
        <v>53</v>
      </c>
      <c r="C224" t="s">
        <v>25</v>
      </c>
      <c r="D224" s="61">
        <v>60679288.5</v>
      </c>
      <c r="E224" s="61">
        <v>29479291</v>
      </c>
      <c r="F224" s="62">
        <v>1029429</v>
      </c>
      <c r="G224" s="61">
        <v>297493</v>
      </c>
      <c r="H224" s="62">
        <v>2872299</v>
      </c>
      <c r="I224" s="61">
        <v>27000776.5</v>
      </c>
      <c r="J224" s="62">
        <v>0</v>
      </c>
      <c r="K224" s="61">
        <v>27000776.5</v>
      </c>
    </row>
    <row r="225" spans="1:11" ht="15" customHeight="1" x14ac:dyDescent="0.2">
      <c r="A225" t="s">
        <v>222</v>
      </c>
      <c r="B225" t="s">
        <v>53</v>
      </c>
      <c r="C225" t="s">
        <v>314</v>
      </c>
      <c r="D225" s="61">
        <v>62180087</v>
      </c>
      <c r="E225" s="61">
        <v>16009150</v>
      </c>
      <c r="F225" s="62">
        <v>1042044</v>
      </c>
      <c r="G225" s="61">
        <v>461492</v>
      </c>
      <c r="H225" s="62">
        <v>1487005</v>
      </c>
      <c r="I225" s="61">
        <v>43180396</v>
      </c>
      <c r="J225" s="62">
        <v>0</v>
      </c>
      <c r="K225" s="61">
        <v>43180396</v>
      </c>
    </row>
    <row r="226" spans="1:11" ht="24.95" customHeight="1" x14ac:dyDescent="0.2">
      <c r="A226" t="s">
        <v>222</v>
      </c>
      <c r="B226" t="s">
        <v>53</v>
      </c>
      <c r="C226" t="s">
        <v>312</v>
      </c>
      <c r="D226" s="61">
        <v>64320004</v>
      </c>
      <c r="E226" s="61">
        <v>14534045</v>
      </c>
      <c r="F226" s="62">
        <v>1124929</v>
      </c>
      <c r="G226" s="61">
        <v>475361</v>
      </c>
      <c r="H226" s="62">
        <v>929657</v>
      </c>
      <c r="I226" s="61">
        <v>47256012</v>
      </c>
      <c r="J226" s="62">
        <v>0</v>
      </c>
      <c r="K226" s="61">
        <v>47256012</v>
      </c>
    </row>
    <row r="227" spans="1:11" ht="15" customHeight="1" x14ac:dyDescent="0.2">
      <c r="A227" t="s">
        <v>228</v>
      </c>
      <c r="B227" t="s">
        <v>54</v>
      </c>
      <c r="C227" t="s">
        <v>21</v>
      </c>
      <c r="D227" s="61">
        <v>91196089</v>
      </c>
      <c r="E227" s="61">
        <v>7616186</v>
      </c>
      <c r="F227" s="62">
        <v>315424</v>
      </c>
      <c r="G227" s="61">
        <v>973985</v>
      </c>
      <c r="H227" s="62">
        <v>3717993</v>
      </c>
      <c r="I227" s="61">
        <v>78572502</v>
      </c>
      <c r="J227" s="62">
        <v>0</v>
      </c>
      <c r="K227" s="61">
        <v>78572501</v>
      </c>
    </row>
    <row r="228" spans="1:11" ht="15" customHeight="1" x14ac:dyDescent="0.2">
      <c r="A228" t="s">
        <v>228</v>
      </c>
      <c r="B228" t="s">
        <v>54</v>
      </c>
      <c r="C228" t="s">
        <v>22</v>
      </c>
      <c r="D228" s="61">
        <v>93464300</v>
      </c>
      <c r="E228" s="61">
        <v>8271336</v>
      </c>
      <c r="F228" s="62">
        <v>313990</v>
      </c>
      <c r="G228" s="61">
        <v>965160</v>
      </c>
      <c r="H228" s="62">
        <v>656294</v>
      </c>
      <c r="I228" s="61">
        <v>83257520</v>
      </c>
      <c r="J228" s="62">
        <v>0</v>
      </c>
      <c r="K228" s="61">
        <v>83257520</v>
      </c>
    </row>
    <row r="229" spans="1:11" ht="15" customHeight="1" x14ac:dyDescent="0.2">
      <c r="A229" t="s">
        <v>228</v>
      </c>
      <c r="B229" t="s">
        <v>54</v>
      </c>
      <c r="C229" t="s">
        <v>23</v>
      </c>
      <c r="D229" s="61">
        <v>94600703</v>
      </c>
      <c r="E229" s="61">
        <v>8244076</v>
      </c>
      <c r="F229" s="62">
        <v>306978</v>
      </c>
      <c r="G229" s="61">
        <v>957601</v>
      </c>
      <c r="H229" s="62">
        <v>1108081</v>
      </c>
      <c r="I229" s="61">
        <v>83983967</v>
      </c>
      <c r="J229" s="62">
        <v>110626</v>
      </c>
      <c r="K229" s="61">
        <v>83873341</v>
      </c>
    </row>
    <row r="230" spans="1:11" ht="15" customHeight="1" x14ac:dyDescent="0.2">
      <c r="A230" t="s">
        <v>228</v>
      </c>
      <c r="B230" t="s">
        <v>54</v>
      </c>
      <c r="C230" t="s">
        <v>24</v>
      </c>
      <c r="D230" s="61">
        <v>95419621</v>
      </c>
      <c r="E230" s="61">
        <v>19925845</v>
      </c>
      <c r="F230" s="62">
        <v>172464</v>
      </c>
      <c r="G230" s="61">
        <v>954904</v>
      </c>
      <c r="H230" s="62">
        <v>3608761</v>
      </c>
      <c r="I230" s="61">
        <v>70757648</v>
      </c>
      <c r="J230" s="62">
        <v>55313</v>
      </c>
      <c r="K230" s="61">
        <v>70702335</v>
      </c>
    </row>
    <row r="231" spans="1:11" ht="15" customHeight="1" x14ac:dyDescent="0.2">
      <c r="A231" t="s">
        <v>228</v>
      </c>
      <c r="B231" t="s">
        <v>54</v>
      </c>
      <c r="C231" t="s">
        <v>25</v>
      </c>
      <c r="D231" s="61">
        <v>93847712</v>
      </c>
      <c r="E231" s="61">
        <v>14448287</v>
      </c>
      <c r="F231" s="62">
        <v>159752</v>
      </c>
      <c r="G231" s="61">
        <v>961489</v>
      </c>
      <c r="H231" s="62">
        <v>988745</v>
      </c>
      <c r="I231" s="61">
        <v>77289438</v>
      </c>
      <c r="J231" s="62">
        <v>0</v>
      </c>
      <c r="K231" s="61">
        <v>77289438</v>
      </c>
    </row>
    <row r="232" spans="1:11" ht="15" customHeight="1" x14ac:dyDescent="0.2">
      <c r="A232" t="s">
        <v>228</v>
      </c>
      <c r="B232" t="s">
        <v>54</v>
      </c>
      <c r="C232" t="s">
        <v>314</v>
      </c>
      <c r="D232" s="61">
        <v>96348246</v>
      </c>
      <c r="E232" s="61">
        <v>8262179</v>
      </c>
      <c r="F232" s="62">
        <v>336166</v>
      </c>
      <c r="G232" s="61">
        <v>975183</v>
      </c>
      <c r="H232" s="62">
        <v>556753</v>
      </c>
      <c r="I232" s="61">
        <v>86217965</v>
      </c>
      <c r="J232" s="62">
        <v>0</v>
      </c>
      <c r="K232" s="61">
        <v>86217965</v>
      </c>
    </row>
    <row r="233" spans="1:11" ht="24.95" customHeight="1" x14ac:dyDescent="0.2">
      <c r="A233" t="s">
        <v>228</v>
      </c>
      <c r="B233" t="s">
        <v>54</v>
      </c>
      <c r="C233" t="s">
        <v>312</v>
      </c>
      <c r="D233" s="61">
        <v>95171832</v>
      </c>
      <c r="E233" s="61">
        <v>7649899</v>
      </c>
      <c r="F233" s="62">
        <v>378087</v>
      </c>
      <c r="G233" s="61">
        <v>0</v>
      </c>
      <c r="H233" s="62">
        <v>600000</v>
      </c>
      <c r="I233" s="61">
        <v>86543846</v>
      </c>
      <c r="J233" s="62">
        <v>0</v>
      </c>
      <c r="K233" s="61">
        <v>86543846</v>
      </c>
    </row>
    <row r="234" spans="1:11" ht="15" customHeight="1" x14ac:dyDescent="0.2">
      <c r="A234" t="s">
        <v>229</v>
      </c>
      <c r="B234" t="s">
        <v>55</v>
      </c>
      <c r="C234" t="s">
        <v>21</v>
      </c>
      <c r="D234" s="61">
        <v>101462475</v>
      </c>
      <c r="E234" s="61">
        <v>15548179</v>
      </c>
      <c r="F234" s="62">
        <v>928345</v>
      </c>
      <c r="G234" s="61">
        <v>1700284</v>
      </c>
      <c r="H234" s="62">
        <v>2447169</v>
      </c>
      <c r="I234" s="61">
        <v>80838498</v>
      </c>
      <c r="J234" s="62">
        <v>0</v>
      </c>
      <c r="K234" s="61">
        <v>80838498</v>
      </c>
    </row>
    <row r="235" spans="1:11" ht="15" customHeight="1" x14ac:dyDescent="0.2">
      <c r="A235" t="s">
        <v>229</v>
      </c>
      <c r="B235" t="s">
        <v>55</v>
      </c>
      <c r="C235" t="s">
        <v>22</v>
      </c>
      <c r="D235" s="61">
        <v>105300741</v>
      </c>
      <c r="E235" s="61">
        <v>17257262</v>
      </c>
      <c r="F235" s="62">
        <v>958841</v>
      </c>
      <c r="G235" s="61">
        <v>1758559</v>
      </c>
      <c r="H235" s="62">
        <v>612812</v>
      </c>
      <c r="I235" s="61">
        <v>84713267</v>
      </c>
      <c r="J235" s="62">
        <v>0</v>
      </c>
      <c r="K235" s="61">
        <v>84713267</v>
      </c>
    </row>
    <row r="236" spans="1:11" ht="15" customHeight="1" x14ac:dyDescent="0.2">
      <c r="A236" t="s">
        <v>229</v>
      </c>
      <c r="B236" t="s">
        <v>55</v>
      </c>
      <c r="C236" t="s">
        <v>23</v>
      </c>
      <c r="D236" s="61">
        <v>103888637</v>
      </c>
      <c r="E236" s="61">
        <v>17678208</v>
      </c>
      <c r="F236" s="62">
        <v>915947</v>
      </c>
      <c r="G236" s="61">
        <v>1701083</v>
      </c>
      <c r="H236" s="62">
        <v>9353227</v>
      </c>
      <c r="I236" s="61">
        <v>74240172</v>
      </c>
      <c r="J236" s="62">
        <v>288988</v>
      </c>
      <c r="K236" s="61">
        <v>73951184</v>
      </c>
    </row>
    <row r="237" spans="1:11" ht="15" customHeight="1" x14ac:dyDescent="0.2">
      <c r="A237" t="s">
        <v>229</v>
      </c>
      <c r="B237" t="s">
        <v>55</v>
      </c>
      <c r="C237" t="s">
        <v>24</v>
      </c>
      <c r="D237" s="61">
        <v>103611091</v>
      </c>
      <c r="E237" s="61">
        <v>44417443</v>
      </c>
      <c r="F237" s="62">
        <v>894212</v>
      </c>
      <c r="G237" s="61">
        <v>2769223</v>
      </c>
      <c r="H237" s="62">
        <v>2797984</v>
      </c>
      <c r="I237" s="61">
        <v>52732229</v>
      </c>
      <c r="J237" s="62">
        <v>0</v>
      </c>
      <c r="K237" s="61">
        <v>52732229</v>
      </c>
    </row>
    <row r="238" spans="1:11" ht="15" customHeight="1" x14ac:dyDescent="0.2">
      <c r="A238" t="s">
        <v>229</v>
      </c>
      <c r="B238" t="s">
        <v>55</v>
      </c>
      <c r="C238" t="s">
        <v>25</v>
      </c>
      <c r="D238" s="61">
        <v>101644741</v>
      </c>
      <c r="E238" s="61">
        <v>33008782</v>
      </c>
      <c r="F238" s="62">
        <v>867597</v>
      </c>
      <c r="G238" s="61">
        <v>2049787</v>
      </c>
      <c r="H238" s="62">
        <v>2687268</v>
      </c>
      <c r="I238" s="61">
        <v>63031307</v>
      </c>
      <c r="J238" s="62">
        <v>0</v>
      </c>
      <c r="K238" s="61">
        <v>63031307</v>
      </c>
    </row>
    <row r="239" spans="1:11" ht="15" customHeight="1" x14ac:dyDescent="0.2">
      <c r="A239" t="s">
        <v>229</v>
      </c>
      <c r="B239" t="s">
        <v>55</v>
      </c>
      <c r="C239" t="s">
        <v>314</v>
      </c>
      <c r="D239" s="61">
        <v>105350490</v>
      </c>
      <c r="E239" s="61">
        <v>20177654</v>
      </c>
      <c r="F239" s="62">
        <v>905954</v>
      </c>
      <c r="G239" s="61">
        <v>1685338</v>
      </c>
      <c r="H239" s="62">
        <v>2260453</v>
      </c>
      <c r="I239" s="61">
        <v>80321091</v>
      </c>
      <c r="J239" s="62">
        <v>0</v>
      </c>
      <c r="K239" s="61">
        <v>80321091</v>
      </c>
    </row>
    <row r="240" spans="1:11" ht="24.95" customHeight="1" x14ac:dyDescent="0.2">
      <c r="A240" t="s">
        <v>229</v>
      </c>
      <c r="B240" t="s">
        <v>55</v>
      </c>
      <c r="C240" t="s">
        <v>312</v>
      </c>
      <c r="D240" s="61">
        <v>115826820</v>
      </c>
      <c r="E240" s="61">
        <v>17108609</v>
      </c>
      <c r="F240" s="62">
        <v>982295</v>
      </c>
      <c r="G240" s="61">
        <v>1831962</v>
      </c>
      <c r="H240" s="62">
        <v>978771</v>
      </c>
      <c r="I240" s="61">
        <v>94925183</v>
      </c>
      <c r="J240" s="62">
        <v>0</v>
      </c>
      <c r="K240" s="61">
        <v>94925183</v>
      </c>
    </row>
    <row r="241" spans="4:11" s="98" customFormat="1" x14ac:dyDescent="0.2">
      <c r="D241" s="99"/>
      <c r="E241" s="99"/>
      <c r="F241" s="99"/>
      <c r="G241" s="99"/>
      <c r="H241" s="99"/>
      <c r="I241" s="99"/>
      <c r="J241" s="99"/>
      <c r="K241" s="9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49C7-6D73-4612-8BD1-8E2FEC198981}">
  <dimension ref="A1:AH211"/>
  <sheetViews>
    <sheetView showGridLines="0" workbookViewId="0"/>
  </sheetViews>
  <sheetFormatPr defaultColWidth="9.21875" defaultRowHeight="14.25" x14ac:dyDescent="0.2"/>
  <cols>
    <col min="1" max="1" width="12.77734375" style="3" customWidth="1"/>
    <col min="2" max="2" width="18.77734375" style="3" customWidth="1"/>
    <col min="3" max="3" width="13.77734375" style="3" customWidth="1"/>
    <col min="4" max="34" width="18.77734375" style="3" customWidth="1"/>
    <col min="35" max="16384" width="9.21875" style="3"/>
  </cols>
  <sheetData>
    <row r="1" spans="1:34" ht="26.25" x14ac:dyDescent="0.2">
      <c r="A1" s="95" t="s">
        <v>241</v>
      </c>
    </row>
    <row r="2" spans="1:34" s="70" customFormat="1" ht="15" customHeight="1" x14ac:dyDescent="0.2">
      <c r="A2" s="71" t="str">
        <f>HYPERLINK("#'Contents'!A1","Back to contents")</f>
        <v>Back to contents</v>
      </c>
    </row>
    <row r="3" spans="1:34" ht="15" x14ac:dyDescent="0.2">
      <c r="A3" s="49" t="s">
        <v>16</v>
      </c>
    </row>
    <row r="4" spans="1:34" ht="15" x14ac:dyDescent="0.2">
      <c r="A4" s="49" t="s">
        <v>239</v>
      </c>
    </row>
    <row r="5" spans="1:34" ht="15" x14ac:dyDescent="0.2">
      <c r="A5" s="49" t="s">
        <v>162</v>
      </c>
    </row>
    <row r="6" spans="1:34" ht="15" x14ac:dyDescent="0.2">
      <c r="A6" s="49" t="s">
        <v>196</v>
      </c>
    </row>
    <row r="7" spans="1:34" ht="15" x14ac:dyDescent="0.2">
      <c r="A7" s="49" t="s">
        <v>56</v>
      </c>
    </row>
    <row r="8" spans="1:34" ht="15" x14ac:dyDescent="0.2">
      <c r="A8" s="49" t="s">
        <v>192</v>
      </c>
    </row>
    <row r="9" spans="1:34" ht="15" x14ac:dyDescent="0.2">
      <c r="A9" s="49" t="s">
        <v>165</v>
      </c>
    </row>
    <row r="10" spans="1:34" ht="15" x14ac:dyDescent="0.2">
      <c r="A10" s="49" t="s">
        <v>322</v>
      </c>
    </row>
    <row r="11" spans="1:34" ht="15" x14ac:dyDescent="0.2">
      <c r="A11" s="49" t="s">
        <v>189</v>
      </c>
    </row>
    <row r="12" spans="1:34" ht="15" x14ac:dyDescent="0.2">
      <c r="A12" s="49" t="s">
        <v>166</v>
      </c>
    </row>
    <row r="13" spans="1:34" ht="69.75" customHeight="1" x14ac:dyDescent="0.2">
      <c r="A13" s="56" t="s">
        <v>238</v>
      </c>
      <c r="B13" s="56" t="s">
        <v>17</v>
      </c>
      <c r="C13" s="56" t="s">
        <v>18</v>
      </c>
      <c r="D13" s="57" t="s">
        <v>197</v>
      </c>
      <c r="E13" s="58" t="s">
        <v>198</v>
      </c>
      <c r="F13" s="57" t="s">
        <v>58</v>
      </c>
      <c r="G13" s="58" t="s">
        <v>59</v>
      </c>
      <c r="H13" s="58" t="s">
        <v>60</v>
      </c>
      <c r="I13" s="58" t="s">
        <v>61</v>
      </c>
      <c r="J13" s="58" t="s">
        <v>193</v>
      </c>
      <c r="K13" s="58" t="s">
        <v>194</v>
      </c>
      <c r="L13" s="58" t="s">
        <v>62</v>
      </c>
      <c r="M13" s="58" t="s">
        <v>195</v>
      </c>
      <c r="N13" s="58" t="s">
        <v>63</v>
      </c>
      <c r="O13" s="58" t="s">
        <v>64</v>
      </c>
      <c r="P13" s="58" t="s">
        <v>65</v>
      </c>
      <c r="Q13" s="58" t="s">
        <v>66</v>
      </c>
      <c r="R13" s="58" t="s">
        <v>67</v>
      </c>
      <c r="S13" s="58" t="s">
        <v>256</v>
      </c>
      <c r="T13" s="58" t="s">
        <v>68</v>
      </c>
      <c r="U13" s="58" t="s">
        <v>69</v>
      </c>
      <c r="V13" s="58" t="s">
        <v>70</v>
      </c>
      <c r="W13" s="58" t="s">
        <v>71</v>
      </c>
      <c r="X13" s="58" t="s">
        <v>72</v>
      </c>
      <c r="Y13" s="58" t="s">
        <v>73</v>
      </c>
      <c r="Z13" s="58" t="s">
        <v>74</v>
      </c>
      <c r="AA13" s="58" t="s">
        <v>75</v>
      </c>
      <c r="AB13" s="58" t="s">
        <v>76</v>
      </c>
      <c r="AC13" s="57" t="s">
        <v>249</v>
      </c>
      <c r="AD13" s="58" t="s">
        <v>250</v>
      </c>
      <c r="AE13" s="58" t="s">
        <v>251</v>
      </c>
      <c r="AF13" s="58" t="s">
        <v>77</v>
      </c>
      <c r="AG13" s="58" t="s">
        <v>252</v>
      </c>
      <c r="AH13" s="58" t="s">
        <v>78</v>
      </c>
    </row>
    <row r="14" spans="1:34" ht="15" customHeight="1" x14ac:dyDescent="0.2">
      <c r="A14" s="59" t="s">
        <v>237</v>
      </c>
      <c r="B14" t="s">
        <v>20</v>
      </c>
      <c r="C14" t="s">
        <v>21</v>
      </c>
      <c r="D14" s="61">
        <f>SUM(Table3[[#This Row],[Reliefs and exemptions for unoccupied properties]:[Retail, hospitality, and leisure 
(incl. aviation for 2020-2022)]])</f>
        <v>648939807</v>
      </c>
      <c r="E14" s="62">
        <f>SUM(Table3[[#This Row],[Hardship 
(discretionary)]:[Stud farms
(discretionary)]])</f>
        <v>35197253</v>
      </c>
      <c r="F14" s="63">
        <v>93987518</v>
      </c>
      <c r="G14" s="64">
        <v>497149</v>
      </c>
      <c r="H14" s="64">
        <v>436282</v>
      </c>
      <c r="I14" s="64">
        <v>26303134</v>
      </c>
      <c r="J14" s="64">
        <v>193132765</v>
      </c>
      <c r="K14" s="64">
        <v>2468983</v>
      </c>
      <c r="L14" s="64">
        <v>61511114</v>
      </c>
      <c r="M14" s="64">
        <v>1372907</v>
      </c>
      <c r="N14" s="64">
        <v>240663341</v>
      </c>
      <c r="O14" s="65">
        <v>1278952</v>
      </c>
      <c r="P14" s="65">
        <v>270316</v>
      </c>
      <c r="Q14" s="65">
        <v>686967</v>
      </c>
      <c r="R14" s="65">
        <v>21583875</v>
      </c>
      <c r="S14" s="65">
        <v>2922460</v>
      </c>
      <c r="T14" s="65">
        <v>1824044</v>
      </c>
      <c r="U14" s="65" t="s">
        <v>80</v>
      </c>
      <c r="V14" s="65" t="s">
        <v>80</v>
      </c>
      <c r="W14" s="65" t="s">
        <v>80</v>
      </c>
      <c r="X14" s="65" t="s">
        <v>80</v>
      </c>
      <c r="Y14" s="65" t="s">
        <v>80</v>
      </c>
      <c r="Z14" s="65" t="s">
        <v>81</v>
      </c>
      <c r="AA14" s="65" t="s">
        <v>80</v>
      </c>
      <c r="AB14" s="65" t="s">
        <v>80</v>
      </c>
      <c r="AC14" s="55">
        <v>146450</v>
      </c>
      <c r="AD14" s="65">
        <v>21285542</v>
      </c>
      <c r="AE14" s="65">
        <v>11150537</v>
      </c>
      <c r="AF14" s="65" t="s">
        <v>82</v>
      </c>
      <c r="AG14" s="65">
        <v>2614724</v>
      </c>
      <c r="AH14" s="65">
        <v>0</v>
      </c>
    </row>
    <row r="15" spans="1:34" ht="15" customHeight="1" x14ac:dyDescent="0.2">
      <c r="A15" s="59" t="s">
        <v>237</v>
      </c>
      <c r="B15" t="s">
        <v>20</v>
      </c>
      <c r="C15" t="s">
        <v>22</v>
      </c>
      <c r="D15" s="61">
        <f>SUM(Table3[[#This Row],[Reliefs and exemptions for unoccupied properties]:[Retail, hospitality, and leisure 
(incl. aviation for 2020-2022)]])</f>
        <v>697221038</v>
      </c>
      <c r="E15" s="62">
        <f>SUM(Table3[[#This Row],[Hardship 
(discretionary)]:[Stud farms
(discretionary)]])</f>
        <v>36580227</v>
      </c>
      <c r="F15" s="63">
        <v>92903733</v>
      </c>
      <c r="G15" s="64">
        <v>447490</v>
      </c>
      <c r="H15" s="64">
        <v>1690004</v>
      </c>
      <c r="I15" s="64">
        <v>27128619</v>
      </c>
      <c r="J15" s="64">
        <v>197017231</v>
      </c>
      <c r="K15" s="64">
        <v>3826126</v>
      </c>
      <c r="L15" s="64">
        <v>64354254</v>
      </c>
      <c r="M15" s="64">
        <v>1359652</v>
      </c>
      <c r="N15" s="64">
        <v>261684371</v>
      </c>
      <c r="O15" s="65">
        <v>7399443</v>
      </c>
      <c r="P15" s="65">
        <v>329970</v>
      </c>
      <c r="Q15" s="65">
        <v>706044</v>
      </c>
      <c r="R15" s="65">
        <v>11180320</v>
      </c>
      <c r="S15" s="65">
        <v>718920</v>
      </c>
      <c r="T15" s="65" t="s">
        <v>80</v>
      </c>
      <c r="U15" s="65">
        <v>9604384</v>
      </c>
      <c r="V15" s="65">
        <v>11206546</v>
      </c>
      <c r="W15" s="65">
        <v>5660139</v>
      </c>
      <c r="X15" s="65">
        <v>3792</v>
      </c>
      <c r="Y15" s="65" t="s">
        <v>80</v>
      </c>
      <c r="Z15" s="65" t="s">
        <v>81</v>
      </c>
      <c r="AA15" s="65" t="s">
        <v>80</v>
      </c>
      <c r="AB15" s="65" t="s">
        <v>80</v>
      </c>
      <c r="AC15" s="55">
        <v>121482</v>
      </c>
      <c r="AD15" s="65">
        <v>21959912</v>
      </c>
      <c r="AE15" s="65">
        <v>11912461</v>
      </c>
      <c r="AF15" s="65" t="s">
        <v>82</v>
      </c>
      <c r="AG15" s="65">
        <v>2586372</v>
      </c>
      <c r="AH15" s="65">
        <v>0</v>
      </c>
    </row>
    <row r="16" spans="1:34" ht="15" customHeight="1" x14ac:dyDescent="0.2">
      <c r="A16" s="59" t="s">
        <v>237</v>
      </c>
      <c r="B16" t="s">
        <v>20</v>
      </c>
      <c r="C16" t="s">
        <v>23</v>
      </c>
      <c r="D16" s="61">
        <f>SUM(Table3[[#This Row],[Reliefs and exemptions for unoccupied properties]:[Retail, hospitality, and leisure 
(incl. aviation for 2020-2022)]])</f>
        <v>728307165</v>
      </c>
      <c r="E16" s="62">
        <f>SUM(Table3[[#This Row],[Hardship 
(discretionary)]:[Stud farms
(discretionary)]])</f>
        <v>36754594</v>
      </c>
      <c r="F16" s="63">
        <v>87500257</v>
      </c>
      <c r="G16" s="64">
        <v>172046</v>
      </c>
      <c r="H16" s="64">
        <v>3811793</v>
      </c>
      <c r="I16" s="64">
        <v>27580986</v>
      </c>
      <c r="J16" s="64">
        <v>202382393</v>
      </c>
      <c r="K16" s="64">
        <v>4002897</v>
      </c>
      <c r="L16" s="64">
        <v>64777519</v>
      </c>
      <c r="M16" s="64">
        <v>1349299</v>
      </c>
      <c r="N16" s="64">
        <v>278054578</v>
      </c>
      <c r="O16" s="65">
        <v>7265865</v>
      </c>
      <c r="P16" s="65">
        <v>341674</v>
      </c>
      <c r="Q16" s="65">
        <v>642236</v>
      </c>
      <c r="R16" s="65">
        <v>5081387</v>
      </c>
      <c r="S16" s="65">
        <v>161853</v>
      </c>
      <c r="T16" s="65" t="s">
        <v>80</v>
      </c>
      <c r="U16" s="65">
        <v>9788080</v>
      </c>
      <c r="V16" s="65">
        <v>31712985</v>
      </c>
      <c r="W16" s="65">
        <v>3468243</v>
      </c>
      <c r="X16" s="65">
        <v>4039</v>
      </c>
      <c r="Y16" s="65">
        <v>0</v>
      </c>
      <c r="Z16" s="65">
        <v>209035</v>
      </c>
      <c r="AA16" s="65" t="s">
        <v>80</v>
      </c>
      <c r="AB16" s="65" t="s">
        <v>80</v>
      </c>
      <c r="AC16" s="55">
        <v>13910</v>
      </c>
      <c r="AD16" s="65">
        <v>22431103</v>
      </c>
      <c r="AE16" s="65">
        <v>3625857</v>
      </c>
      <c r="AF16" s="65">
        <v>8118651</v>
      </c>
      <c r="AG16" s="65">
        <v>2565073</v>
      </c>
      <c r="AH16" s="65">
        <v>0</v>
      </c>
    </row>
    <row r="17" spans="1:34" ht="15" customHeight="1" x14ac:dyDescent="0.2">
      <c r="A17" s="59" t="s">
        <v>237</v>
      </c>
      <c r="B17" t="s">
        <v>20</v>
      </c>
      <c r="C17" t="s">
        <v>24</v>
      </c>
      <c r="D17" s="61">
        <f>SUM(Table3[[#This Row],[Reliefs and exemptions for unoccupied properties]:[Retail, hospitality, and leisure 
(incl. aviation for 2020-2022)]])</f>
        <v>1691189034</v>
      </c>
      <c r="E17" s="62">
        <f>SUM(Table3[[#This Row],[Hardship 
(discretionary)]:[Stud farms
(discretionary)]])</f>
        <v>35173833</v>
      </c>
      <c r="F17" s="63">
        <v>78670233</v>
      </c>
      <c r="G17" s="64" t="s">
        <v>80</v>
      </c>
      <c r="H17" s="64">
        <v>2321383</v>
      </c>
      <c r="I17" s="64">
        <v>27402409</v>
      </c>
      <c r="J17" s="64">
        <v>201400569</v>
      </c>
      <c r="K17" s="64">
        <v>3923318</v>
      </c>
      <c r="L17" s="64">
        <v>64265624</v>
      </c>
      <c r="M17" s="64">
        <v>1296709</v>
      </c>
      <c r="N17" s="64">
        <v>279441047</v>
      </c>
      <c r="O17" s="65">
        <v>6438512</v>
      </c>
      <c r="P17" s="65">
        <v>596748</v>
      </c>
      <c r="Q17" s="65">
        <v>787005</v>
      </c>
      <c r="R17" s="65">
        <v>27051</v>
      </c>
      <c r="S17" s="65">
        <v>9375</v>
      </c>
      <c r="T17" s="65" t="s">
        <v>80</v>
      </c>
      <c r="U17" s="65">
        <v>9600792</v>
      </c>
      <c r="V17" s="65">
        <v>10519470</v>
      </c>
      <c r="W17" s="65">
        <v>2972683</v>
      </c>
      <c r="X17" s="65">
        <v>4214</v>
      </c>
      <c r="Y17" s="65">
        <v>0</v>
      </c>
      <c r="Z17" s="65">
        <v>220851</v>
      </c>
      <c r="AA17" s="65">
        <v>60062482</v>
      </c>
      <c r="AB17" s="65">
        <v>941228559</v>
      </c>
      <c r="AC17" s="55">
        <v>0</v>
      </c>
      <c r="AD17" s="65">
        <v>21788717</v>
      </c>
      <c r="AE17" s="65">
        <v>1939067</v>
      </c>
      <c r="AF17" s="65">
        <v>8921015</v>
      </c>
      <c r="AG17" s="65">
        <v>2525034</v>
      </c>
      <c r="AH17" s="65">
        <v>0</v>
      </c>
    </row>
    <row r="18" spans="1:34" ht="15" customHeight="1" x14ac:dyDescent="0.2">
      <c r="A18" s="59" t="s">
        <v>237</v>
      </c>
      <c r="B18" t="s">
        <v>20</v>
      </c>
      <c r="C18" t="s">
        <v>25</v>
      </c>
      <c r="D18" s="61">
        <f>SUM(Table3[[#This Row],[Reliefs and exemptions for unoccupied properties]:[Retail, hospitality, and leisure 
(incl. aviation for 2020-2022)]])</f>
        <v>1327656313.9499998</v>
      </c>
      <c r="E18" s="62">
        <f>SUM(Table3[[#This Row],[Hardship 
(discretionary)]:[Stud farms
(discretionary)]])</f>
        <v>33045227.564999998</v>
      </c>
      <c r="F18" s="63">
        <v>88070212.820000008</v>
      </c>
      <c r="G18" s="64" t="s">
        <v>80</v>
      </c>
      <c r="H18" s="64">
        <v>4085698.95</v>
      </c>
      <c r="I18" s="64">
        <v>27480725.649999999</v>
      </c>
      <c r="J18" s="64">
        <v>192734768.70999998</v>
      </c>
      <c r="K18" s="64">
        <v>3872336.8</v>
      </c>
      <c r="L18" s="64">
        <v>63810320.079999998</v>
      </c>
      <c r="M18" s="64">
        <v>1290836.25</v>
      </c>
      <c r="N18" s="64">
        <v>271176405.06999999</v>
      </c>
      <c r="O18" s="65">
        <v>8009888.6499999994</v>
      </c>
      <c r="P18" s="65">
        <v>387944.5</v>
      </c>
      <c r="Q18" s="65">
        <v>834967</v>
      </c>
      <c r="R18" s="65">
        <v>11830</v>
      </c>
      <c r="S18" s="65">
        <v>854</v>
      </c>
      <c r="T18" s="65" t="s">
        <v>80</v>
      </c>
      <c r="U18" s="65">
        <v>9761547.2600000016</v>
      </c>
      <c r="V18" s="65">
        <v>12978065.91</v>
      </c>
      <c r="W18" s="65">
        <v>2303665</v>
      </c>
      <c r="X18" s="65">
        <v>15260</v>
      </c>
      <c r="Y18" s="65">
        <v>0</v>
      </c>
      <c r="Z18" s="65">
        <v>330242</v>
      </c>
      <c r="AA18" s="65" t="s">
        <v>80</v>
      </c>
      <c r="AB18" s="65">
        <v>640500745.29999995</v>
      </c>
      <c r="AC18" s="55">
        <v>0</v>
      </c>
      <c r="AD18" s="65">
        <v>21293036.274999999</v>
      </c>
      <c r="AE18" s="65">
        <v>1750622.95</v>
      </c>
      <c r="AF18" s="65">
        <v>7517449.9900000002</v>
      </c>
      <c r="AG18" s="65">
        <v>2484118.35</v>
      </c>
      <c r="AH18" s="65">
        <v>0</v>
      </c>
    </row>
    <row r="19" spans="1:34" ht="24.95" customHeight="1" x14ac:dyDescent="0.2">
      <c r="A19" s="59" t="s">
        <v>237</v>
      </c>
      <c r="B19" t="s">
        <v>20</v>
      </c>
      <c r="C19" t="s">
        <v>188</v>
      </c>
      <c r="D19" s="61">
        <f>SUM(Table3[[#This Row],[Reliefs and exemptions for unoccupied properties]:[Retail, hospitality, and leisure 
(incl. aviation for 2020-2022)]])</f>
        <v>745493338</v>
      </c>
      <c r="E19" s="62">
        <f>SUM(Table3[[#This Row],[Hardship 
(discretionary)]:[Stud farms
(discretionary)]])</f>
        <v>35904512</v>
      </c>
      <c r="F19" s="63">
        <v>95471486</v>
      </c>
      <c r="G19" s="64" t="s">
        <v>80</v>
      </c>
      <c r="H19" s="64">
        <v>5969710</v>
      </c>
      <c r="I19" s="64">
        <v>27811618</v>
      </c>
      <c r="J19" s="64">
        <v>193425782</v>
      </c>
      <c r="K19" s="64">
        <v>4397520</v>
      </c>
      <c r="L19" s="64">
        <v>63459067</v>
      </c>
      <c r="M19" s="64">
        <v>1267552</v>
      </c>
      <c r="N19" s="64">
        <v>281542044</v>
      </c>
      <c r="O19" s="65">
        <v>8062158</v>
      </c>
      <c r="P19" s="65">
        <v>400318</v>
      </c>
      <c r="Q19" s="65">
        <v>952872</v>
      </c>
      <c r="R19" s="65">
        <v>168824</v>
      </c>
      <c r="S19" s="65">
        <v>0</v>
      </c>
      <c r="T19" s="65" t="s">
        <v>80</v>
      </c>
      <c r="U19" s="65">
        <v>10095389</v>
      </c>
      <c r="V19" s="65">
        <v>22415815</v>
      </c>
      <c r="W19" s="65">
        <v>1904807</v>
      </c>
      <c r="X19" s="65">
        <v>60955</v>
      </c>
      <c r="Y19" s="65">
        <v>21364</v>
      </c>
      <c r="Z19" s="65">
        <v>351296</v>
      </c>
      <c r="AA19" s="65" t="s">
        <v>80</v>
      </c>
      <c r="AB19" s="65">
        <v>27714761</v>
      </c>
      <c r="AC19" s="55">
        <v>489642</v>
      </c>
      <c r="AD19" s="65">
        <v>22474073</v>
      </c>
      <c r="AE19" s="65">
        <v>1074063</v>
      </c>
      <c r="AF19" s="65">
        <v>9245847</v>
      </c>
      <c r="AG19" s="65">
        <v>2620887</v>
      </c>
      <c r="AH19" s="65">
        <v>0</v>
      </c>
    </row>
    <row r="20" spans="1:34" ht="15" customHeight="1" x14ac:dyDescent="0.2">
      <c r="A20" s="59" t="s">
        <v>223</v>
      </c>
      <c r="B20" t="s">
        <v>14</v>
      </c>
      <c r="C20" t="s">
        <v>21</v>
      </c>
      <c r="D20" s="61">
        <f>SUM(Table3[[#This Row],[Reliefs and exemptions for unoccupied properties]:[Retail, hospitality, and leisure 
(incl. aviation for 2020-2022)]])</f>
        <v>39560862</v>
      </c>
      <c r="E20" s="62">
        <f>SUM(Table3[[#This Row],[Hardship 
(discretionary)]:[Stud farms
(discretionary)]])</f>
        <v>1422937</v>
      </c>
      <c r="F20" s="63">
        <v>12870732</v>
      </c>
      <c r="G20" s="64">
        <v>0</v>
      </c>
      <c r="H20" s="64">
        <v>26608</v>
      </c>
      <c r="I20" s="64">
        <v>1157954</v>
      </c>
      <c r="J20" s="64">
        <v>11657623</v>
      </c>
      <c r="K20" s="64">
        <v>53124</v>
      </c>
      <c r="L20" s="64">
        <v>2975464</v>
      </c>
      <c r="M20" s="64">
        <v>0</v>
      </c>
      <c r="N20" s="64">
        <v>7022742</v>
      </c>
      <c r="O20" s="65">
        <v>19456</v>
      </c>
      <c r="P20" s="65">
        <v>58541</v>
      </c>
      <c r="Q20" s="65">
        <v>0</v>
      </c>
      <c r="R20" s="65">
        <v>1253702</v>
      </c>
      <c r="S20" s="65">
        <v>2464916</v>
      </c>
      <c r="T20" s="65">
        <v>0</v>
      </c>
      <c r="U20" s="65" t="s">
        <v>80</v>
      </c>
      <c r="V20" s="65" t="s">
        <v>80</v>
      </c>
      <c r="W20" s="65" t="s">
        <v>80</v>
      </c>
      <c r="X20" s="65" t="s">
        <v>80</v>
      </c>
      <c r="Y20" s="65" t="s">
        <v>80</v>
      </c>
      <c r="Z20" s="65" t="s">
        <v>81</v>
      </c>
      <c r="AA20" s="65" t="s">
        <v>80</v>
      </c>
      <c r="AB20" s="65" t="s">
        <v>80</v>
      </c>
      <c r="AC20" s="55">
        <v>0</v>
      </c>
      <c r="AD20" s="65">
        <v>1197360</v>
      </c>
      <c r="AE20" s="65">
        <v>225577</v>
      </c>
      <c r="AF20" s="65" t="s">
        <v>82</v>
      </c>
      <c r="AG20" s="65">
        <v>0</v>
      </c>
      <c r="AH20" s="65">
        <v>0</v>
      </c>
    </row>
    <row r="21" spans="1:34" ht="15" customHeight="1" x14ac:dyDescent="0.2">
      <c r="A21" s="59" t="s">
        <v>223</v>
      </c>
      <c r="B21" t="s">
        <v>14</v>
      </c>
      <c r="C21" t="s">
        <v>22</v>
      </c>
      <c r="D21" s="61">
        <f>SUM(Table3[[#This Row],[Reliefs and exemptions for unoccupied properties]:[Retail, hospitality, and leisure 
(incl. aviation for 2020-2022)]])</f>
        <v>40899397</v>
      </c>
      <c r="E21" s="62">
        <f>SUM(Table3[[#This Row],[Hardship 
(discretionary)]:[Stud farms
(discretionary)]])</f>
        <v>1263798</v>
      </c>
      <c r="F21" s="63">
        <v>11641623</v>
      </c>
      <c r="G21" s="64">
        <v>0</v>
      </c>
      <c r="H21" s="64">
        <v>148951</v>
      </c>
      <c r="I21" s="64">
        <v>1260581</v>
      </c>
      <c r="J21" s="64">
        <v>10506769</v>
      </c>
      <c r="K21" s="64">
        <v>1568256</v>
      </c>
      <c r="L21" s="64">
        <v>3261188</v>
      </c>
      <c r="M21" s="64">
        <v>0</v>
      </c>
      <c r="N21" s="64">
        <v>7614722</v>
      </c>
      <c r="O21" s="65">
        <v>20404</v>
      </c>
      <c r="P21" s="65">
        <v>81240</v>
      </c>
      <c r="Q21" s="65">
        <v>0</v>
      </c>
      <c r="R21" s="65">
        <v>300964</v>
      </c>
      <c r="S21" s="65">
        <v>601928</v>
      </c>
      <c r="T21" s="65" t="s">
        <v>80</v>
      </c>
      <c r="U21" s="65">
        <v>589080</v>
      </c>
      <c r="V21" s="65">
        <v>277213</v>
      </c>
      <c r="W21" s="65">
        <v>3026478</v>
      </c>
      <c r="X21" s="65">
        <v>0</v>
      </c>
      <c r="Y21" s="65" t="s">
        <v>80</v>
      </c>
      <c r="Z21" s="65" t="s">
        <v>81</v>
      </c>
      <c r="AA21" s="65" t="s">
        <v>80</v>
      </c>
      <c r="AB21" s="65" t="s">
        <v>80</v>
      </c>
      <c r="AC21" s="55">
        <v>0</v>
      </c>
      <c r="AD21" s="65">
        <v>805891</v>
      </c>
      <c r="AE21" s="65">
        <v>457907</v>
      </c>
      <c r="AF21" s="65" t="s">
        <v>82</v>
      </c>
      <c r="AG21" s="65">
        <v>0</v>
      </c>
      <c r="AH21" s="65">
        <v>0</v>
      </c>
    </row>
    <row r="22" spans="1:34" ht="15" customHeight="1" x14ac:dyDescent="0.2">
      <c r="A22" s="59" t="s">
        <v>223</v>
      </c>
      <c r="B22" t="s">
        <v>14</v>
      </c>
      <c r="C22" t="s">
        <v>23</v>
      </c>
      <c r="D22" s="61">
        <f>SUM(Table3[[#This Row],[Reliefs and exemptions for unoccupied properties]:[Retail, hospitality, and leisure 
(incl. aviation for 2020-2022)]])</f>
        <v>44957064</v>
      </c>
      <c r="E22" s="62">
        <f>SUM(Table3[[#This Row],[Hardship 
(discretionary)]:[Stud farms
(discretionary)]])</f>
        <v>1336402</v>
      </c>
      <c r="F22" s="63">
        <v>13686231</v>
      </c>
      <c r="G22" s="64">
        <v>0</v>
      </c>
      <c r="H22" s="64">
        <v>355880</v>
      </c>
      <c r="I22" s="64">
        <v>1217559</v>
      </c>
      <c r="J22" s="64">
        <v>11266811</v>
      </c>
      <c r="K22" s="64">
        <v>1611612</v>
      </c>
      <c r="L22" s="64">
        <v>3269303</v>
      </c>
      <c r="M22" s="64">
        <v>0</v>
      </c>
      <c r="N22" s="64">
        <v>8441446</v>
      </c>
      <c r="O22" s="65">
        <v>20458</v>
      </c>
      <c r="P22" s="65">
        <v>82933</v>
      </c>
      <c r="Q22" s="65">
        <v>0</v>
      </c>
      <c r="R22" s="65">
        <v>200327</v>
      </c>
      <c r="S22" s="65">
        <v>100164</v>
      </c>
      <c r="T22" s="65" t="s">
        <v>80</v>
      </c>
      <c r="U22" s="65">
        <v>650111</v>
      </c>
      <c r="V22" s="65">
        <v>1572585</v>
      </c>
      <c r="W22" s="65">
        <v>2481644</v>
      </c>
      <c r="X22" s="65">
        <v>0</v>
      </c>
      <c r="Y22" s="65">
        <v>0</v>
      </c>
      <c r="Z22" s="65">
        <v>0</v>
      </c>
      <c r="AA22" s="65" t="s">
        <v>80</v>
      </c>
      <c r="AB22" s="65" t="s">
        <v>80</v>
      </c>
      <c r="AC22" s="55">
        <v>0</v>
      </c>
      <c r="AD22" s="65">
        <v>872132</v>
      </c>
      <c r="AE22" s="65">
        <v>287642</v>
      </c>
      <c r="AF22" s="65">
        <v>176628</v>
      </c>
      <c r="AG22" s="65">
        <v>0</v>
      </c>
      <c r="AH22" s="65">
        <v>0</v>
      </c>
    </row>
    <row r="23" spans="1:34" ht="15" customHeight="1" x14ac:dyDescent="0.2">
      <c r="A23" s="59" t="s">
        <v>223</v>
      </c>
      <c r="B23" t="s">
        <v>14</v>
      </c>
      <c r="C23" t="s">
        <v>24</v>
      </c>
      <c r="D23" s="61">
        <f>SUM(Table3[[#This Row],[Reliefs and exemptions for unoccupied properties]:[Retail, hospitality, and leisure 
(incl. aviation for 2020-2022)]])</f>
        <v>115728565</v>
      </c>
      <c r="E23" s="62">
        <f>SUM(Table3[[#This Row],[Hardship 
(discretionary)]:[Stud farms
(discretionary)]])</f>
        <v>1348774</v>
      </c>
      <c r="F23" s="63">
        <v>12085305</v>
      </c>
      <c r="G23" s="64" t="s">
        <v>80</v>
      </c>
      <c r="H23" s="64">
        <v>191653</v>
      </c>
      <c r="I23" s="64">
        <v>1058662</v>
      </c>
      <c r="J23" s="64">
        <v>11521882</v>
      </c>
      <c r="K23" s="64">
        <v>1615632</v>
      </c>
      <c r="L23" s="64">
        <v>3164216</v>
      </c>
      <c r="M23" s="64">
        <v>0</v>
      </c>
      <c r="N23" s="64">
        <v>7910183</v>
      </c>
      <c r="O23" s="65">
        <v>20459</v>
      </c>
      <c r="P23" s="65">
        <v>82938</v>
      </c>
      <c r="Q23" s="65">
        <v>0</v>
      </c>
      <c r="R23" s="65">
        <v>0</v>
      </c>
      <c r="S23" s="65">
        <v>0</v>
      </c>
      <c r="T23" s="65" t="s">
        <v>80</v>
      </c>
      <c r="U23" s="65">
        <v>490277</v>
      </c>
      <c r="V23" s="65">
        <v>808705</v>
      </c>
      <c r="W23" s="65">
        <v>2096357</v>
      </c>
      <c r="X23" s="65">
        <v>0</v>
      </c>
      <c r="Y23" s="65">
        <v>0</v>
      </c>
      <c r="Z23" s="65">
        <v>0</v>
      </c>
      <c r="AA23" s="65">
        <v>4885756</v>
      </c>
      <c r="AB23" s="65">
        <v>69796540</v>
      </c>
      <c r="AC23" s="55">
        <v>0</v>
      </c>
      <c r="AD23" s="65">
        <v>883625</v>
      </c>
      <c r="AE23" s="65">
        <v>465149</v>
      </c>
      <c r="AF23" s="65">
        <v>0</v>
      </c>
      <c r="AG23" s="65">
        <v>0</v>
      </c>
      <c r="AH23" s="65">
        <v>0</v>
      </c>
    </row>
    <row r="24" spans="1:34" ht="15" customHeight="1" x14ac:dyDescent="0.2">
      <c r="A24" s="59" t="s">
        <v>223</v>
      </c>
      <c r="B24" t="s">
        <v>14</v>
      </c>
      <c r="C24" t="s">
        <v>25</v>
      </c>
      <c r="D24" s="61">
        <f>SUM(Table3[[#This Row],[Reliefs and exemptions for unoccupied properties]:[Retail, hospitality, and leisure 
(incl. aviation for 2020-2022)]])</f>
        <v>91580547</v>
      </c>
      <c r="E24" s="62">
        <f>SUM(Table3[[#This Row],[Hardship 
(discretionary)]:[Stud farms
(discretionary)]])</f>
        <v>1358538</v>
      </c>
      <c r="F24" s="63">
        <v>13518299</v>
      </c>
      <c r="G24" s="64" t="s">
        <v>80</v>
      </c>
      <c r="H24" s="64">
        <v>427089</v>
      </c>
      <c r="I24" s="64">
        <v>1179064</v>
      </c>
      <c r="J24" s="64">
        <v>11014739</v>
      </c>
      <c r="K24" s="64">
        <v>1531090</v>
      </c>
      <c r="L24" s="64">
        <v>3097156</v>
      </c>
      <c r="M24" s="64">
        <v>0</v>
      </c>
      <c r="N24" s="64">
        <v>6937525</v>
      </c>
      <c r="O24" s="65">
        <v>20458</v>
      </c>
      <c r="P24" s="65">
        <v>82933</v>
      </c>
      <c r="Q24" s="65">
        <v>0</v>
      </c>
      <c r="R24" s="65">
        <v>0</v>
      </c>
      <c r="S24" s="65">
        <v>0</v>
      </c>
      <c r="T24" s="65" t="s">
        <v>80</v>
      </c>
      <c r="U24" s="65">
        <v>409640</v>
      </c>
      <c r="V24" s="65">
        <v>1012826</v>
      </c>
      <c r="W24" s="65">
        <v>1746850</v>
      </c>
      <c r="X24" s="65">
        <v>0</v>
      </c>
      <c r="Y24" s="65">
        <v>0</v>
      </c>
      <c r="Z24" s="65">
        <v>0</v>
      </c>
      <c r="AA24" s="65" t="s">
        <v>80</v>
      </c>
      <c r="AB24" s="65">
        <v>50602878</v>
      </c>
      <c r="AC24" s="55">
        <v>0</v>
      </c>
      <c r="AD24" s="65">
        <v>907519</v>
      </c>
      <c r="AE24" s="65">
        <v>451019</v>
      </c>
      <c r="AF24" s="65">
        <v>0</v>
      </c>
      <c r="AG24" s="65">
        <v>0</v>
      </c>
      <c r="AH24" s="65">
        <v>0</v>
      </c>
    </row>
    <row r="25" spans="1:34" ht="24.95" customHeight="1" x14ac:dyDescent="0.2">
      <c r="A25" s="59" t="s">
        <v>223</v>
      </c>
      <c r="B25" t="s">
        <v>14</v>
      </c>
      <c r="C25" t="s">
        <v>188</v>
      </c>
      <c r="D25" s="61">
        <f>SUM(Table3[[#This Row],[Reliefs and exemptions for unoccupied properties]:[Retail, hospitality, and leisure 
(incl. aviation for 2020-2022)]])</f>
        <v>44598963</v>
      </c>
      <c r="E25" s="62">
        <f>SUM(Table3[[#This Row],[Hardship 
(discretionary)]:[Stud farms
(discretionary)]])</f>
        <v>1414174</v>
      </c>
      <c r="F25" s="63">
        <v>15349076</v>
      </c>
      <c r="G25" s="64" t="s">
        <v>80</v>
      </c>
      <c r="H25" s="64">
        <v>494611</v>
      </c>
      <c r="I25" s="64">
        <v>1239451</v>
      </c>
      <c r="J25" s="64">
        <v>11445320</v>
      </c>
      <c r="K25" s="64">
        <v>1563667</v>
      </c>
      <c r="L25" s="64">
        <v>2636115</v>
      </c>
      <c r="M25" s="64">
        <v>0</v>
      </c>
      <c r="N25" s="64">
        <v>7918451</v>
      </c>
      <c r="O25" s="65">
        <v>20792</v>
      </c>
      <c r="P25" s="65">
        <v>89578</v>
      </c>
      <c r="Q25" s="65">
        <v>0</v>
      </c>
      <c r="R25" s="65">
        <v>23756</v>
      </c>
      <c r="S25" s="65">
        <v>0</v>
      </c>
      <c r="T25" s="65" t="s">
        <v>80</v>
      </c>
      <c r="U25" s="65">
        <v>497792</v>
      </c>
      <c r="V25" s="65">
        <v>383557</v>
      </c>
      <c r="W25" s="65">
        <v>1345616</v>
      </c>
      <c r="X25" s="65">
        <v>0</v>
      </c>
      <c r="Y25" s="65">
        <v>0</v>
      </c>
      <c r="Z25" s="65">
        <v>5852</v>
      </c>
      <c r="AA25" s="65" t="s">
        <v>80</v>
      </c>
      <c r="AB25" s="65">
        <v>1585329</v>
      </c>
      <c r="AC25" s="55">
        <v>0</v>
      </c>
      <c r="AD25" s="65">
        <v>934788</v>
      </c>
      <c r="AE25" s="65">
        <v>479386</v>
      </c>
      <c r="AF25" s="65">
        <v>0</v>
      </c>
      <c r="AG25" s="65">
        <v>0</v>
      </c>
      <c r="AH25" s="65">
        <v>0</v>
      </c>
    </row>
    <row r="26" spans="1:34" ht="15" customHeight="1" x14ac:dyDescent="0.2">
      <c r="A26" s="59" t="s">
        <v>224</v>
      </c>
      <c r="B26" t="s">
        <v>15</v>
      </c>
      <c r="C26" t="s">
        <v>21</v>
      </c>
      <c r="D26" s="61">
        <f>SUM(Table3[[#This Row],[Reliefs and exemptions for unoccupied properties]:[Retail, hospitality, and leisure 
(incl. aviation for 2020-2022)]])</f>
        <v>21850026</v>
      </c>
      <c r="E26" s="62">
        <f>SUM(Table3[[#This Row],[Hardship 
(discretionary)]:[Stud farms
(discretionary)]])</f>
        <v>1655222</v>
      </c>
      <c r="F26" s="63">
        <v>1962757</v>
      </c>
      <c r="G26" s="64">
        <v>232292</v>
      </c>
      <c r="H26" s="64">
        <v>32876</v>
      </c>
      <c r="I26" s="64">
        <v>959211</v>
      </c>
      <c r="J26" s="64">
        <v>2663222</v>
      </c>
      <c r="K26" s="64">
        <v>0</v>
      </c>
      <c r="L26" s="64">
        <v>2533224</v>
      </c>
      <c r="M26" s="64">
        <v>681209</v>
      </c>
      <c r="N26" s="64">
        <v>11736553</v>
      </c>
      <c r="O26" s="65">
        <v>100985</v>
      </c>
      <c r="P26" s="65">
        <v>20938</v>
      </c>
      <c r="Q26" s="65">
        <v>0</v>
      </c>
      <c r="R26" s="65">
        <v>469215</v>
      </c>
      <c r="S26" s="65">
        <v>457544</v>
      </c>
      <c r="T26" s="65">
        <v>0</v>
      </c>
      <c r="U26" s="65" t="s">
        <v>80</v>
      </c>
      <c r="V26" s="65" t="s">
        <v>80</v>
      </c>
      <c r="W26" s="65" t="s">
        <v>80</v>
      </c>
      <c r="X26" s="65" t="s">
        <v>80</v>
      </c>
      <c r="Y26" s="65" t="s">
        <v>80</v>
      </c>
      <c r="Z26" s="65" t="s">
        <v>81</v>
      </c>
      <c r="AA26" s="65" t="s">
        <v>80</v>
      </c>
      <c r="AB26" s="65" t="s">
        <v>80</v>
      </c>
      <c r="AC26" s="55">
        <v>0</v>
      </c>
      <c r="AD26" s="65">
        <v>165236</v>
      </c>
      <c r="AE26" s="65">
        <v>990145</v>
      </c>
      <c r="AF26" s="65" t="s">
        <v>82</v>
      </c>
      <c r="AG26" s="65">
        <v>499841</v>
      </c>
      <c r="AH26" s="65">
        <v>0</v>
      </c>
    </row>
    <row r="27" spans="1:34" ht="15" customHeight="1" x14ac:dyDescent="0.2">
      <c r="A27" s="59" t="s">
        <v>224</v>
      </c>
      <c r="B27" t="s">
        <v>15</v>
      </c>
      <c r="C27" t="s">
        <v>22</v>
      </c>
      <c r="D27" s="61">
        <f>SUM(Table3[[#This Row],[Reliefs and exemptions for unoccupied properties]:[Retail, hospitality, and leisure 
(incl. aviation for 2020-2022)]])</f>
        <v>24614359</v>
      </c>
      <c r="E27" s="62">
        <f>SUM(Table3[[#This Row],[Hardship 
(discretionary)]:[Stud farms
(discretionary)]])</f>
        <v>1705050</v>
      </c>
      <c r="F27" s="63">
        <v>2525124</v>
      </c>
      <c r="G27" s="64">
        <v>55444</v>
      </c>
      <c r="H27" s="64">
        <v>140741</v>
      </c>
      <c r="I27" s="64">
        <v>993799</v>
      </c>
      <c r="J27" s="64">
        <v>2708480</v>
      </c>
      <c r="K27" s="64">
        <v>0</v>
      </c>
      <c r="L27" s="64">
        <v>2669120</v>
      </c>
      <c r="M27" s="64">
        <v>681607</v>
      </c>
      <c r="N27" s="64">
        <v>12741615</v>
      </c>
      <c r="O27" s="65">
        <v>212990</v>
      </c>
      <c r="P27" s="65">
        <v>0</v>
      </c>
      <c r="Q27" s="65">
        <v>0</v>
      </c>
      <c r="R27" s="65">
        <v>364109</v>
      </c>
      <c r="S27" s="65">
        <v>116992</v>
      </c>
      <c r="T27" s="65" t="s">
        <v>80</v>
      </c>
      <c r="U27" s="65">
        <v>653229</v>
      </c>
      <c r="V27" s="65">
        <v>751109</v>
      </c>
      <c r="W27" s="65">
        <v>0</v>
      </c>
      <c r="X27" s="65">
        <v>0</v>
      </c>
      <c r="Y27" s="65" t="s">
        <v>80</v>
      </c>
      <c r="Z27" s="65" t="s">
        <v>81</v>
      </c>
      <c r="AA27" s="65" t="s">
        <v>80</v>
      </c>
      <c r="AB27" s="65" t="s">
        <v>80</v>
      </c>
      <c r="AC27" s="55">
        <v>0</v>
      </c>
      <c r="AD27" s="65">
        <v>161722</v>
      </c>
      <c r="AE27" s="65">
        <v>1027901</v>
      </c>
      <c r="AF27" s="65" t="s">
        <v>82</v>
      </c>
      <c r="AG27" s="65">
        <v>515427</v>
      </c>
      <c r="AH27" s="65">
        <v>0</v>
      </c>
    </row>
    <row r="28" spans="1:34" ht="15" customHeight="1" x14ac:dyDescent="0.2">
      <c r="A28" s="59" t="s">
        <v>224</v>
      </c>
      <c r="B28" t="s">
        <v>15</v>
      </c>
      <c r="C28" t="s">
        <v>23</v>
      </c>
      <c r="D28" s="61">
        <f>SUM(Table3[[#This Row],[Reliefs and exemptions for unoccupied properties]:[Retail, hospitality, and leisure 
(incl. aviation for 2020-2022)]])</f>
        <v>25913932</v>
      </c>
      <c r="E28" s="62">
        <f>SUM(Table3[[#This Row],[Hardship 
(discretionary)]:[Stud farms
(discretionary)]])</f>
        <v>1743611</v>
      </c>
      <c r="F28" s="63">
        <v>2314940</v>
      </c>
      <c r="G28" s="64">
        <v>0</v>
      </c>
      <c r="H28" s="64">
        <v>378737</v>
      </c>
      <c r="I28" s="64">
        <v>1023079</v>
      </c>
      <c r="J28" s="64">
        <v>2758310</v>
      </c>
      <c r="K28" s="64">
        <v>0</v>
      </c>
      <c r="L28" s="64">
        <v>2662235</v>
      </c>
      <c r="M28" s="64">
        <v>691094</v>
      </c>
      <c r="N28" s="64">
        <v>13368906</v>
      </c>
      <c r="O28" s="65">
        <v>217320</v>
      </c>
      <c r="P28" s="65">
        <v>0</v>
      </c>
      <c r="Q28" s="65">
        <v>0</v>
      </c>
      <c r="R28" s="65">
        <v>200438</v>
      </c>
      <c r="S28" s="65">
        <v>61689</v>
      </c>
      <c r="T28" s="65" t="s">
        <v>80</v>
      </c>
      <c r="U28" s="65">
        <v>636599</v>
      </c>
      <c r="V28" s="65">
        <v>1594547</v>
      </c>
      <c r="W28" s="65">
        <v>6038</v>
      </c>
      <c r="X28" s="65">
        <v>0</v>
      </c>
      <c r="Y28" s="65">
        <v>0</v>
      </c>
      <c r="Z28" s="65">
        <v>0</v>
      </c>
      <c r="AA28" s="65" t="s">
        <v>80</v>
      </c>
      <c r="AB28" s="65" t="s">
        <v>80</v>
      </c>
      <c r="AC28" s="55">
        <v>0</v>
      </c>
      <c r="AD28" s="65">
        <v>159592</v>
      </c>
      <c r="AE28" s="65">
        <v>1051820</v>
      </c>
      <c r="AF28" s="65">
        <v>0</v>
      </c>
      <c r="AG28" s="65">
        <v>532199</v>
      </c>
      <c r="AH28" s="65">
        <v>0</v>
      </c>
    </row>
    <row r="29" spans="1:34" ht="15" customHeight="1" x14ac:dyDescent="0.2">
      <c r="A29" s="59" t="s">
        <v>224</v>
      </c>
      <c r="B29" t="s">
        <v>15</v>
      </c>
      <c r="C29" t="s">
        <v>24</v>
      </c>
      <c r="D29" s="61">
        <f>SUM(Table3[[#This Row],[Reliefs and exemptions for unoccupied properties]:[Retail, hospitality, and leisure 
(incl. aviation for 2020-2022)]])</f>
        <v>50160906</v>
      </c>
      <c r="E29" s="62">
        <f>SUM(Table3[[#This Row],[Hardship 
(discretionary)]:[Stud farms
(discretionary)]])</f>
        <v>1739447</v>
      </c>
      <c r="F29" s="63">
        <v>2455383</v>
      </c>
      <c r="G29" s="64" t="s">
        <v>80</v>
      </c>
      <c r="H29" s="64">
        <v>208156</v>
      </c>
      <c r="I29" s="64">
        <v>1023953</v>
      </c>
      <c r="J29" s="64">
        <v>2835061</v>
      </c>
      <c r="K29" s="64">
        <v>0</v>
      </c>
      <c r="L29" s="64">
        <v>2441126</v>
      </c>
      <c r="M29" s="64">
        <v>687311</v>
      </c>
      <c r="N29" s="64">
        <v>13238613</v>
      </c>
      <c r="O29" s="65">
        <v>215639</v>
      </c>
      <c r="P29" s="65">
        <v>34546</v>
      </c>
      <c r="Q29" s="65">
        <v>0</v>
      </c>
      <c r="R29" s="65">
        <v>0</v>
      </c>
      <c r="S29" s="65">
        <v>9375</v>
      </c>
      <c r="T29" s="65" t="s">
        <v>80</v>
      </c>
      <c r="U29" s="65">
        <v>523810</v>
      </c>
      <c r="V29" s="65">
        <v>844517</v>
      </c>
      <c r="W29" s="65">
        <v>9898</v>
      </c>
      <c r="X29" s="65">
        <v>0</v>
      </c>
      <c r="Y29" s="65">
        <v>0</v>
      </c>
      <c r="Z29" s="65">
        <v>0</v>
      </c>
      <c r="AA29" s="65">
        <v>2421000</v>
      </c>
      <c r="AB29" s="65">
        <v>23212518</v>
      </c>
      <c r="AC29" s="55">
        <v>0</v>
      </c>
      <c r="AD29" s="65">
        <v>146667</v>
      </c>
      <c r="AE29" s="65">
        <v>0</v>
      </c>
      <c r="AF29" s="65">
        <v>1043380</v>
      </c>
      <c r="AG29" s="65">
        <v>549400</v>
      </c>
      <c r="AH29" s="65">
        <v>0</v>
      </c>
    </row>
    <row r="30" spans="1:34" ht="15" customHeight="1" x14ac:dyDescent="0.2">
      <c r="A30" s="59" t="s">
        <v>224</v>
      </c>
      <c r="B30" t="s">
        <v>15</v>
      </c>
      <c r="C30" t="s">
        <v>25</v>
      </c>
      <c r="D30" s="61">
        <f>SUM(Table3[[#This Row],[Reliefs and exemptions for unoccupied properties]:[Retail, hospitality, and leisure 
(incl. aviation for 2020-2022)]])</f>
        <v>42122451</v>
      </c>
      <c r="E30" s="62">
        <f>SUM(Table3[[#This Row],[Hardship 
(discretionary)]:[Stud farms
(discretionary)]])</f>
        <v>1742624</v>
      </c>
      <c r="F30" s="63">
        <v>2656246</v>
      </c>
      <c r="G30" s="64" t="s">
        <v>80</v>
      </c>
      <c r="H30" s="64">
        <v>334054</v>
      </c>
      <c r="I30" s="64">
        <v>1026822</v>
      </c>
      <c r="J30" s="64">
        <v>3099569</v>
      </c>
      <c r="K30" s="64">
        <v>0</v>
      </c>
      <c r="L30" s="64">
        <v>2399149</v>
      </c>
      <c r="M30" s="64">
        <v>672840</v>
      </c>
      <c r="N30" s="64">
        <v>13479835</v>
      </c>
      <c r="O30" s="65">
        <v>270858</v>
      </c>
      <c r="P30" s="65">
        <v>0</v>
      </c>
      <c r="Q30" s="65">
        <v>0</v>
      </c>
      <c r="R30" s="65">
        <v>0</v>
      </c>
      <c r="S30" s="65">
        <v>854</v>
      </c>
      <c r="T30" s="65" t="s">
        <v>80</v>
      </c>
      <c r="U30" s="65">
        <v>557558</v>
      </c>
      <c r="V30" s="65">
        <v>2988216</v>
      </c>
      <c r="W30" s="65">
        <v>19343</v>
      </c>
      <c r="X30" s="65">
        <v>0</v>
      </c>
      <c r="Y30" s="65">
        <v>0</v>
      </c>
      <c r="Z30" s="65">
        <v>10927</v>
      </c>
      <c r="AA30" s="65" t="s">
        <v>80</v>
      </c>
      <c r="AB30" s="65">
        <v>14606180</v>
      </c>
      <c r="AC30" s="55">
        <v>0</v>
      </c>
      <c r="AD30" s="65">
        <v>167236</v>
      </c>
      <c r="AE30" s="65">
        <v>0</v>
      </c>
      <c r="AF30" s="65">
        <v>1022422</v>
      </c>
      <c r="AG30" s="65">
        <v>552966</v>
      </c>
      <c r="AH30" s="65">
        <v>0</v>
      </c>
    </row>
    <row r="31" spans="1:34" ht="24.95" customHeight="1" x14ac:dyDescent="0.2">
      <c r="A31" s="59" t="s">
        <v>224</v>
      </c>
      <c r="B31" t="s">
        <v>15</v>
      </c>
      <c r="C31" t="s">
        <v>188</v>
      </c>
      <c r="D31" s="61">
        <f>SUM(Table3[[#This Row],[Reliefs and exemptions for unoccupied properties]:[Retail, hospitality, and leisure 
(incl. aviation for 2020-2022)]])</f>
        <v>26462399</v>
      </c>
      <c r="E31" s="62">
        <f>SUM(Table3[[#This Row],[Hardship 
(discretionary)]:[Stud farms
(discretionary)]])</f>
        <v>1878714</v>
      </c>
      <c r="F31" s="63">
        <v>2466972</v>
      </c>
      <c r="G31" s="64" t="s">
        <v>80</v>
      </c>
      <c r="H31" s="64">
        <v>563817</v>
      </c>
      <c r="I31" s="64">
        <v>1057403</v>
      </c>
      <c r="J31" s="64">
        <v>2996691</v>
      </c>
      <c r="K31" s="64">
        <v>0</v>
      </c>
      <c r="L31" s="64">
        <v>1966244</v>
      </c>
      <c r="M31" s="64">
        <v>681032</v>
      </c>
      <c r="N31" s="64">
        <v>13400772</v>
      </c>
      <c r="O31" s="65">
        <v>281784</v>
      </c>
      <c r="P31" s="65">
        <v>0</v>
      </c>
      <c r="Q31" s="65">
        <v>0</v>
      </c>
      <c r="R31" s="65">
        <v>6734</v>
      </c>
      <c r="S31" s="65">
        <v>0</v>
      </c>
      <c r="T31" s="65" t="s">
        <v>80</v>
      </c>
      <c r="U31" s="65">
        <v>547509</v>
      </c>
      <c r="V31" s="65">
        <v>1242876</v>
      </c>
      <c r="W31" s="65">
        <v>46494</v>
      </c>
      <c r="X31" s="65">
        <v>0</v>
      </c>
      <c r="Y31" s="65">
        <v>0</v>
      </c>
      <c r="Z31" s="65">
        <v>11105</v>
      </c>
      <c r="AA31" s="65" t="s">
        <v>80</v>
      </c>
      <c r="AB31" s="65">
        <v>1192966</v>
      </c>
      <c r="AC31" s="55">
        <v>83721</v>
      </c>
      <c r="AD31" s="65">
        <v>200855</v>
      </c>
      <c r="AE31" s="65">
        <v>0</v>
      </c>
      <c r="AF31" s="65">
        <v>1046144</v>
      </c>
      <c r="AG31" s="65">
        <v>547994</v>
      </c>
      <c r="AH31" s="65">
        <v>0</v>
      </c>
    </row>
    <row r="32" spans="1:34" ht="15" customHeight="1" x14ac:dyDescent="0.2">
      <c r="A32" s="59" t="s">
        <v>230</v>
      </c>
      <c r="B32" t="s">
        <v>26</v>
      </c>
      <c r="C32" t="s">
        <v>21</v>
      </c>
      <c r="D32" s="61">
        <f>SUM(Table3[[#This Row],[Reliefs and exemptions for unoccupied properties]:[Retail, hospitality, and leisure 
(incl. aviation for 2020-2022)]])</f>
        <v>10003721</v>
      </c>
      <c r="E32" s="62">
        <f>SUM(Table3[[#This Row],[Hardship 
(discretionary)]:[Stud farms
(discretionary)]])</f>
        <v>1696985</v>
      </c>
      <c r="F32" s="63">
        <v>984669</v>
      </c>
      <c r="G32" s="64">
        <v>0</v>
      </c>
      <c r="H32" s="64">
        <v>0</v>
      </c>
      <c r="I32" s="64">
        <v>466052</v>
      </c>
      <c r="J32" s="64">
        <v>1826517</v>
      </c>
      <c r="K32" s="64">
        <v>53083</v>
      </c>
      <c r="L32" s="64">
        <v>1276079</v>
      </c>
      <c r="M32" s="64">
        <v>8016</v>
      </c>
      <c r="N32" s="64">
        <v>5173022</v>
      </c>
      <c r="O32" s="65">
        <v>33730</v>
      </c>
      <c r="P32" s="65">
        <v>0</v>
      </c>
      <c r="Q32" s="65">
        <v>0</v>
      </c>
      <c r="R32" s="65">
        <v>176402</v>
      </c>
      <c r="S32" s="65">
        <v>0</v>
      </c>
      <c r="T32" s="65">
        <v>6151</v>
      </c>
      <c r="U32" s="65" t="s">
        <v>80</v>
      </c>
      <c r="V32" s="65" t="s">
        <v>80</v>
      </c>
      <c r="W32" s="65" t="s">
        <v>80</v>
      </c>
      <c r="X32" s="65" t="s">
        <v>80</v>
      </c>
      <c r="Y32" s="65" t="s">
        <v>80</v>
      </c>
      <c r="Z32" s="65" t="s">
        <v>81</v>
      </c>
      <c r="AA32" s="65" t="s">
        <v>80</v>
      </c>
      <c r="AB32" s="65" t="s">
        <v>80</v>
      </c>
      <c r="AC32" s="55">
        <v>0</v>
      </c>
      <c r="AD32" s="65">
        <v>269486</v>
      </c>
      <c r="AE32" s="65">
        <v>1370452</v>
      </c>
      <c r="AF32" s="65" t="s">
        <v>82</v>
      </c>
      <c r="AG32" s="65">
        <v>57047</v>
      </c>
      <c r="AH32" s="65">
        <v>0</v>
      </c>
    </row>
    <row r="33" spans="1:34" ht="15" customHeight="1" x14ac:dyDescent="0.2">
      <c r="A33" s="59" t="s">
        <v>230</v>
      </c>
      <c r="B33" t="s">
        <v>26</v>
      </c>
      <c r="C33" t="s">
        <v>22</v>
      </c>
      <c r="D33" s="61">
        <f>SUM(Table3[[#This Row],[Reliefs and exemptions for unoccupied properties]:[Retail, hospitality, and leisure 
(incl. aviation for 2020-2022)]])</f>
        <v>10690750</v>
      </c>
      <c r="E33" s="62">
        <f>SUM(Table3[[#This Row],[Hardship 
(discretionary)]:[Stud farms
(discretionary)]])</f>
        <v>1726761</v>
      </c>
      <c r="F33" s="63">
        <v>958853</v>
      </c>
      <c r="G33" s="64">
        <v>0</v>
      </c>
      <c r="H33" s="64">
        <v>0</v>
      </c>
      <c r="I33" s="64">
        <v>471390</v>
      </c>
      <c r="J33" s="64">
        <v>1876261</v>
      </c>
      <c r="K33" s="64">
        <v>56198</v>
      </c>
      <c r="L33" s="64">
        <v>1285727</v>
      </c>
      <c r="M33" s="64">
        <v>8117</v>
      </c>
      <c r="N33" s="64">
        <v>5570062</v>
      </c>
      <c r="O33" s="65">
        <v>78946</v>
      </c>
      <c r="P33" s="65">
        <v>0</v>
      </c>
      <c r="Q33" s="65">
        <v>0</v>
      </c>
      <c r="R33" s="65">
        <v>45922</v>
      </c>
      <c r="S33" s="65">
        <v>0</v>
      </c>
      <c r="T33" s="65" t="s">
        <v>80</v>
      </c>
      <c r="U33" s="65">
        <v>76080</v>
      </c>
      <c r="V33" s="65">
        <v>263194</v>
      </c>
      <c r="W33" s="65">
        <v>0</v>
      </c>
      <c r="X33" s="65">
        <v>0</v>
      </c>
      <c r="Y33" s="65" t="s">
        <v>80</v>
      </c>
      <c r="Z33" s="65" t="s">
        <v>81</v>
      </c>
      <c r="AA33" s="65" t="s">
        <v>80</v>
      </c>
      <c r="AB33" s="65" t="s">
        <v>80</v>
      </c>
      <c r="AC33" s="55">
        <v>0</v>
      </c>
      <c r="AD33" s="65">
        <v>275438</v>
      </c>
      <c r="AE33" s="65">
        <v>1409415</v>
      </c>
      <c r="AF33" s="65" t="s">
        <v>82</v>
      </c>
      <c r="AG33" s="65">
        <v>41908</v>
      </c>
      <c r="AH33" s="65">
        <v>0</v>
      </c>
    </row>
    <row r="34" spans="1:34" ht="15" customHeight="1" x14ac:dyDescent="0.2">
      <c r="A34" s="59" t="s">
        <v>230</v>
      </c>
      <c r="B34" t="s">
        <v>26</v>
      </c>
      <c r="C34" t="s">
        <v>23</v>
      </c>
      <c r="D34" s="61">
        <f>SUM(Table3[[#This Row],[Reliefs and exemptions for unoccupied properties]:[Retail, hospitality, and leisure 
(incl. aviation for 2020-2022)]])</f>
        <v>11058387</v>
      </c>
      <c r="E34" s="62">
        <f>SUM(Table3[[#This Row],[Hardship 
(discretionary)]:[Stud farms
(discretionary)]])</f>
        <v>1746190</v>
      </c>
      <c r="F34" s="63">
        <v>915612</v>
      </c>
      <c r="G34" s="64">
        <v>0</v>
      </c>
      <c r="H34" s="64">
        <v>17983</v>
      </c>
      <c r="I34" s="64">
        <v>487384</v>
      </c>
      <c r="J34" s="64">
        <v>1933996</v>
      </c>
      <c r="K34" s="64">
        <v>57459</v>
      </c>
      <c r="L34" s="64">
        <v>1260294</v>
      </c>
      <c r="M34" s="64">
        <v>7826</v>
      </c>
      <c r="N34" s="64">
        <v>5857668</v>
      </c>
      <c r="O34" s="65">
        <v>80454</v>
      </c>
      <c r="P34" s="65">
        <v>0</v>
      </c>
      <c r="Q34" s="65">
        <v>0</v>
      </c>
      <c r="R34" s="65">
        <v>15878</v>
      </c>
      <c r="S34" s="65">
        <v>0</v>
      </c>
      <c r="T34" s="65" t="s">
        <v>80</v>
      </c>
      <c r="U34" s="65">
        <v>63115</v>
      </c>
      <c r="V34" s="65">
        <v>355230</v>
      </c>
      <c r="W34" s="65">
        <v>0</v>
      </c>
      <c r="X34" s="65">
        <v>0</v>
      </c>
      <c r="Y34" s="65">
        <v>0</v>
      </c>
      <c r="Z34" s="65">
        <v>5488</v>
      </c>
      <c r="AA34" s="65" t="s">
        <v>80</v>
      </c>
      <c r="AB34" s="65" t="s">
        <v>80</v>
      </c>
      <c r="AC34" s="55">
        <v>0</v>
      </c>
      <c r="AD34" s="65">
        <v>284172</v>
      </c>
      <c r="AE34" s="65">
        <v>0</v>
      </c>
      <c r="AF34" s="65">
        <v>1418987</v>
      </c>
      <c r="AG34" s="65">
        <v>43031</v>
      </c>
      <c r="AH34" s="65">
        <v>0</v>
      </c>
    </row>
    <row r="35" spans="1:34" ht="15" customHeight="1" x14ac:dyDescent="0.2">
      <c r="A35" s="59" t="s">
        <v>230</v>
      </c>
      <c r="B35" t="s">
        <v>26</v>
      </c>
      <c r="C35" t="s">
        <v>24</v>
      </c>
      <c r="D35" s="61">
        <f>SUM(Table3[[#This Row],[Reliefs and exemptions for unoccupied properties]:[Retail, hospitality, and leisure 
(incl. aviation for 2020-2022)]])</f>
        <v>19794432</v>
      </c>
      <c r="E35" s="62">
        <f>SUM(Table3[[#This Row],[Hardship 
(discretionary)]:[Stud farms
(discretionary)]])</f>
        <v>1715735</v>
      </c>
      <c r="F35" s="63">
        <v>771476</v>
      </c>
      <c r="G35" s="64" t="s">
        <v>80</v>
      </c>
      <c r="H35" s="64">
        <v>0</v>
      </c>
      <c r="I35" s="64">
        <v>492887</v>
      </c>
      <c r="J35" s="64">
        <v>1912206</v>
      </c>
      <c r="K35" s="64">
        <v>57922</v>
      </c>
      <c r="L35" s="64">
        <v>1227662</v>
      </c>
      <c r="M35" s="64">
        <v>6786</v>
      </c>
      <c r="N35" s="64">
        <v>5969372</v>
      </c>
      <c r="O35" s="65">
        <v>80358</v>
      </c>
      <c r="P35" s="65">
        <v>0</v>
      </c>
      <c r="Q35" s="65">
        <v>0</v>
      </c>
      <c r="R35" s="65">
        <v>0</v>
      </c>
      <c r="S35" s="65">
        <v>0</v>
      </c>
      <c r="T35" s="65" t="s">
        <v>80</v>
      </c>
      <c r="U35" s="65">
        <v>81538</v>
      </c>
      <c r="V35" s="65">
        <v>135395</v>
      </c>
      <c r="W35" s="65">
        <v>0</v>
      </c>
      <c r="X35" s="65">
        <v>0</v>
      </c>
      <c r="Y35" s="65">
        <v>0</v>
      </c>
      <c r="Z35" s="65">
        <v>5488</v>
      </c>
      <c r="AA35" s="65">
        <v>652083</v>
      </c>
      <c r="AB35" s="65">
        <v>8401259</v>
      </c>
      <c r="AC35" s="55">
        <v>0</v>
      </c>
      <c r="AD35" s="65">
        <v>281301</v>
      </c>
      <c r="AE35" s="65">
        <v>0</v>
      </c>
      <c r="AF35" s="65">
        <v>1391363</v>
      </c>
      <c r="AG35" s="65">
        <v>43071</v>
      </c>
      <c r="AH35" s="65">
        <v>0</v>
      </c>
    </row>
    <row r="36" spans="1:34" ht="15" customHeight="1" x14ac:dyDescent="0.2">
      <c r="A36" s="59" t="s">
        <v>230</v>
      </c>
      <c r="B36" t="s">
        <v>26</v>
      </c>
      <c r="C36" t="s">
        <v>25</v>
      </c>
      <c r="D36" s="61">
        <f>SUM(Table3[[#This Row],[Reliefs and exemptions for unoccupied properties]:[Retail, hospitality, and leisure 
(incl. aviation for 2020-2022)]])</f>
        <v>16641741</v>
      </c>
      <c r="E36" s="62">
        <f>SUM(Table3[[#This Row],[Hardship 
(discretionary)]:[Stud farms
(discretionary)]])</f>
        <v>706480</v>
      </c>
      <c r="F36" s="63">
        <v>856860</v>
      </c>
      <c r="G36" s="64" t="s">
        <v>80</v>
      </c>
      <c r="H36" s="64">
        <v>13213</v>
      </c>
      <c r="I36" s="64">
        <v>491142</v>
      </c>
      <c r="J36" s="64">
        <v>2842590</v>
      </c>
      <c r="K36" s="64">
        <v>57918</v>
      </c>
      <c r="L36" s="64">
        <v>1224538</v>
      </c>
      <c r="M36" s="64">
        <v>6617</v>
      </c>
      <c r="N36" s="64">
        <v>6099814</v>
      </c>
      <c r="O36" s="65">
        <v>52009</v>
      </c>
      <c r="P36" s="65">
        <v>0</v>
      </c>
      <c r="Q36" s="65">
        <v>0</v>
      </c>
      <c r="R36" s="65">
        <v>0</v>
      </c>
      <c r="S36" s="65">
        <v>0</v>
      </c>
      <c r="T36" s="65" t="s">
        <v>80</v>
      </c>
      <c r="U36" s="65">
        <v>112181</v>
      </c>
      <c r="V36" s="65">
        <v>139004</v>
      </c>
      <c r="W36" s="65">
        <v>0</v>
      </c>
      <c r="X36" s="65">
        <v>0</v>
      </c>
      <c r="Y36" s="65">
        <v>0</v>
      </c>
      <c r="Z36" s="65">
        <v>5488</v>
      </c>
      <c r="AA36" s="65" t="s">
        <v>80</v>
      </c>
      <c r="AB36" s="65">
        <v>4740367</v>
      </c>
      <c r="AC36" s="55">
        <v>0</v>
      </c>
      <c r="AD36" s="65">
        <v>458927</v>
      </c>
      <c r="AE36" s="65">
        <v>0</v>
      </c>
      <c r="AF36" s="65">
        <v>204408</v>
      </c>
      <c r="AG36" s="65">
        <v>43145</v>
      </c>
      <c r="AH36" s="65">
        <v>0</v>
      </c>
    </row>
    <row r="37" spans="1:34" ht="24.95" customHeight="1" x14ac:dyDescent="0.2">
      <c r="A37" s="59" t="s">
        <v>230</v>
      </c>
      <c r="B37" t="s">
        <v>26</v>
      </c>
      <c r="C37" t="s">
        <v>188</v>
      </c>
      <c r="D37" s="61">
        <f>SUM(Table3[[#This Row],[Reliefs and exemptions for unoccupied properties]:[Retail, hospitality, and leisure 
(incl. aviation for 2020-2022)]])</f>
        <v>12419347</v>
      </c>
      <c r="E37" s="62">
        <f>SUM(Table3[[#This Row],[Hardship 
(discretionary)]:[Stud farms
(discretionary)]])</f>
        <v>728580</v>
      </c>
      <c r="F37" s="63">
        <v>847515</v>
      </c>
      <c r="G37" s="64" t="s">
        <v>80</v>
      </c>
      <c r="H37" s="64">
        <v>80300</v>
      </c>
      <c r="I37" s="64">
        <v>494991</v>
      </c>
      <c r="J37" s="64">
        <v>2896691</v>
      </c>
      <c r="K37" s="64">
        <v>57778</v>
      </c>
      <c r="L37" s="64">
        <v>1240590</v>
      </c>
      <c r="M37" s="64">
        <v>2341</v>
      </c>
      <c r="N37" s="64">
        <v>6273129</v>
      </c>
      <c r="O37" s="65">
        <v>61452</v>
      </c>
      <c r="P37" s="65">
        <v>0</v>
      </c>
      <c r="Q37" s="65">
        <v>0</v>
      </c>
      <c r="R37" s="65">
        <v>0</v>
      </c>
      <c r="S37" s="65">
        <v>0</v>
      </c>
      <c r="T37" s="65" t="s">
        <v>80</v>
      </c>
      <c r="U37" s="65">
        <v>136846</v>
      </c>
      <c r="V37" s="65">
        <v>86835</v>
      </c>
      <c r="W37" s="65">
        <v>0</v>
      </c>
      <c r="X37" s="65">
        <v>0</v>
      </c>
      <c r="Y37" s="65">
        <v>0</v>
      </c>
      <c r="Z37" s="65">
        <v>5578</v>
      </c>
      <c r="AA37" s="65" t="s">
        <v>80</v>
      </c>
      <c r="AB37" s="65">
        <v>235301</v>
      </c>
      <c r="AC37" s="55">
        <v>0</v>
      </c>
      <c r="AD37" s="65">
        <v>450508</v>
      </c>
      <c r="AE37" s="65">
        <v>0</v>
      </c>
      <c r="AF37" s="65">
        <v>238257</v>
      </c>
      <c r="AG37" s="65">
        <v>39815</v>
      </c>
      <c r="AH37" s="65">
        <v>0</v>
      </c>
    </row>
    <row r="38" spans="1:34" ht="15" customHeight="1" x14ac:dyDescent="0.2">
      <c r="A38" s="59" t="s">
        <v>225</v>
      </c>
      <c r="B38" t="s">
        <v>27</v>
      </c>
      <c r="C38" t="s">
        <v>21</v>
      </c>
      <c r="D38" s="61">
        <f>SUM(Table3[[#This Row],[Reliefs and exemptions for unoccupied properties]:[Retail, hospitality, and leisure 
(incl. aviation for 2020-2022)]])</f>
        <v>13528483</v>
      </c>
      <c r="E38" s="62">
        <f>SUM(Table3[[#This Row],[Hardship 
(discretionary)]:[Stud farms
(discretionary)]])</f>
        <v>630355</v>
      </c>
      <c r="F38" s="63">
        <v>478588</v>
      </c>
      <c r="G38" s="64">
        <v>0</v>
      </c>
      <c r="H38" s="64">
        <v>10629</v>
      </c>
      <c r="I38" s="64">
        <v>588365</v>
      </c>
      <c r="J38" s="64">
        <v>2215295</v>
      </c>
      <c r="K38" s="64">
        <v>70925</v>
      </c>
      <c r="L38" s="64">
        <v>649627</v>
      </c>
      <c r="M38" s="64">
        <v>22774</v>
      </c>
      <c r="N38" s="64">
        <v>8242681</v>
      </c>
      <c r="O38" s="65">
        <v>316982</v>
      </c>
      <c r="P38" s="65">
        <v>0</v>
      </c>
      <c r="Q38" s="65">
        <v>0</v>
      </c>
      <c r="R38" s="65">
        <v>454849</v>
      </c>
      <c r="S38" s="65">
        <v>0</v>
      </c>
      <c r="T38" s="65">
        <v>477768</v>
      </c>
      <c r="U38" s="65" t="s">
        <v>80</v>
      </c>
      <c r="V38" s="65" t="s">
        <v>80</v>
      </c>
      <c r="W38" s="65" t="s">
        <v>80</v>
      </c>
      <c r="X38" s="65" t="s">
        <v>80</v>
      </c>
      <c r="Y38" s="65" t="s">
        <v>80</v>
      </c>
      <c r="Z38" s="65" t="s">
        <v>81</v>
      </c>
      <c r="AA38" s="65" t="s">
        <v>80</v>
      </c>
      <c r="AB38" s="65" t="s">
        <v>80</v>
      </c>
      <c r="AC38" s="55">
        <v>0</v>
      </c>
      <c r="AD38" s="65">
        <v>379324</v>
      </c>
      <c r="AE38" s="65">
        <v>77000</v>
      </c>
      <c r="AF38" s="65" t="s">
        <v>82</v>
      </c>
      <c r="AG38" s="65">
        <v>174031</v>
      </c>
      <c r="AH38" s="65">
        <v>0</v>
      </c>
    </row>
    <row r="39" spans="1:34" ht="15" customHeight="1" x14ac:dyDescent="0.2">
      <c r="A39" s="59" t="s">
        <v>225</v>
      </c>
      <c r="B39" t="s">
        <v>27</v>
      </c>
      <c r="C39" t="s">
        <v>22</v>
      </c>
      <c r="D39" s="61">
        <f>SUM(Table3[[#This Row],[Reliefs and exemptions for unoccupied properties]:[Retail, hospitality, and leisure 
(incl. aviation for 2020-2022)]])</f>
        <v>14991976</v>
      </c>
      <c r="E39" s="62">
        <f>SUM(Table3[[#This Row],[Hardship 
(discretionary)]:[Stud farms
(discretionary)]])</f>
        <v>698844</v>
      </c>
      <c r="F39" s="63">
        <v>525853</v>
      </c>
      <c r="G39" s="64">
        <v>0</v>
      </c>
      <c r="H39" s="64">
        <v>14435</v>
      </c>
      <c r="I39" s="64">
        <v>604505</v>
      </c>
      <c r="J39" s="64">
        <v>2458405</v>
      </c>
      <c r="K39" s="64">
        <v>67680</v>
      </c>
      <c r="L39" s="64">
        <v>487536</v>
      </c>
      <c r="M39" s="64">
        <v>15264</v>
      </c>
      <c r="N39" s="64">
        <v>9008934</v>
      </c>
      <c r="O39" s="65">
        <v>1361274</v>
      </c>
      <c r="P39" s="65">
        <v>0</v>
      </c>
      <c r="Q39" s="65">
        <v>0</v>
      </c>
      <c r="R39" s="65">
        <v>248419</v>
      </c>
      <c r="S39" s="65">
        <v>0</v>
      </c>
      <c r="T39" s="65" t="s">
        <v>80</v>
      </c>
      <c r="U39" s="65">
        <v>49992</v>
      </c>
      <c r="V39" s="65">
        <v>149679</v>
      </c>
      <c r="W39" s="65">
        <v>0</v>
      </c>
      <c r="X39" s="65">
        <v>0</v>
      </c>
      <c r="Y39" s="65" t="s">
        <v>80</v>
      </c>
      <c r="Z39" s="65" t="s">
        <v>81</v>
      </c>
      <c r="AA39" s="65" t="s">
        <v>80</v>
      </c>
      <c r="AB39" s="65" t="s">
        <v>80</v>
      </c>
      <c r="AC39" s="55">
        <v>0</v>
      </c>
      <c r="AD39" s="65">
        <v>444837</v>
      </c>
      <c r="AE39" s="65">
        <v>78308</v>
      </c>
      <c r="AF39" s="65" t="s">
        <v>82</v>
      </c>
      <c r="AG39" s="65">
        <v>175699</v>
      </c>
      <c r="AH39" s="65">
        <v>0</v>
      </c>
    </row>
    <row r="40" spans="1:34" ht="15" customHeight="1" x14ac:dyDescent="0.2">
      <c r="A40" s="59" t="s">
        <v>225</v>
      </c>
      <c r="B40" t="s">
        <v>27</v>
      </c>
      <c r="C40" t="s">
        <v>23</v>
      </c>
      <c r="D40" s="61">
        <f>SUM(Table3[[#This Row],[Reliefs and exemptions for unoccupied properties]:[Retail, hospitality, and leisure 
(incl. aviation for 2020-2022)]])</f>
        <v>15530254</v>
      </c>
      <c r="E40" s="62">
        <f>SUM(Table3[[#This Row],[Hardship 
(discretionary)]:[Stud farms
(discretionary)]])</f>
        <v>697669</v>
      </c>
      <c r="F40" s="63">
        <v>517426</v>
      </c>
      <c r="G40" s="64">
        <v>0</v>
      </c>
      <c r="H40" s="64">
        <v>16239</v>
      </c>
      <c r="I40" s="64">
        <v>610778</v>
      </c>
      <c r="J40" s="64">
        <v>2445387</v>
      </c>
      <c r="K40" s="64">
        <v>76146</v>
      </c>
      <c r="L40" s="64">
        <v>497693</v>
      </c>
      <c r="M40" s="64">
        <v>12324</v>
      </c>
      <c r="N40" s="64">
        <v>9384685</v>
      </c>
      <c r="O40" s="65">
        <v>1377170</v>
      </c>
      <c r="P40" s="65">
        <v>0</v>
      </c>
      <c r="Q40" s="65">
        <v>0</v>
      </c>
      <c r="R40" s="65">
        <v>161923</v>
      </c>
      <c r="S40" s="65">
        <v>0</v>
      </c>
      <c r="T40" s="65" t="s">
        <v>80</v>
      </c>
      <c r="U40" s="65">
        <v>58531</v>
      </c>
      <c r="V40" s="65">
        <v>305288</v>
      </c>
      <c r="W40" s="65">
        <v>66664</v>
      </c>
      <c r="X40" s="65">
        <v>0</v>
      </c>
      <c r="Y40" s="65">
        <v>0</v>
      </c>
      <c r="Z40" s="65">
        <v>0</v>
      </c>
      <c r="AA40" s="65" t="s">
        <v>80</v>
      </c>
      <c r="AB40" s="65" t="s">
        <v>80</v>
      </c>
      <c r="AC40" s="55">
        <v>0</v>
      </c>
      <c r="AD40" s="65">
        <v>442724</v>
      </c>
      <c r="AE40" s="65">
        <v>0</v>
      </c>
      <c r="AF40" s="65">
        <v>82424</v>
      </c>
      <c r="AG40" s="65">
        <v>172521</v>
      </c>
      <c r="AH40" s="65">
        <v>0</v>
      </c>
    </row>
    <row r="41" spans="1:34" ht="15" customHeight="1" x14ac:dyDescent="0.2">
      <c r="A41" s="59" t="s">
        <v>225</v>
      </c>
      <c r="B41" t="s">
        <v>27</v>
      </c>
      <c r="C41" t="s">
        <v>24</v>
      </c>
      <c r="D41" s="61">
        <f>SUM(Table3[[#This Row],[Reliefs and exemptions for unoccupied properties]:[Retail, hospitality, and leisure 
(incl. aviation for 2020-2022)]])</f>
        <v>27452295</v>
      </c>
      <c r="E41" s="62">
        <f>SUM(Table3[[#This Row],[Hardship 
(discretionary)]:[Stud farms
(discretionary)]])</f>
        <v>719270</v>
      </c>
      <c r="F41" s="63">
        <v>538442</v>
      </c>
      <c r="G41" s="64" t="s">
        <v>80</v>
      </c>
      <c r="H41" s="64">
        <v>10843</v>
      </c>
      <c r="I41" s="64">
        <v>613628</v>
      </c>
      <c r="J41" s="64">
        <v>2566691</v>
      </c>
      <c r="K41" s="64">
        <v>75642</v>
      </c>
      <c r="L41" s="64">
        <v>482255</v>
      </c>
      <c r="M41" s="64">
        <v>10315</v>
      </c>
      <c r="N41" s="64">
        <v>9497580</v>
      </c>
      <c r="O41" s="65">
        <v>1167055</v>
      </c>
      <c r="P41" s="65">
        <v>0</v>
      </c>
      <c r="Q41" s="65">
        <v>0</v>
      </c>
      <c r="R41" s="65">
        <v>0</v>
      </c>
      <c r="S41" s="65">
        <v>0</v>
      </c>
      <c r="T41" s="65" t="s">
        <v>80</v>
      </c>
      <c r="U41" s="65">
        <v>71174</v>
      </c>
      <c r="V41" s="65">
        <v>252644</v>
      </c>
      <c r="W41" s="65">
        <v>0</v>
      </c>
      <c r="X41" s="65">
        <v>0</v>
      </c>
      <c r="Y41" s="65">
        <v>0</v>
      </c>
      <c r="Z41" s="65">
        <v>0</v>
      </c>
      <c r="AA41" s="65">
        <v>896090</v>
      </c>
      <c r="AB41" s="65">
        <v>11269936</v>
      </c>
      <c r="AC41" s="55">
        <v>0</v>
      </c>
      <c r="AD41" s="65">
        <v>463673</v>
      </c>
      <c r="AE41" s="65">
        <v>0</v>
      </c>
      <c r="AF41" s="65">
        <v>82429</v>
      </c>
      <c r="AG41" s="65">
        <v>173168</v>
      </c>
      <c r="AH41" s="65">
        <v>0</v>
      </c>
    </row>
    <row r="42" spans="1:34" ht="15" customHeight="1" x14ac:dyDescent="0.2">
      <c r="A42" s="59" t="s">
        <v>225</v>
      </c>
      <c r="B42" t="s">
        <v>27</v>
      </c>
      <c r="C42" t="s">
        <v>25</v>
      </c>
      <c r="D42" s="61">
        <f>SUM(Table3[[#This Row],[Reliefs and exemptions for unoccupied properties]:[Retail, hospitality, and leisure 
(incl. aviation for 2020-2022)]])</f>
        <v>24541174.509999998</v>
      </c>
      <c r="E42" s="62">
        <f>SUM(Table3[[#This Row],[Hardship 
(discretionary)]:[Stud farms
(discretionary)]])</f>
        <v>719828</v>
      </c>
      <c r="F42" s="63">
        <v>575507.09</v>
      </c>
      <c r="G42" s="64" t="s">
        <v>80</v>
      </c>
      <c r="H42" s="64">
        <v>5929.33</v>
      </c>
      <c r="I42" s="64">
        <v>601320.65</v>
      </c>
      <c r="J42" s="64">
        <v>2582029.44</v>
      </c>
      <c r="K42" s="64">
        <v>68404</v>
      </c>
      <c r="L42" s="64">
        <v>463883</v>
      </c>
      <c r="M42" s="64">
        <v>10315</v>
      </c>
      <c r="N42" s="64">
        <v>9121710</v>
      </c>
      <c r="O42" s="65">
        <v>1284604</v>
      </c>
      <c r="P42" s="65">
        <v>0</v>
      </c>
      <c r="Q42" s="65">
        <v>0</v>
      </c>
      <c r="R42" s="65">
        <v>0</v>
      </c>
      <c r="S42" s="65">
        <v>0</v>
      </c>
      <c r="T42" s="65" t="s">
        <v>80</v>
      </c>
      <c r="U42" s="65">
        <v>72153</v>
      </c>
      <c r="V42" s="65">
        <v>524039</v>
      </c>
      <c r="W42" s="65">
        <v>0</v>
      </c>
      <c r="X42" s="65">
        <v>5901</v>
      </c>
      <c r="Y42" s="65">
        <v>0</v>
      </c>
      <c r="Z42" s="65">
        <v>100920</v>
      </c>
      <c r="AA42" s="65" t="s">
        <v>80</v>
      </c>
      <c r="AB42" s="65">
        <v>9124459</v>
      </c>
      <c r="AC42" s="55">
        <v>0</v>
      </c>
      <c r="AD42" s="65">
        <v>467444</v>
      </c>
      <c r="AE42" s="65">
        <v>0</v>
      </c>
      <c r="AF42" s="65">
        <v>80123</v>
      </c>
      <c r="AG42" s="65">
        <v>172261</v>
      </c>
      <c r="AH42" s="65">
        <v>0</v>
      </c>
    </row>
    <row r="43" spans="1:34" ht="24.95" customHeight="1" x14ac:dyDescent="0.2">
      <c r="A43" s="59" t="s">
        <v>225</v>
      </c>
      <c r="B43" t="s">
        <v>27</v>
      </c>
      <c r="C43" t="s">
        <v>188</v>
      </c>
      <c r="D43" s="61">
        <f>SUM(Table3[[#This Row],[Reliefs and exemptions for unoccupied properties]:[Retail, hospitality, and leisure 
(incl. aviation for 2020-2022)]])</f>
        <v>16543779</v>
      </c>
      <c r="E43" s="62">
        <f>SUM(Table3[[#This Row],[Hardship 
(discretionary)]:[Stud farms
(discretionary)]])</f>
        <v>711593</v>
      </c>
      <c r="F43" s="63">
        <v>667543</v>
      </c>
      <c r="G43" s="64" t="s">
        <v>80</v>
      </c>
      <c r="H43" s="64">
        <v>0</v>
      </c>
      <c r="I43" s="64">
        <v>509890</v>
      </c>
      <c r="J43" s="64">
        <v>2397514</v>
      </c>
      <c r="K43" s="64">
        <v>69521</v>
      </c>
      <c r="L43" s="64">
        <v>486741</v>
      </c>
      <c r="M43" s="64">
        <v>11579</v>
      </c>
      <c r="N43" s="64">
        <v>9262466</v>
      </c>
      <c r="O43" s="65">
        <v>1461288</v>
      </c>
      <c r="P43" s="65">
        <v>0</v>
      </c>
      <c r="Q43" s="65">
        <v>0</v>
      </c>
      <c r="R43" s="65">
        <v>0</v>
      </c>
      <c r="S43" s="65">
        <v>0</v>
      </c>
      <c r="T43" s="65" t="s">
        <v>80</v>
      </c>
      <c r="U43" s="65">
        <v>73331</v>
      </c>
      <c r="V43" s="65">
        <v>813388</v>
      </c>
      <c r="W43" s="65">
        <v>0</v>
      </c>
      <c r="X43" s="65">
        <v>0</v>
      </c>
      <c r="Y43" s="65">
        <v>0</v>
      </c>
      <c r="Z43" s="65">
        <v>102618</v>
      </c>
      <c r="AA43" s="65" t="s">
        <v>80</v>
      </c>
      <c r="AB43" s="65">
        <v>687900</v>
      </c>
      <c r="AC43" s="55">
        <v>0</v>
      </c>
      <c r="AD43" s="65">
        <v>456897</v>
      </c>
      <c r="AE43" s="65">
        <v>0</v>
      </c>
      <c r="AF43" s="65">
        <v>87428</v>
      </c>
      <c r="AG43" s="65">
        <v>167268</v>
      </c>
      <c r="AH43" s="65">
        <v>0</v>
      </c>
    </row>
    <row r="44" spans="1:34" ht="15" customHeight="1" x14ac:dyDescent="0.2">
      <c r="A44" s="59" t="s">
        <v>226</v>
      </c>
      <c r="B44" t="s">
        <v>28</v>
      </c>
      <c r="C44" t="s">
        <v>21</v>
      </c>
      <c r="D44" s="61">
        <f>SUM(Table3[[#This Row],[Reliefs and exemptions for unoccupied properties]:[Retail, hospitality, and leisure 
(incl. aviation for 2020-2022)]])</f>
        <v>96562600</v>
      </c>
      <c r="E44" s="62">
        <f>SUM(Table3[[#This Row],[Hardship 
(discretionary)]:[Stud farms
(discretionary)]])</f>
        <v>2948657</v>
      </c>
      <c r="F44" s="63">
        <v>15622366</v>
      </c>
      <c r="G44" s="64">
        <v>34642</v>
      </c>
      <c r="H44" s="64">
        <v>49149</v>
      </c>
      <c r="I44" s="64">
        <v>3734504</v>
      </c>
      <c r="J44" s="64">
        <v>38566229</v>
      </c>
      <c r="K44" s="64">
        <v>0</v>
      </c>
      <c r="L44" s="64">
        <v>7658872</v>
      </c>
      <c r="M44" s="64">
        <v>0</v>
      </c>
      <c r="N44" s="64">
        <v>24342604</v>
      </c>
      <c r="O44" s="65">
        <v>1899</v>
      </c>
      <c r="P44" s="65">
        <v>0</v>
      </c>
      <c r="Q44" s="65">
        <v>145233</v>
      </c>
      <c r="R44" s="65">
        <v>6407102</v>
      </c>
      <c r="S44" s="65">
        <v>0</v>
      </c>
      <c r="T44" s="65">
        <v>0</v>
      </c>
      <c r="U44" s="65" t="s">
        <v>80</v>
      </c>
      <c r="V44" s="65" t="s">
        <v>80</v>
      </c>
      <c r="W44" s="65" t="s">
        <v>80</v>
      </c>
      <c r="X44" s="65" t="s">
        <v>80</v>
      </c>
      <c r="Y44" s="65" t="s">
        <v>80</v>
      </c>
      <c r="Z44" s="65" t="s">
        <v>81</v>
      </c>
      <c r="AA44" s="65" t="s">
        <v>80</v>
      </c>
      <c r="AB44" s="65" t="s">
        <v>80</v>
      </c>
      <c r="AC44" s="55">
        <v>22899</v>
      </c>
      <c r="AD44" s="65">
        <v>1436660</v>
      </c>
      <c r="AE44" s="65">
        <v>1489098</v>
      </c>
      <c r="AF44" s="65" t="s">
        <v>82</v>
      </c>
      <c r="AG44" s="65">
        <v>0</v>
      </c>
      <c r="AH44" s="65">
        <v>0</v>
      </c>
    </row>
    <row r="45" spans="1:34" ht="15" customHeight="1" x14ac:dyDescent="0.2">
      <c r="A45" s="59" t="s">
        <v>226</v>
      </c>
      <c r="B45" t="s">
        <v>28</v>
      </c>
      <c r="C45" t="s">
        <v>22</v>
      </c>
      <c r="D45" s="61">
        <f>SUM(Table3[[#This Row],[Reliefs and exemptions for unoccupied properties]:[Retail, hospitality, and leisure 
(incl. aviation for 2020-2022)]])</f>
        <v>99318956</v>
      </c>
      <c r="E45" s="62">
        <f>SUM(Table3[[#This Row],[Hardship 
(discretionary)]:[Stud farms
(discretionary)]])</f>
        <v>3486820</v>
      </c>
      <c r="F45" s="63">
        <v>14817917</v>
      </c>
      <c r="G45" s="64">
        <v>13210</v>
      </c>
      <c r="H45" s="64">
        <v>191561</v>
      </c>
      <c r="I45" s="64">
        <v>3753176</v>
      </c>
      <c r="J45" s="64">
        <v>39305368</v>
      </c>
      <c r="K45" s="64">
        <v>0</v>
      </c>
      <c r="L45" s="64">
        <v>8282153</v>
      </c>
      <c r="M45" s="64">
        <v>0</v>
      </c>
      <c r="N45" s="64">
        <v>26736150</v>
      </c>
      <c r="O45" s="65">
        <v>1956</v>
      </c>
      <c r="P45" s="65">
        <v>0</v>
      </c>
      <c r="Q45" s="65">
        <v>147263</v>
      </c>
      <c r="R45" s="65">
        <v>3488820</v>
      </c>
      <c r="S45" s="65">
        <v>0</v>
      </c>
      <c r="T45" s="65" t="s">
        <v>80</v>
      </c>
      <c r="U45" s="65">
        <v>1700930</v>
      </c>
      <c r="V45" s="65">
        <v>370437</v>
      </c>
      <c r="W45" s="65">
        <v>510015</v>
      </c>
      <c r="X45" s="65">
        <v>0</v>
      </c>
      <c r="Y45" s="65" t="s">
        <v>80</v>
      </c>
      <c r="Z45" s="65" t="s">
        <v>81</v>
      </c>
      <c r="AA45" s="65" t="s">
        <v>80</v>
      </c>
      <c r="AB45" s="65" t="s">
        <v>80</v>
      </c>
      <c r="AC45" s="55">
        <v>23587</v>
      </c>
      <c r="AD45" s="65">
        <v>1934783</v>
      </c>
      <c r="AE45" s="65">
        <v>1528450</v>
      </c>
      <c r="AF45" s="65" t="s">
        <v>82</v>
      </c>
      <c r="AG45" s="65">
        <v>0</v>
      </c>
      <c r="AH45" s="65">
        <v>0</v>
      </c>
    </row>
    <row r="46" spans="1:34" ht="15" customHeight="1" x14ac:dyDescent="0.2">
      <c r="A46" s="59" t="s">
        <v>226</v>
      </c>
      <c r="B46" t="s">
        <v>28</v>
      </c>
      <c r="C46" t="s">
        <v>23</v>
      </c>
      <c r="D46" s="61">
        <f>SUM(Table3[[#This Row],[Reliefs and exemptions for unoccupied properties]:[Retail, hospitality, and leisure 
(incl. aviation for 2020-2022)]])</f>
        <v>99786340</v>
      </c>
      <c r="E46" s="62">
        <f>SUM(Table3[[#This Row],[Hardship 
(discretionary)]:[Stud farms
(discretionary)]])</f>
        <v>3558860</v>
      </c>
      <c r="F46" s="63">
        <v>12676460</v>
      </c>
      <c r="G46" s="64">
        <v>576</v>
      </c>
      <c r="H46" s="64">
        <v>378879</v>
      </c>
      <c r="I46" s="64">
        <v>3815655</v>
      </c>
      <c r="J46" s="64">
        <v>40116538</v>
      </c>
      <c r="K46" s="64">
        <v>0</v>
      </c>
      <c r="L46" s="64">
        <v>8397684</v>
      </c>
      <c r="M46" s="64">
        <v>0</v>
      </c>
      <c r="N46" s="64">
        <v>28389800</v>
      </c>
      <c r="O46" s="65">
        <v>1956</v>
      </c>
      <c r="P46" s="65">
        <v>0</v>
      </c>
      <c r="Q46" s="65">
        <v>157019</v>
      </c>
      <c r="R46" s="65">
        <v>1378301</v>
      </c>
      <c r="S46" s="65">
        <v>0</v>
      </c>
      <c r="T46" s="65" t="s">
        <v>80</v>
      </c>
      <c r="U46" s="65">
        <v>1759409</v>
      </c>
      <c r="V46" s="65">
        <v>2538421</v>
      </c>
      <c r="W46" s="65">
        <v>175642</v>
      </c>
      <c r="X46" s="65">
        <v>0</v>
      </c>
      <c r="Y46" s="65">
        <v>0</v>
      </c>
      <c r="Z46" s="65">
        <v>0</v>
      </c>
      <c r="AA46" s="65" t="s">
        <v>80</v>
      </c>
      <c r="AB46" s="65" t="s">
        <v>80</v>
      </c>
      <c r="AC46" s="55">
        <v>18</v>
      </c>
      <c r="AD46" s="65">
        <v>2029594</v>
      </c>
      <c r="AE46" s="65">
        <v>56345</v>
      </c>
      <c r="AF46" s="65">
        <v>1472903</v>
      </c>
      <c r="AG46" s="65">
        <v>0</v>
      </c>
      <c r="AH46" s="65">
        <v>0</v>
      </c>
    </row>
    <row r="47" spans="1:34" ht="15" customHeight="1" x14ac:dyDescent="0.2">
      <c r="A47" s="59" t="s">
        <v>226</v>
      </c>
      <c r="B47" t="s">
        <v>28</v>
      </c>
      <c r="C47" t="s">
        <v>24</v>
      </c>
      <c r="D47" s="61">
        <f>SUM(Table3[[#This Row],[Reliefs and exemptions for unoccupied properties]:[Retail, hospitality, and leisure 
(incl. aviation for 2020-2022)]])</f>
        <v>286370417</v>
      </c>
      <c r="E47" s="62">
        <f>SUM(Table3[[#This Row],[Hardship 
(discretionary)]:[Stud farms
(discretionary)]])</f>
        <v>3637437</v>
      </c>
      <c r="F47" s="63">
        <v>11372954</v>
      </c>
      <c r="G47" s="64" t="s">
        <v>80</v>
      </c>
      <c r="H47" s="64">
        <v>122615</v>
      </c>
      <c r="I47" s="64">
        <v>3828900</v>
      </c>
      <c r="J47" s="64">
        <v>40508497</v>
      </c>
      <c r="K47" s="64">
        <v>0</v>
      </c>
      <c r="L47" s="64">
        <v>8468254</v>
      </c>
      <c r="M47" s="64">
        <v>0</v>
      </c>
      <c r="N47" s="64">
        <v>28216041</v>
      </c>
      <c r="O47" s="65">
        <v>1997</v>
      </c>
      <c r="P47" s="65">
        <v>0</v>
      </c>
      <c r="Q47" s="65">
        <v>152421</v>
      </c>
      <c r="R47" s="65">
        <v>0</v>
      </c>
      <c r="S47" s="65">
        <v>0</v>
      </c>
      <c r="T47" s="65" t="s">
        <v>80</v>
      </c>
      <c r="U47" s="65">
        <v>1729920</v>
      </c>
      <c r="V47" s="65">
        <v>710155</v>
      </c>
      <c r="W47" s="65">
        <v>312860</v>
      </c>
      <c r="X47" s="65">
        <v>0</v>
      </c>
      <c r="Y47" s="65">
        <v>0</v>
      </c>
      <c r="Z47" s="65">
        <v>0</v>
      </c>
      <c r="AA47" s="65">
        <v>7663241</v>
      </c>
      <c r="AB47" s="65">
        <v>183282562</v>
      </c>
      <c r="AC47" s="55">
        <v>0</v>
      </c>
      <c r="AD47" s="65">
        <v>2100568</v>
      </c>
      <c r="AE47" s="65">
        <v>56349</v>
      </c>
      <c r="AF47" s="65">
        <v>1480520</v>
      </c>
      <c r="AG47" s="65">
        <v>0</v>
      </c>
      <c r="AH47" s="65">
        <v>0</v>
      </c>
    </row>
    <row r="48" spans="1:34" ht="15" customHeight="1" x14ac:dyDescent="0.2">
      <c r="A48" s="59" t="s">
        <v>226</v>
      </c>
      <c r="B48" t="s">
        <v>28</v>
      </c>
      <c r="C48" t="s">
        <v>25</v>
      </c>
      <c r="D48" s="61">
        <f>SUM(Table3[[#This Row],[Reliefs and exemptions for unoccupied properties]:[Retail, hospitality, and leisure 
(incl. aviation for 2020-2022)]])</f>
        <v>231275737</v>
      </c>
      <c r="E48" s="62">
        <f>SUM(Table3[[#This Row],[Hardship 
(discretionary)]:[Stud farms
(discretionary)]])</f>
        <v>3574207</v>
      </c>
      <c r="F48" s="63">
        <v>15117574</v>
      </c>
      <c r="G48" s="64" t="s">
        <v>80</v>
      </c>
      <c r="H48" s="64">
        <v>308528</v>
      </c>
      <c r="I48" s="64">
        <v>3935305</v>
      </c>
      <c r="J48" s="64">
        <v>36997344</v>
      </c>
      <c r="K48" s="64">
        <v>0</v>
      </c>
      <c r="L48" s="64">
        <v>8366823</v>
      </c>
      <c r="M48" s="64">
        <v>0</v>
      </c>
      <c r="N48" s="64">
        <v>23285895</v>
      </c>
      <c r="O48" s="65">
        <v>1997</v>
      </c>
      <c r="P48" s="65">
        <v>0</v>
      </c>
      <c r="Q48" s="65">
        <v>206128</v>
      </c>
      <c r="R48" s="65">
        <v>0</v>
      </c>
      <c r="S48" s="65">
        <v>0</v>
      </c>
      <c r="T48" s="65" t="s">
        <v>80</v>
      </c>
      <c r="U48" s="65">
        <v>1735420</v>
      </c>
      <c r="V48" s="65">
        <v>1206376</v>
      </c>
      <c r="W48" s="65">
        <v>235803</v>
      </c>
      <c r="X48" s="65">
        <v>0</v>
      </c>
      <c r="Y48" s="65">
        <v>0</v>
      </c>
      <c r="Z48" s="65">
        <v>0</v>
      </c>
      <c r="AA48" s="65" t="s">
        <v>80</v>
      </c>
      <c r="AB48" s="65">
        <v>139878544</v>
      </c>
      <c r="AC48" s="55">
        <v>0</v>
      </c>
      <c r="AD48" s="65">
        <v>2075958</v>
      </c>
      <c r="AE48" s="65">
        <v>64212</v>
      </c>
      <c r="AF48" s="65">
        <v>1434037</v>
      </c>
      <c r="AG48" s="65">
        <v>0</v>
      </c>
      <c r="AH48" s="65">
        <v>0</v>
      </c>
    </row>
    <row r="49" spans="1:34" ht="24.95" customHeight="1" x14ac:dyDescent="0.2">
      <c r="A49" s="59" t="s">
        <v>226</v>
      </c>
      <c r="B49" t="s">
        <v>28</v>
      </c>
      <c r="C49" t="s">
        <v>188</v>
      </c>
      <c r="D49" s="61">
        <f>SUM(Table3[[#This Row],[Reliefs and exemptions for unoccupied properties]:[Retail, hospitality, and leisure 
(incl. aviation for 2020-2022)]])</f>
        <v>104497221</v>
      </c>
      <c r="E49" s="62">
        <f>SUM(Table3[[#This Row],[Hardship 
(discretionary)]:[Stud farms
(discretionary)]])</f>
        <v>3853726</v>
      </c>
      <c r="F49" s="63">
        <v>17534656</v>
      </c>
      <c r="G49" s="64" t="s">
        <v>80</v>
      </c>
      <c r="H49" s="64">
        <v>623171</v>
      </c>
      <c r="I49" s="64">
        <v>4266193</v>
      </c>
      <c r="J49" s="64">
        <v>36360570</v>
      </c>
      <c r="K49" s="64">
        <v>81919</v>
      </c>
      <c r="L49" s="64">
        <v>8247905</v>
      </c>
      <c r="M49" s="64">
        <v>0</v>
      </c>
      <c r="N49" s="64">
        <v>25934906</v>
      </c>
      <c r="O49" s="65">
        <v>2029</v>
      </c>
      <c r="P49" s="65">
        <v>0</v>
      </c>
      <c r="Q49" s="65">
        <v>229594</v>
      </c>
      <c r="R49" s="65">
        <v>10093</v>
      </c>
      <c r="S49" s="65">
        <v>0</v>
      </c>
      <c r="T49" s="65" t="s">
        <v>80</v>
      </c>
      <c r="U49" s="65">
        <v>1752823</v>
      </c>
      <c r="V49" s="65">
        <v>3004960</v>
      </c>
      <c r="W49" s="65">
        <v>267121</v>
      </c>
      <c r="X49" s="65">
        <v>0</v>
      </c>
      <c r="Y49" s="65">
        <v>0</v>
      </c>
      <c r="Z49" s="65">
        <v>0</v>
      </c>
      <c r="AA49" s="65" t="s">
        <v>80</v>
      </c>
      <c r="AB49" s="65">
        <v>6181281</v>
      </c>
      <c r="AC49" s="55">
        <v>0</v>
      </c>
      <c r="AD49" s="65">
        <v>2292230</v>
      </c>
      <c r="AE49" s="65">
        <v>15360</v>
      </c>
      <c r="AF49" s="65">
        <v>1546136</v>
      </c>
      <c r="AG49" s="65">
        <v>0</v>
      </c>
      <c r="AH49" s="65">
        <v>0</v>
      </c>
    </row>
    <row r="50" spans="1:34" ht="15" customHeight="1" x14ac:dyDescent="0.2">
      <c r="A50" s="59" t="s">
        <v>205</v>
      </c>
      <c r="B50" t="s">
        <v>29</v>
      </c>
      <c r="C50" t="s">
        <v>21</v>
      </c>
      <c r="D50" s="61">
        <f>SUM(Table3[[#This Row],[Reliefs and exemptions for unoccupied properties]:[Retail, hospitality, and leisure 
(incl. aviation for 2020-2022)]])</f>
        <v>3781515</v>
      </c>
      <c r="E50" s="62">
        <f>SUM(Table3[[#This Row],[Hardship 
(discretionary)]:[Stud farms
(discretionary)]])</f>
        <v>104682</v>
      </c>
      <c r="F50" s="63">
        <v>430610</v>
      </c>
      <c r="G50" s="64">
        <v>0</v>
      </c>
      <c r="H50" s="64">
        <v>0</v>
      </c>
      <c r="I50" s="64">
        <v>191107</v>
      </c>
      <c r="J50" s="64">
        <v>853915</v>
      </c>
      <c r="K50" s="64">
        <v>89216</v>
      </c>
      <c r="L50" s="64">
        <v>433100</v>
      </c>
      <c r="M50" s="64">
        <v>0</v>
      </c>
      <c r="N50" s="64">
        <v>1783567</v>
      </c>
      <c r="O50" s="65">
        <v>0</v>
      </c>
      <c r="P50" s="65">
        <v>0</v>
      </c>
      <c r="Q50" s="65">
        <v>0</v>
      </c>
      <c r="R50" s="65">
        <v>0</v>
      </c>
      <c r="S50" s="65">
        <v>0</v>
      </c>
      <c r="T50" s="65">
        <v>0</v>
      </c>
      <c r="U50" s="65" t="s">
        <v>80</v>
      </c>
      <c r="V50" s="65" t="s">
        <v>80</v>
      </c>
      <c r="W50" s="65" t="s">
        <v>80</v>
      </c>
      <c r="X50" s="65" t="s">
        <v>80</v>
      </c>
      <c r="Y50" s="65" t="s">
        <v>80</v>
      </c>
      <c r="Z50" s="65" t="s">
        <v>81</v>
      </c>
      <c r="AA50" s="65" t="s">
        <v>80</v>
      </c>
      <c r="AB50" s="65" t="s">
        <v>80</v>
      </c>
      <c r="AC50" s="55">
        <v>0</v>
      </c>
      <c r="AD50" s="65">
        <v>88348</v>
      </c>
      <c r="AE50" s="65">
        <v>12221</v>
      </c>
      <c r="AF50" s="65" t="s">
        <v>82</v>
      </c>
      <c r="AG50" s="65">
        <v>4113</v>
      </c>
      <c r="AH50" s="65">
        <v>0</v>
      </c>
    </row>
    <row r="51" spans="1:34" ht="15" customHeight="1" x14ac:dyDescent="0.2">
      <c r="A51" s="59" t="s">
        <v>205</v>
      </c>
      <c r="B51" t="s">
        <v>29</v>
      </c>
      <c r="C51" t="s">
        <v>22</v>
      </c>
      <c r="D51" s="61">
        <f>SUM(Table3[[#This Row],[Reliefs and exemptions for unoccupied properties]:[Retail, hospitality, and leisure 
(incl. aviation for 2020-2022)]])</f>
        <v>3970278</v>
      </c>
      <c r="E51" s="62">
        <f>SUM(Table3[[#This Row],[Hardship 
(discretionary)]:[Stud farms
(discretionary)]])</f>
        <v>123209</v>
      </c>
      <c r="F51" s="63">
        <v>447722</v>
      </c>
      <c r="G51" s="64">
        <v>0</v>
      </c>
      <c r="H51" s="64">
        <v>5629</v>
      </c>
      <c r="I51" s="64">
        <v>196848</v>
      </c>
      <c r="J51" s="64">
        <v>957439</v>
      </c>
      <c r="K51" s="64">
        <v>91464</v>
      </c>
      <c r="L51" s="64">
        <v>441456</v>
      </c>
      <c r="M51" s="64">
        <v>0</v>
      </c>
      <c r="N51" s="64">
        <v>1714718</v>
      </c>
      <c r="O51" s="65">
        <v>0</v>
      </c>
      <c r="P51" s="65">
        <v>0</v>
      </c>
      <c r="Q51" s="65">
        <v>0</v>
      </c>
      <c r="R51" s="65">
        <v>48355</v>
      </c>
      <c r="S51" s="65">
        <v>0</v>
      </c>
      <c r="T51" s="65" t="s">
        <v>80</v>
      </c>
      <c r="U51" s="65">
        <v>66647</v>
      </c>
      <c r="V51" s="65">
        <v>0</v>
      </c>
      <c r="W51" s="65">
        <v>0</v>
      </c>
      <c r="X51" s="65">
        <v>0</v>
      </c>
      <c r="Y51" s="65" t="s">
        <v>80</v>
      </c>
      <c r="Z51" s="65" t="s">
        <v>81</v>
      </c>
      <c r="AA51" s="65" t="s">
        <v>80</v>
      </c>
      <c r="AB51" s="65" t="s">
        <v>80</v>
      </c>
      <c r="AC51" s="55">
        <v>0</v>
      </c>
      <c r="AD51" s="65">
        <v>104998</v>
      </c>
      <c r="AE51" s="65">
        <v>12588</v>
      </c>
      <c r="AF51" s="65" t="s">
        <v>82</v>
      </c>
      <c r="AG51" s="65">
        <v>5623</v>
      </c>
      <c r="AH51" s="65">
        <v>0</v>
      </c>
    </row>
    <row r="52" spans="1:34" ht="15" customHeight="1" x14ac:dyDescent="0.2">
      <c r="A52" s="59" t="s">
        <v>205</v>
      </c>
      <c r="B52" t="s">
        <v>29</v>
      </c>
      <c r="C52" t="s">
        <v>23</v>
      </c>
      <c r="D52" s="61">
        <f>SUM(Table3[[#This Row],[Reliefs and exemptions for unoccupied properties]:[Retail, hospitality, and leisure 
(incl. aviation for 2020-2022)]])</f>
        <v>4347460</v>
      </c>
      <c r="E52" s="62">
        <f>SUM(Table3[[#This Row],[Hardship 
(discretionary)]:[Stud farms
(discretionary)]])</f>
        <v>146398</v>
      </c>
      <c r="F52" s="63">
        <v>515229</v>
      </c>
      <c r="G52" s="64">
        <v>0</v>
      </c>
      <c r="H52" s="64">
        <v>4337</v>
      </c>
      <c r="I52" s="64">
        <v>200949</v>
      </c>
      <c r="J52" s="64">
        <v>986212</v>
      </c>
      <c r="K52" s="64">
        <v>52136</v>
      </c>
      <c r="L52" s="64">
        <v>441245</v>
      </c>
      <c r="M52" s="64">
        <v>0</v>
      </c>
      <c r="N52" s="64">
        <v>1871388</v>
      </c>
      <c r="O52" s="65">
        <v>0</v>
      </c>
      <c r="P52" s="65">
        <v>0</v>
      </c>
      <c r="Q52" s="65">
        <v>0</v>
      </c>
      <c r="R52" s="65">
        <v>31169</v>
      </c>
      <c r="S52" s="65">
        <v>0</v>
      </c>
      <c r="T52" s="65" t="s">
        <v>80</v>
      </c>
      <c r="U52" s="65">
        <v>86338</v>
      </c>
      <c r="V52" s="65">
        <v>158457</v>
      </c>
      <c r="W52" s="65">
        <v>0</v>
      </c>
      <c r="X52" s="65">
        <v>0</v>
      </c>
      <c r="Y52" s="65">
        <v>0</v>
      </c>
      <c r="Z52" s="65">
        <v>0</v>
      </c>
      <c r="AA52" s="65" t="s">
        <v>80</v>
      </c>
      <c r="AB52" s="65" t="s">
        <v>80</v>
      </c>
      <c r="AC52" s="55">
        <v>0</v>
      </c>
      <c r="AD52" s="65">
        <v>113668</v>
      </c>
      <c r="AE52" s="65">
        <v>14140</v>
      </c>
      <c r="AF52" s="65">
        <v>12850</v>
      </c>
      <c r="AG52" s="65">
        <v>5740</v>
      </c>
      <c r="AH52" s="65">
        <v>0</v>
      </c>
    </row>
    <row r="53" spans="1:34" ht="15" customHeight="1" x14ac:dyDescent="0.2">
      <c r="A53" s="59" t="s">
        <v>205</v>
      </c>
      <c r="B53" t="s">
        <v>29</v>
      </c>
      <c r="C53" t="s">
        <v>24</v>
      </c>
      <c r="D53" s="61">
        <f>SUM(Table3[[#This Row],[Reliefs and exemptions for unoccupied properties]:[Retail, hospitality, and leisure 
(incl. aviation for 2020-2022)]])</f>
        <v>9121195</v>
      </c>
      <c r="E53" s="62">
        <f>SUM(Table3[[#This Row],[Hardship 
(discretionary)]:[Stud farms
(discretionary)]])</f>
        <v>123272</v>
      </c>
      <c r="F53" s="63">
        <v>369281</v>
      </c>
      <c r="G53" s="64" t="s">
        <v>80</v>
      </c>
      <c r="H53" s="64">
        <v>13144</v>
      </c>
      <c r="I53" s="64">
        <v>205126</v>
      </c>
      <c r="J53" s="64">
        <v>1007806</v>
      </c>
      <c r="K53" s="64">
        <v>46494</v>
      </c>
      <c r="L53" s="64">
        <v>441274</v>
      </c>
      <c r="M53" s="64">
        <v>0</v>
      </c>
      <c r="N53" s="64">
        <v>1994069</v>
      </c>
      <c r="O53" s="65">
        <v>0</v>
      </c>
      <c r="P53" s="65">
        <v>0</v>
      </c>
      <c r="Q53" s="65">
        <v>0</v>
      </c>
      <c r="R53" s="65">
        <v>0</v>
      </c>
      <c r="S53" s="65">
        <v>0</v>
      </c>
      <c r="T53" s="65" t="s">
        <v>80</v>
      </c>
      <c r="U53" s="65">
        <v>87814</v>
      </c>
      <c r="V53" s="65">
        <v>180898</v>
      </c>
      <c r="W53" s="65">
        <v>0</v>
      </c>
      <c r="X53" s="65">
        <v>0</v>
      </c>
      <c r="Y53" s="65">
        <v>0</v>
      </c>
      <c r="Z53" s="65">
        <v>0</v>
      </c>
      <c r="AA53" s="65">
        <v>348059</v>
      </c>
      <c r="AB53" s="65">
        <v>4427230</v>
      </c>
      <c r="AC53" s="55">
        <v>0</v>
      </c>
      <c r="AD53" s="65">
        <v>90540</v>
      </c>
      <c r="AE53" s="65">
        <v>14140</v>
      </c>
      <c r="AF53" s="65">
        <v>12851</v>
      </c>
      <c r="AG53" s="65">
        <v>5741</v>
      </c>
      <c r="AH53" s="65">
        <v>0</v>
      </c>
    </row>
    <row r="54" spans="1:34" ht="15" customHeight="1" x14ac:dyDescent="0.2">
      <c r="A54" s="59" t="s">
        <v>205</v>
      </c>
      <c r="B54" t="s">
        <v>29</v>
      </c>
      <c r="C54" t="s">
        <v>25</v>
      </c>
      <c r="D54" s="61">
        <f>SUM(Table3[[#This Row],[Reliefs and exemptions for unoccupied properties]:[Retail, hospitality, and leisure 
(incl. aviation for 2020-2022)]])</f>
        <v>6443547</v>
      </c>
      <c r="E54" s="62">
        <f>SUM(Table3[[#This Row],[Hardship 
(discretionary)]:[Stud farms
(discretionary)]])</f>
        <v>132758</v>
      </c>
      <c r="F54" s="63">
        <v>410504</v>
      </c>
      <c r="G54" s="64" t="s">
        <v>80</v>
      </c>
      <c r="H54" s="64">
        <v>6203</v>
      </c>
      <c r="I54" s="64">
        <v>201831</v>
      </c>
      <c r="J54" s="64">
        <v>997219</v>
      </c>
      <c r="K54" s="64">
        <v>43708</v>
      </c>
      <c r="L54" s="64">
        <v>435169</v>
      </c>
      <c r="M54" s="64">
        <v>0</v>
      </c>
      <c r="N54" s="64">
        <v>2024224</v>
      </c>
      <c r="O54" s="65">
        <v>0</v>
      </c>
      <c r="P54" s="65">
        <v>0</v>
      </c>
      <c r="Q54" s="65">
        <v>0</v>
      </c>
      <c r="R54" s="65">
        <v>0</v>
      </c>
      <c r="S54" s="65">
        <v>0</v>
      </c>
      <c r="T54" s="65" t="s">
        <v>80</v>
      </c>
      <c r="U54" s="65">
        <v>95247</v>
      </c>
      <c r="V54" s="65">
        <v>19104</v>
      </c>
      <c r="W54" s="65">
        <v>0</v>
      </c>
      <c r="X54" s="65">
        <v>0</v>
      </c>
      <c r="Y54" s="65">
        <v>0</v>
      </c>
      <c r="Z54" s="65">
        <v>0</v>
      </c>
      <c r="AA54" s="65" t="s">
        <v>80</v>
      </c>
      <c r="AB54" s="65">
        <v>2210338</v>
      </c>
      <c r="AC54" s="55">
        <v>0</v>
      </c>
      <c r="AD54" s="65">
        <v>95315</v>
      </c>
      <c r="AE54" s="65">
        <v>0</v>
      </c>
      <c r="AF54" s="65">
        <v>31703</v>
      </c>
      <c r="AG54" s="65">
        <v>5740</v>
      </c>
      <c r="AH54" s="65">
        <v>0</v>
      </c>
    </row>
    <row r="55" spans="1:34" ht="24.95" customHeight="1" x14ac:dyDescent="0.2">
      <c r="A55" s="59" t="s">
        <v>205</v>
      </c>
      <c r="B55" t="s">
        <v>29</v>
      </c>
      <c r="C55" t="s">
        <v>188</v>
      </c>
      <c r="D55" s="61">
        <f>SUM(Table3[[#This Row],[Reliefs and exemptions for unoccupied properties]:[Retail, hospitality, and leisure 
(incl. aviation for 2020-2022)]])</f>
        <v>4111420</v>
      </c>
      <c r="E55" s="62">
        <f>SUM(Table3[[#This Row],[Hardship 
(discretionary)]:[Stud farms
(discretionary)]])</f>
        <v>138978</v>
      </c>
      <c r="F55" s="63">
        <v>429235</v>
      </c>
      <c r="G55" s="64" t="s">
        <v>80</v>
      </c>
      <c r="H55" s="64">
        <v>10783</v>
      </c>
      <c r="I55" s="64">
        <v>228358</v>
      </c>
      <c r="J55" s="64">
        <v>754721</v>
      </c>
      <c r="K55" s="64">
        <v>44422</v>
      </c>
      <c r="L55" s="64">
        <v>442054</v>
      </c>
      <c r="M55" s="64">
        <v>0</v>
      </c>
      <c r="N55" s="64">
        <v>2025128</v>
      </c>
      <c r="O55" s="65">
        <v>0</v>
      </c>
      <c r="P55" s="65">
        <v>0</v>
      </c>
      <c r="Q55" s="65">
        <v>0</v>
      </c>
      <c r="R55" s="65">
        <v>0</v>
      </c>
      <c r="S55" s="65">
        <v>0</v>
      </c>
      <c r="T55" s="65" t="s">
        <v>80</v>
      </c>
      <c r="U55" s="65">
        <v>89018</v>
      </c>
      <c r="V55" s="65">
        <v>19580</v>
      </c>
      <c r="W55" s="65">
        <v>0</v>
      </c>
      <c r="X55" s="65">
        <v>0</v>
      </c>
      <c r="Y55" s="65">
        <v>0</v>
      </c>
      <c r="Z55" s="65">
        <v>0</v>
      </c>
      <c r="AA55" s="65" t="s">
        <v>80</v>
      </c>
      <c r="AB55" s="65">
        <v>68121</v>
      </c>
      <c r="AC55" s="55">
        <v>0</v>
      </c>
      <c r="AD55" s="65">
        <v>95675</v>
      </c>
      <c r="AE55" s="65">
        <v>5248</v>
      </c>
      <c r="AF55" s="65">
        <v>32221</v>
      </c>
      <c r="AG55" s="65">
        <v>5834</v>
      </c>
      <c r="AH55" s="65">
        <v>0</v>
      </c>
    </row>
    <row r="56" spans="1:34" ht="15" customHeight="1" x14ac:dyDescent="0.2">
      <c r="A56" s="59" t="s">
        <v>206</v>
      </c>
      <c r="B56" t="s">
        <v>30</v>
      </c>
      <c r="C56" t="s">
        <v>21</v>
      </c>
      <c r="D56" s="61">
        <f>SUM(Table3[[#This Row],[Reliefs and exemptions for unoccupied properties]:[Retail, hospitality, and leisure 
(incl. aviation for 2020-2022)]])</f>
        <v>13614118</v>
      </c>
      <c r="E56" s="62">
        <f>SUM(Table3[[#This Row],[Hardship 
(discretionary)]:[Stud farms
(discretionary)]])</f>
        <v>766378</v>
      </c>
      <c r="F56" s="63">
        <v>985080</v>
      </c>
      <c r="G56" s="64">
        <v>0</v>
      </c>
      <c r="H56" s="64">
        <v>0</v>
      </c>
      <c r="I56" s="64">
        <v>496734</v>
      </c>
      <c r="J56" s="64">
        <v>1834698</v>
      </c>
      <c r="K56" s="64">
        <v>17111</v>
      </c>
      <c r="L56" s="64">
        <v>1124243</v>
      </c>
      <c r="M56" s="64">
        <v>19047</v>
      </c>
      <c r="N56" s="64">
        <v>8588124</v>
      </c>
      <c r="O56" s="65">
        <v>5131</v>
      </c>
      <c r="P56" s="65">
        <v>0</v>
      </c>
      <c r="Q56" s="65">
        <v>0</v>
      </c>
      <c r="R56" s="65">
        <v>525854</v>
      </c>
      <c r="S56" s="65">
        <v>0</v>
      </c>
      <c r="T56" s="65">
        <v>18096</v>
      </c>
      <c r="U56" s="65" t="s">
        <v>80</v>
      </c>
      <c r="V56" s="65" t="s">
        <v>80</v>
      </c>
      <c r="W56" s="65" t="s">
        <v>80</v>
      </c>
      <c r="X56" s="65" t="s">
        <v>80</v>
      </c>
      <c r="Y56" s="65" t="s">
        <v>80</v>
      </c>
      <c r="Z56" s="65" t="s">
        <v>81</v>
      </c>
      <c r="AA56" s="65" t="s">
        <v>80</v>
      </c>
      <c r="AB56" s="65" t="s">
        <v>80</v>
      </c>
      <c r="AC56" s="55">
        <v>0</v>
      </c>
      <c r="AD56" s="65">
        <v>265224</v>
      </c>
      <c r="AE56" s="65">
        <v>317506</v>
      </c>
      <c r="AF56" s="65" t="s">
        <v>82</v>
      </c>
      <c r="AG56" s="65">
        <v>183648</v>
      </c>
      <c r="AH56" s="65">
        <v>0</v>
      </c>
    </row>
    <row r="57" spans="1:34" ht="15" customHeight="1" x14ac:dyDescent="0.2">
      <c r="A57" s="59" t="s">
        <v>206</v>
      </c>
      <c r="B57" t="s">
        <v>30</v>
      </c>
      <c r="C57" t="s">
        <v>22</v>
      </c>
      <c r="D57" s="61">
        <f>SUM(Table3[[#This Row],[Reliefs and exemptions for unoccupied properties]:[Retail, hospitality, and leisure 
(incl. aviation for 2020-2022)]])</f>
        <v>15930573</v>
      </c>
      <c r="E57" s="62">
        <f>SUM(Table3[[#This Row],[Hardship 
(discretionary)]:[Stud farms
(discretionary)]])</f>
        <v>768427</v>
      </c>
      <c r="F57" s="63">
        <v>1098685</v>
      </c>
      <c r="G57" s="64">
        <v>0</v>
      </c>
      <c r="H57" s="64">
        <v>17552</v>
      </c>
      <c r="I57" s="64">
        <v>557579</v>
      </c>
      <c r="J57" s="64">
        <v>1716677</v>
      </c>
      <c r="K57" s="64">
        <v>17626</v>
      </c>
      <c r="L57" s="64">
        <v>1386805</v>
      </c>
      <c r="M57" s="64">
        <v>20668</v>
      </c>
      <c r="N57" s="64">
        <v>9355817</v>
      </c>
      <c r="O57" s="65">
        <v>120949</v>
      </c>
      <c r="P57" s="65">
        <v>0</v>
      </c>
      <c r="Q57" s="65">
        <v>0</v>
      </c>
      <c r="R57" s="65">
        <v>344614</v>
      </c>
      <c r="S57" s="65">
        <v>0</v>
      </c>
      <c r="T57" s="65" t="s">
        <v>80</v>
      </c>
      <c r="U57" s="65">
        <v>87930</v>
      </c>
      <c r="V57" s="65">
        <v>1205671</v>
      </c>
      <c r="W57" s="65">
        <v>0</v>
      </c>
      <c r="X57" s="65">
        <v>0</v>
      </c>
      <c r="Y57" s="65" t="s">
        <v>80</v>
      </c>
      <c r="Z57" s="65" t="s">
        <v>81</v>
      </c>
      <c r="AA57" s="65" t="s">
        <v>80</v>
      </c>
      <c r="AB57" s="65" t="s">
        <v>80</v>
      </c>
      <c r="AC57" s="55">
        <v>0</v>
      </c>
      <c r="AD57" s="65">
        <v>259568</v>
      </c>
      <c r="AE57" s="65">
        <v>327878</v>
      </c>
      <c r="AF57" s="65" t="s">
        <v>82</v>
      </c>
      <c r="AG57" s="65">
        <v>180981</v>
      </c>
      <c r="AH57" s="65">
        <v>0</v>
      </c>
    </row>
    <row r="58" spans="1:34" ht="15" customHeight="1" x14ac:dyDescent="0.2">
      <c r="A58" s="59" t="s">
        <v>206</v>
      </c>
      <c r="B58" t="s">
        <v>30</v>
      </c>
      <c r="C58" t="s">
        <v>23</v>
      </c>
      <c r="D58" s="61">
        <f>SUM(Table3[[#This Row],[Reliefs and exemptions for unoccupied properties]:[Retail, hospitality, and leisure 
(incl. aviation for 2020-2022)]])</f>
        <v>15665646</v>
      </c>
      <c r="E58" s="62">
        <f>SUM(Table3[[#This Row],[Hardship 
(discretionary)]:[Stud farms
(discretionary)]])</f>
        <v>776668</v>
      </c>
      <c r="F58" s="63">
        <v>958577</v>
      </c>
      <c r="G58" s="64">
        <v>0</v>
      </c>
      <c r="H58" s="64">
        <v>50352</v>
      </c>
      <c r="I58" s="64">
        <v>576905</v>
      </c>
      <c r="J58" s="64">
        <v>1896115</v>
      </c>
      <c r="K58" s="64">
        <v>17993</v>
      </c>
      <c r="L58" s="64">
        <v>1404846</v>
      </c>
      <c r="M58" s="64">
        <v>21180</v>
      </c>
      <c r="N58" s="64">
        <v>9734641</v>
      </c>
      <c r="O58" s="65">
        <v>123369</v>
      </c>
      <c r="P58" s="65">
        <v>0</v>
      </c>
      <c r="Q58" s="65">
        <v>0</v>
      </c>
      <c r="R58" s="65">
        <v>164967</v>
      </c>
      <c r="S58" s="65">
        <v>0</v>
      </c>
      <c r="T58" s="65" t="s">
        <v>80</v>
      </c>
      <c r="U58" s="65">
        <v>111557</v>
      </c>
      <c r="V58" s="65">
        <v>597426</v>
      </c>
      <c r="W58" s="65">
        <v>0</v>
      </c>
      <c r="X58" s="65">
        <v>0</v>
      </c>
      <c r="Y58" s="65">
        <v>0</v>
      </c>
      <c r="Z58" s="65">
        <v>7718</v>
      </c>
      <c r="AA58" s="65" t="s">
        <v>80</v>
      </c>
      <c r="AB58" s="65" t="s">
        <v>80</v>
      </c>
      <c r="AC58" s="55">
        <v>0</v>
      </c>
      <c r="AD58" s="65">
        <v>272024</v>
      </c>
      <c r="AE58" s="65">
        <v>327050</v>
      </c>
      <c r="AF58" s="65">
        <v>0</v>
      </c>
      <c r="AG58" s="65">
        <v>177594</v>
      </c>
      <c r="AH58" s="65">
        <v>0</v>
      </c>
    </row>
    <row r="59" spans="1:34" ht="15" customHeight="1" x14ac:dyDescent="0.2">
      <c r="A59" s="59" t="s">
        <v>206</v>
      </c>
      <c r="B59" t="s">
        <v>30</v>
      </c>
      <c r="C59" t="s">
        <v>24</v>
      </c>
      <c r="D59" s="61">
        <f>SUM(Table3[[#This Row],[Reliefs and exemptions for unoccupied properties]:[Retail, hospitality, and leisure 
(incl. aviation for 2020-2022)]])</f>
        <v>33455157</v>
      </c>
      <c r="E59" s="62">
        <f>SUM(Table3[[#This Row],[Hardship 
(discretionary)]:[Stud farms
(discretionary)]])</f>
        <v>758535</v>
      </c>
      <c r="F59" s="63">
        <v>1230314</v>
      </c>
      <c r="G59" s="64" t="s">
        <v>80</v>
      </c>
      <c r="H59" s="64">
        <v>62906</v>
      </c>
      <c r="I59" s="64">
        <v>583881</v>
      </c>
      <c r="J59" s="64">
        <v>1903835</v>
      </c>
      <c r="K59" s="64">
        <v>17994</v>
      </c>
      <c r="L59" s="64">
        <v>1386525</v>
      </c>
      <c r="M59" s="64">
        <v>21231</v>
      </c>
      <c r="N59" s="64">
        <v>9927261</v>
      </c>
      <c r="O59" s="65">
        <v>123299</v>
      </c>
      <c r="P59" s="65">
        <v>0</v>
      </c>
      <c r="Q59" s="65">
        <v>0</v>
      </c>
      <c r="R59" s="65">
        <v>0</v>
      </c>
      <c r="S59" s="65">
        <v>0</v>
      </c>
      <c r="T59" s="65" t="s">
        <v>80</v>
      </c>
      <c r="U59" s="65">
        <v>111067</v>
      </c>
      <c r="V59" s="65">
        <v>24945</v>
      </c>
      <c r="W59" s="65">
        <v>0</v>
      </c>
      <c r="X59" s="65">
        <v>0</v>
      </c>
      <c r="Y59" s="65">
        <v>0</v>
      </c>
      <c r="Z59" s="65">
        <v>7718</v>
      </c>
      <c r="AA59" s="65">
        <v>1165148</v>
      </c>
      <c r="AB59" s="65">
        <v>16889033</v>
      </c>
      <c r="AC59" s="55">
        <v>0</v>
      </c>
      <c r="AD59" s="65">
        <v>274375</v>
      </c>
      <c r="AE59" s="65">
        <v>336480</v>
      </c>
      <c r="AF59" s="65">
        <v>0</v>
      </c>
      <c r="AG59" s="65">
        <v>147680</v>
      </c>
      <c r="AH59" s="65">
        <v>0</v>
      </c>
    </row>
    <row r="60" spans="1:34" ht="15" customHeight="1" x14ac:dyDescent="0.2">
      <c r="A60" s="59" t="s">
        <v>206</v>
      </c>
      <c r="B60" t="s">
        <v>30</v>
      </c>
      <c r="C60" t="s">
        <v>25</v>
      </c>
      <c r="D60" s="61">
        <f>SUM(Table3[[#This Row],[Reliefs and exemptions for unoccupied properties]:[Retail, hospitality, and leisure 
(incl. aviation for 2020-2022)]])</f>
        <v>26181878</v>
      </c>
      <c r="E60" s="62">
        <f>SUM(Table3[[#This Row],[Hardship 
(discretionary)]:[Stud farms
(discretionary)]])</f>
        <v>743569</v>
      </c>
      <c r="F60" s="63">
        <v>1169564</v>
      </c>
      <c r="G60" s="64" t="s">
        <v>80</v>
      </c>
      <c r="H60" s="64">
        <v>42941</v>
      </c>
      <c r="I60" s="64">
        <v>576966</v>
      </c>
      <c r="J60" s="64">
        <v>1781337</v>
      </c>
      <c r="K60" s="64">
        <v>17993</v>
      </c>
      <c r="L60" s="64">
        <v>1296023</v>
      </c>
      <c r="M60" s="64">
        <v>21229</v>
      </c>
      <c r="N60" s="64">
        <v>9318056</v>
      </c>
      <c r="O60" s="65">
        <v>121563</v>
      </c>
      <c r="P60" s="65">
        <v>0</v>
      </c>
      <c r="Q60" s="65">
        <v>0</v>
      </c>
      <c r="R60" s="65">
        <v>0</v>
      </c>
      <c r="S60" s="65">
        <v>0</v>
      </c>
      <c r="T60" s="65" t="s">
        <v>80</v>
      </c>
      <c r="U60" s="65">
        <v>110907</v>
      </c>
      <c r="V60" s="65">
        <v>292959</v>
      </c>
      <c r="W60" s="65">
        <v>0</v>
      </c>
      <c r="X60" s="65">
        <v>0</v>
      </c>
      <c r="Y60" s="65">
        <v>0</v>
      </c>
      <c r="Z60" s="65">
        <v>7717</v>
      </c>
      <c r="AA60" s="65" t="s">
        <v>80</v>
      </c>
      <c r="AB60" s="65">
        <v>11424623</v>
      </c>
      <c r="AC60" s="55">
        <v>0</v>
      </c>
      <c r="AD60" s="65">
        <v>259439</v>
      </c>
      <c r="AE60" s="65">
        <v>336459</v>
      </c>
      <c r="AF60" s="65">
        <v>0</v>
      </c>
      <c r="AG60" s="65">
        <v>147671</v>
      </c>
      <c r="AH60" s="65">
        <v>0</v>
      </c>
    </row>
    <row r="61" spans="1:34" ht="24.95" customHeight="1" x14ac:dyDescent="0.2">
      <c r="A61" s="59" t="s">
        <v>206</v>
      </c>
      <c r="B61" t="s">
        <v>30</v>
      </c>
      <c r="C61" t="s">
        <v>188</v>
      </c>
      <c r="D61" s="61">
        <f>SUM(Table3[[#This Row],[Reliefs and exemptions for unoccupied properties]:[Retail, hospitality, and leisure 
(incl. aviation for 2020-2022)]])</f>
        <v>17324877</v>
      </c>
      <c r="E61" s="62">
        <f>SUM(Table3[[#This Row],[Hardship 
(discretionary)]:[Stud farms
(discretionary)]])</f>
        <v>604084</v>
      </c>
      <c r="F61" s="63">
        <v>1280447</v>
      </c>
      <c r="G61" s="64" t="s">
        <v>80</v>
      </c>
      <c r="H61" s="64">
        <v>50061</v>
      </c>
      <c r="I61" s="64">
        <v>575093</v>
      </c>
      <c r="J61" s="64">
        <v>1968872</v>
      </c>
      <c r="K61" s="64">
        <v>235579</v>
      </c>
      <c r="L61" s="64">
        <v>1374208</v>
      </c>
      <c r="M61" s="64">
        <v>25565</v>
      </c>
      <c r="N61" s="64">
        <v>10063301</v>
      </c>
      <c r="O61" s="65">
        <v>283814</v>
      </c>
      <c r="P61" s="65">
        <v>0</v>
      </c>
      <c r="Q61" s="65">
        <v>0</v>
      </c>
      <c r="R61" s="65">
        <v>0</v>
      </c>
      <c r="S61" s="65">
        <v>0</v>
      </c>
      <c r="T61" s="65" t="s">
        <v>80</v>
      </c>
      <c r="U61" s="65">
        <v>113098</v>
      </c>
      <c r="V61" s="65">
        <v>653824</v>
      </c>
      <c r="W61" s="65">
        <v>0</v>
      </c>
      <c r="X61" s="65">
        <v>0</v>
      </c>
      <c r="Y61" s="65">
        <v>21364</v>
      </c>
      <c r="Z61" s="65">
        <v>7844</v>
      </c>
      <c r="AA61" s="65" t="s">
        <v>80</v>
      </c>
      <c r="AB61" s="65">
        <v>671807</v>
      </c>
      <c r="AC61" s="55">
        <v>0</v>
      </c>
      <c r="AD61" s="65">
        <v>320873</v>
      </c>
      <c r="AE61" s="65">
        <v>39623</v>
      </c>
      <c r="AF61" s="65">
        <v>93524</v>
      </c>
      <c r="AG61" s="65">
        <v>150064</v>
      </c>
      <c r="AH61" s="65">
        <v>0</v>
      </c>
    </row>
    <row r="62" spans="1:34" ht="15" customHeight="1" x14ac:dyDescent="0.2">
      <c r="A62" s="59" t="s">
        <v>231</v>
      </c>
      <c r="B62" t="s">
        <v>31</v>
      </c>
      <c r="C62" t="s">
        <v>21</v>
      </c>
      <c r="D62" s="61">
        <f>SUM(Table3[[#This Row],[Reliefs and exemptions for unoccupied properties]:[Retail, hospitality, and leisure 
(incl. aviation for 2020-2022)]])</f>
        <v>21719590</v>
      </c>
      <c r="E62" s="62">
        <f>SUM(Table3[[#This Row],[Hardship 
(discretionary)]:[Stud farms
(discretionary)]])</f>
        <v>1054784</v>
      </c>
      <c r="F62" s="63">
        <v>2787029</v>
      </c>
      <c r="G62" s="64">
        <v>0</v>
      </c>
      <c r="H62" s="64">
        <v>17365</v>
      </c>
      <c r="I62" s="64">
        <v>597181</v>
      </c>
      <c r="J62" s="64">
        <v>9255666</v>
      </c>
      <c r="K62" s="64">
        <v>14539</v>
      </c>
      <c r="L62" s="64">
        <v>2283599</v>
      </c>
      <c r="M62" s="64">
        <v>0</v>
      </c>
      <c r="N62" s="64">
        <v>6444269</v>
      </c>
      <c r="O62" s="65">
        <v>0</v>
      </c>
      <c r="P62" s="65">
        <v>0</v>
      </c>
      <c r="Q62" s="65">
        <v>0</v>
      </c>
      <c r="R62" s="65">
        <v>319942</v>
      </c>
      <c r="S62" s="65">
        <v>0</v>
      </c>
      <c r="T62" s="65">
        <v>0</v>
      </c>
      <c r="U62" s="65" t="s">
        <v>80</v>
      </c>
      <c r="V62" s="65" t="s">
        <v>80</v>
      </c>
      <c r="W62" s="65" t="s">
        <v>80</v>
      </c>
      <c r="X62" s="65" t="s">
        <v>80</v>
      </c>
      <c r="Y62" s="65" t="s">
        <v>80</v>
      </c>
      <c r="Z62" s="65" t="s">
        <v>81</v>
      </c>
      <c r="AA62" s="65" t="s">
        <v>80</v>
      </c>
      <c r="AB62" s="65" t="s">
        <v>80</v>
      </c>
      <c r="AC62" s="55">
        <v>0</v>
      </c>
      <c r="AD62" s="65">
        <v>913446</v>
      </c>
      <c r="AE62" s="65">
        <v>141338</v>
      </c>
      <c r="AF62" s="65" t="s">
        <v>82</v>
      </c>
      <c r="AG62" s="65">
        <v>0</v>
      </c>
      <c r="AH62" s="65">
        <v>0</v>
      </c>
    </row>
    <row r="63" spans="1:34" ht="15" customHeight="1" x14ac:dyDescent="0.2">
      <c r="A63" s="59" t="s">
        <v>231</v>
      </c>
      <c r="B63" t="s">
        <v>31</v>
      </c>
      <c r="C63" t="s">
        <v>22</v>
      </c>
      <c r="D63" s="61">
        <f>SUM(Table3[[#This Row],[Reliefs and exemptions for unoccupied properties]:[Retail, hospitality, and leisure 
(incl. aviation for 2020-2022)]])</f>
        <v>24130515</v>
      </c>
      <c r="E63" s="62">
        <f>SUM(Table3[[#This Row],[Hardship 
(discretionary)]:[Stud farms
(discretionary)]])</f>
        <v>1077696</v>
      </c>
      <c r="F63" s="63">
        <v>2364031</v>
      </c>
      <c r="G63" s="64">
        <v>0</v>
      </c>
      <c r="H63" s="64">
        <v>51592</v>
      </c>
      <c r="I63" s="64">
        <v>619216</v>
      </c>
      <c r="J63" s="64">
        <v>9558976</v>
      </c>
      <c r="K63" s="64">
        <v>14976</v>
      </c>
      <c r="L63" s="64">
        <v>2375782</v>
      </c>
      <c r="M63" s="64">
        <v>0</v>
      </c>
      <c r="N63" s="64">
        <v>6961539</v>
      </c>
      <c r="O63" s="65">
        <v>0</v>
      </c>
      <c r="P63" s="65">
        <v>0</v>
      </c>
      <c r="Q63" s="65">
        <v>0</v>
      </c>
      <c r="R63" s="65">
        <v>141355</v>
      </c>
      <c r="S63" s="65">
        <v>0</v>
      </c>
      <c r="T63" s="65" t="s">
        <v>80</v>
      </c>
      <c r="U63" s="65">
        <v>184326</v>
      </c>
      <c r="V63" s="65">
        <v>172474</v>
      </c>
      <c r="W63" s="65">
        <v>1686248</v>
      </c>
      <c r="X63" s="65">
        <v>0</v>
      </c>
      <c r="Y63" s="65" t="s">
        <v>80</v>
      </c>
      <c r="Z63" s="65" t="s">
        <v>81</v>
      </c>
      <c r="AA63" s="65" t="s">
        <v>80</v>
      </c>
      <c r="AB63" s="65" t="s">
        <v>80</v>
      </c>
      <c r="AC63" s="55">
        <v>0</v>
      </c>
      <c r="AD63" s="65">
        <v>927984</v>
      </c>
      <c r="AE63" s="65">
        <v>149712</v>
      </c>
      <c r="AF63" s="65" t="s">
        <v>82</v>
      </c>
      <c r="AG63" s="65">
        <v>0</v>
      </c>
      <c r="AH63" s="65">
        <v>0</v>
      </c>
    </row>
    <row r="64" spans="1:34" ht="15" customHeight="1" x14ac:dyDescent="0.2">
      <c r="A64" s="59" t="s">
        <v>231</v>
      </c>
      <c r="B64" t="s">
        <v>31</v>
      </c>
      <c r="C64" t="s">
        <v>23</v>
      </c>
      <c r="D64" s="61">
        <f>SUM(Table3[[#This Row],[Reliefs and exemptions for unoccupied properties]:[Retail, hospitality, and leisure 
(incl. aviation for 2020-2022)]])</f>
        <v>25827024</v>
      </c>
      <c r="E64" s="62">
        <f>SUM(Table3[[#This Row],[Hardship 
(discretionary)]:[Stud farms
(discretionary)]])</f>
        <v>1219829</v>
      </c>
      <c r="F64" s="63">
        <v>2437488</v>
      </c>
      <c r="G64" s="64">
        <v>0</v>
      </c>
      <c r="H64" s="64">
        <v>200964</v>
      </c>
      <c r="I64" s="64">
        <v>640607</v>
      </c>
      <c r="J64" s="64">
        <v>10369990</v>
      </c>
      <c r="K64" s="64">
        <v>15288</v>
      </c>
      <c r="L64" s="64">
        <v>2393663</v>
      </c>
      <c r="M64" s="64">
        <v>0</v>
      </c>
      <c r="N64" s="64">
        <v>7313781</v>
      </c>
      <c r="O64" s="65">
        <v>0</v>
      </c>
      <c r="P64" s="65">
        <v>0</v>
      </c>
      <c r="Q64" s="65">
        <v>0</v>
      </c>
      <c r="R64" s="65">
        <v>64413</v>
      </c>
      <c r="S64" s="65">
        <v>0</v>
      </c>
      <c r="T64" s="65" t="s">
        <v>80</v>
      </c>
      <c r="U64" s="65">
        <v>213481</v>
      </c>
      <c r="V64" s="65">
        <v>2177349</v>
      </c>
      <c r="W64" s="65">
        <v>0</v>
      </c>
      <c r="X64" s="65">
        <v>0</v>
      </c>
      <c r="Y64" s="65">
        <v>0</v>
      </c>
      <c r="Z64" s="65">
        <v>0</v>
      </c>
      <c r="AA64" s="65" t="s">
        <v>80</v>
      </c>
      <c r="AB64" s="65" t="s">
        <v>80</v>
      </c>
      <c r="AC64" s="55">
        <v>0</v>
      </c>
      <c r="AD64" s="65">
        <v>1064408</v>
      </c>
      <c r="AE64" s="65">
        <v>155421</v>
      </c>
      <c r="AF64" s="65">
        <v>0</v>
      </c>
      <c r="AG64" s="65">
        <v>0</v>
      </c>
      <c r="AH64" s="65">
        <v>0</v>
      </c>
    </row>
    <row r="65" spans="1:34" ht="15" customHeight="1" x14ac:dyDescent="0.2">
      <c r="A65" s="59" t="s">
        <v>231</v>
      </c>
      <c r="B65" t="s">
        <v>31</v>
      </c>
      <c r="C65" t="s">
        <v>24</v>
      </c>
      <c r="D65" s="61">
        <f>SUM(Table3[[#This Row],[Reliefs and exemptions for unoccupied properties]:[Retail, hospitality, and leisure 
(incl. aviation for 2020-2022)]])</f>
        <v>58956412</v>
      </c>
      <c r="E65" s="62">
        <f>SUM(Table3[[#This Row],[Hardship 
(discretionary)]:[Stud farms
(discretionary)]])</f>
        <v>1256406</v>
      </c>
      <c r="F65" s="63">
        <v>2487756</v>
      </c>
      <c r="G65" s="64" t="s">
        <v>80</v>
      </c>
      <c r="H65" s="64">
        <v>170573</v>
      </c>
      <c r="I65" s="64">
        <v>652123</v>
      </c>
      <c r="J65" s="64">
        <v>10607121</v>
      </c>
      <c r="K65" s="64">
        <v>15289</v>
      </c>
      <c r="L65" s="64">
        <v>2363585</v>
      </c>
      <c r="M65" s="64">
        <v>0</v>
      </c>
      <c r="N65" s="64">
        <v>7405001</v>
      </c>
      <c r="O65" s="65">
        <v>0</v>
      </c>
      <c r="P65" s="65">
        <v>0</v>
      </c>
      <c r="Q65" s="65">
        <v>0</v>
      </c>
      <c r="R65" s="65">
        <v>0</v>
      </c>
      <c r="S65" s="65">
        <v>0</v>
      </c>
      <c r="T65" s="65" t="s">
        <v>80</v>
      </c>
      <c r="U65" s="65">
        <v>267428</v>
      </c>
      <c r="V65" s="65">
        <v>832210</v>
      </c>
      <c r="W65" s="65">
        <v>0</v>
      </c>
      <c r="X65" s="65">
        <v>0</v>
      </c>
      <c r="Y65" s="65">
        <v>0</v>
      </c>
      <c r="Z65" s="65">
        <v>0</v>
      </c>
      <c r="AA65" s="65">
        <v>1552105</v>
      </c>
      <c r="AB65" s="65">
        <v>32603221</v>
      </c>
      <c r="AC65" s="55">
        <v>0</v>
      </c>
      <c r="AD65" s="65">
        <v>1123307</v>
      </c>
      <c r="AE65" s="65">
        <v>133099</v>
      </c>
      <c r="AF65" s="65">
        <v>0</v>
      </c>
      <c r="AG65" s="65">
        <v>0</v>
      </c>
      <c r="AH65" s="65">
        <v>0</v>
      </c>
    </row>
    <row r="66" spans="1:34" ht="15" customHeight="1" x14ac:dyDescent="0.2">
      <c r="A66" s="59" t="s">
        <v>231</v>
      </c>
      <c r="B66" t="s">
        <v>31</v>
      </c>
      <c r="C66" t="s">
        <v>25</v>
      </c>
      <c r="D66" s="61">
        <f>SUM(Table3[[#This Row],[Reliefs and exemptions for unoccupied properties]:[Retail, hospitality, and leisure 
(incl. aviation for 2020-2022)]])</f>
        <v>45675603</v>
      </c>
      <c r="E66" s="62">
        <f>SUM(Table3[[#This Row],[Hardship 
(discretionary)]:[Stud farms
(discretionary)]])</f>
        <v>1208762</v>
      </c>
      <c r="F66" s="63">
        <v>3448397</v>
      </c>
      <c r="G66" s="64" t="s">
        <v>80</v>
      </c>
      <c r="H66" s="64">
        <v>193098</v>
      </c>
      <c r="I66" s="64">
        <v>653616</v>
      </c>
      <c r="J66" s="64">
        <v>10622080</v>
      </c>
      <c r="K66" s="64">
        <v>77224</v>
      </c>
      <c r="L66" s="64">
        <v>2265481</v>
      </c>
      <c r="M66" s="64">
        <v>0</v>
      </c>
      <c r="N66" s="64">
        <v>7377867</v>
      </c>
      <c r="O66" s="65">
        <v>0</v>
      </c>
      <c r="P66" s="65">
        <v>0</v>
      </c>
      <c r="Q66" s="65">
        <v>0</v>
      </c>
      <c r="R66" s="65">
        <v>0</v>
      </c>
      <c r="S66" s="65">
        <v>0</v>
      </c>
      <c r="T66" s="65" t="s">
        <v>80</v>
      </c>
      <c r="U66" s="65">
        <v>304087</v>
      </c>
      <c r="V66" s="65">
        <v>98943</v>
      </c>
      <c r="W66" s="65">
        <v>0</v>
      </c>
      <c r="X66" s="65">
        <v>0</v>
      </c>
      <c r="Y66" s="65">
        <v>0</v>
      </c>
      <c r="Z66" s="65">
        <v>0</v>
      </c>
      <c r="AA66" s="65" t="s">
        <v>80</v>
      </c>
      <c r="AB66" s="65">
        <v>20634810</v>
      </c>
      <c r="AC66" s="55">
        <v>0</v>
      </c>
      <c r="AD66" s="65">
        <v>1129905</v>
      </c>
      <c r="AE66" s="65">
        <v>15484</v>
      </c>
      <c r="AF66" s="65">
        <v>63373</v>
      </c>
      <c r="AG66" s="65">
        <v>0</v>
      </c>
      <c r="AH66" s="65">
        <v>0</v>
      </c>
    </row>
    <row r="67" spans="1:34" ht="24.95" customHeight="1" x14ac:dyDescent="0.2">
      <c r="A67" s="59" t="s">
        <v>231</v>
      </c>
      <c r="B67" t="s">
        <v>31</v>
      </c>
      <c r="C67" t="s">
        <v>188</v>
      </c>
      <c r="D67" s="61">
        <f>SUM(Table3[[#This Row],[Reliefs and exemptions for unoccupied properties]:[Retail, hospitality, and leisure 
(incl. aviation for 2020-2022)]])</f>
        <v>26870336</v>
      </c>
      <c r="E67" s="62">
        <f>SUM(Table3[[#This Row],[Hardship 
(discretionary)]:[Stud farms
(discretionary)]])</f>
        <v>1306515</v>
      </c>
      <c r="F67" s="63">
        <v>2802663</v>
      </c>
      <c r="G67" s="64" t="s">
        <v>80</v>
      </c>
      <c r="H67" s="64">
        <v>223688</v>
      </c>
      <c r="I67" s="64">
        <v>669067</v>
      </c>
      <c r="J67" s="64">
        <v>11293547</v>
      </c>
      <c r="K67" s="64">
        <v>104354</v>
      </c>
      <c r="L67" s="64">
        <v>2295307</v>
      </c>
      <c r="M67" s="64">
        <v>0</v>
      </c>
      <c r="N67" s="64">
        <v>7443209</v>
      </c>
      <c r="O67" s="65">
        <v>0</v>
      </c>
      <c r="P67" s="65">
        <v>0</v>
      </c>
      <c r="Q67" s="65">
        <v>0</v>
      </c>
      <c r="R67" s="65">
        <v>15777</v>
      </c>
      <c r="S67" s="65">
        <v>0</v>
      </c>
      <c r="T67" s="65" t="s">
        <v>80</v>
      </c>
      <c r="U67" s="65">
        <v>350013</v>
      </c>
      <c r="V67" s="65">
        <v>992713</v>
      </c>
      <c r="W67" s="65">
        <v>5717</v>
      </c>
      <c r="X67" s="65">
        <v>0</v>
      </c>
      <c r="Y67" s="65">
        <v>0</v>
      </c>
      <c r="Z67" s="65">
        <v>0</v>
      </c>
      <c r="AA67" s="65" t="s">
        <v>80</v>
      </c>
      <c r="AB67" s="65">
        <v>674281</v>
      </c>
      <c r="AC67" s="55">
        <v>0</v>
      </c>
      <c r="AD67" s="65">
        <v>1250746</v>
      </c>
      <c r="AE67" s="65">
        <v>18611</v>
      </c>
      <c r="AF67" s="65">
        <v>37158</v>
      </c>
      <c r="AG67" s="65">
        <v>0</v>
      </c>
      <c r="AH67" s="65">
        <v>0</v>
      </c>
    </row>
    <row r="68" spans="1:34" ht="15" customHeight="1" x14ac:dyDescent="0.2">
      <c r="A68" s="59" t="s">
        <v>207</v>
      </c>
      <c r="B68" t="s">
        <v>32</v>
      </c>
      <c r="C68" t="s">
        <v>21</v>
      </c>
      <c r="D68" s="61">
        <f>SUM(Table3[[#This Row],[Reliefs and exemptions for unoccupied properties]:[Retail, hospitality, and leisure 
(incl. aviation for 2020-2022)]])</f>
        <v>9949451</v>
      </c>
      <c r="E68" s="62">
        <f>SUM(Table3[[#This Row],[Hardship 
(discretionary)]:[Stud farms
(discretionary)]])</f>
        <v>571009</v>
      </c>
      <c r="F68" s="63">
        <v>985890</v>
      </c>
      <c r="G68" s="64">
        <v>0</v>
      </c>
      <c r="H68" s="64">
        <v>3507</v>
      </c>
      <c r="I68" s="64">
        <v>448243</v>
      </c>
      <c r="J68" s="64">
        <v>2498512</v>
      </c>
      <c r="K68" s="64">
        <v>0</v>
      </c>
      <c r="L68" s="64">
        <v>1174487</v>
      </c>
      <c r="M68" s="64">
        <v>0</v>
      </c>
      <c r="N68" s="64">
        <v>4696122</v>
      </c>
      <c r="O68" s="65">
        <v>0</v>
      </c>
      <c r="P68" s="65">
        <v>0</v>
      </c>
      <c r="Q68" s="65">
        <v>0</v>
      </c>
      <c r="R68" s="65">
        <v>142690</v>
      </c>
      <c r="S68" s="65">
        <v>0</v>
      </c>
      <c r="T68" s="65">
        <v>0</v>
      </c>
      <c r="U68" s="65" t="s">
        <v>80</v>
      </c>
      <c r="V68" s="65" t="s">
        <v>80</v>
      </c>
      <c r="W68" s="65" t="s">
        <v>80</v>
      </c>
      <c r="X68" s="65" t="s">
        <v>80</v>
      </c>
      <c r="Y68" s="65" t="s">
        <v>80</v>
      </c>
      <c r="Z68" s="65" t="s">
        <v>81</v>
      </c>
      <c r="AA68" s="65" t="s">
        <v>80</v>
      </c>
      <c r="AB68" s="65" t="s">
        <v>80</v>
      </c>
      <c r="AC68" s="55">
        <v>0</v>
      </c>
      <c r="AD68" s="65">
        <v>422018</v>
      </c>
      <c r="AE68" s="65">
        <v>146265</v>
      </c>
      <c r="AF68" s="65" t="s">
        <v>82</v>
      </c>
      <c r="AG68" s="65">
        <v>2726</v>
      </c>
      <c r="AH68" s="65">
        <v>0</v>
      </c>
    </row>
    <row r="69" spans="1:34" ht="15" customHeight="1" x14ac:dyDescent="0.2">
      <c r="A69" s="59" t="s">
        <v>207</v>
      </c>
      <c r="B69" t="s">
        <v>32</v>
      </c>
      <c r="C69" t="s">
        <v>22</v>
      </c>
      <c r="D69" s="61">
        <f>SUM(Table3[[#This Row],[Reliefs and exemptions for unoccupied properties]:[Retail, hospitality, and leisure 
(incl. aviation for 2020-2022)]])</f>
        <v>10865486</v>
      </c>
      <c r="E69" s="62">
        <f>SUM(Table3[[#This Row],[Hardship 
(discretionary)]:[Stud farms
(discretionary)]])</f>
        <v>602128</v>
      </c>
      <c r="F69" s="63">
        <v>1208188</v>
      </c>
      <c r="G69" s="64">
        <v>0</v>
      </c>
      <c r="H69" s="64">
        <v>24169</v>
      </c>
      <c r="I69" s="64">
        <v>451248</v>
      </c>
      <c r="J69" s="64">
        <v>2675908</v>
      </c>
      <c r="K69" s="64">
        <v>0</v>
      </c>
      <c r="L69" s="64">
        <v>1203725</v>
      </c>
      <c r="M69" s="64">
        <v>0</v>
      </c>
      <c r="N69" s="64">
        <v>5069700</v>
      </c>
      <c r="O69" s="65">
        <v>4406</v>
      </c>
      <c r="P69" s="65">
        <v>0</v>
      </c>
      <c r="Q69" s="65">
        <v>0</v>
      </c>
      <c r="R69" s="65">
        <v>98982</v>
      </c>
      <c r="S69" s="65">
        <v>0</v>
      </c>
      <c r="T69" s="65" t="s">
        <v>80</v>
      </c>
      <c r="U69" s="65">
        <v>129160</v>
      </c>
      <c r="V69" s="65">
        <v>0</v>
      </c>
      <c r="W69" s="65">
        <v>0</v>
      </c>
      <c r="X69" s="65">
        <v>0</v>
      </c>
      <c r="Y69" s="65" t="s">
        <v>80</v>
      </c>
      <c r="Z69" s="65" t="s">
        <v>81</v>
      </c>
      <c r="AA69" s="65" t="s">
        <v>80</v>
      </c>
      <c r="AB69" s="65" t="s">
        <v>80</v>
      </c>
      <c r="AC69" s="55">
        <v>0</v>
      </c>
      <c r="AD69" s="65">
        <v>456978</v>
      </c>
      <c r="AE69" s="65">
        <v>145150</v>
      </c>
      <c r="AF69" s="65" t="s">
        <v>82</v>
      </c>
      <c r="AG69" s="65">
        <v>0</v>
      </c>
      <c r="AH69" s="65">
        <v>0</v>
      </c>
    </row>
    <row r="70" spans="1:34" ht="15" customHeight="1" x14ac:dyDescent="0.2">
      <c r="A70" s="59" t="s">
        <v>207</v>
      </c>
      <c r="B70" t="s">
        <v>32</v>
      </c>
      <c r="C70" t="s">
        <v>23</v>
      </c>
      <c r="D70" s="61">
        <f>SUM(Table3[[#This Row],[Reliefs and exemptions for unoccupied properties]:[Retail, hospitality, and leisure 
(incl. aviation for 2020-2022)]])</f>
        <v>11106588</v>
      </c>
      <c r="E70" s="62">
        <f>SUM(Table3[[#This Row],[Hardship 
(discretionary)]:[Stud farms
(discretionary)]])</f>
        <v>601940</v>
      </c>
      <c r="F70" s="63">
        <v>817123</v>
      </c>
      <c r="G70" s="64">
        <v>0</v>
      </c>
      <c r="H70" s="64">
        <v>27915</v>
      </c>
      <c r="I70" s="64">
        <v>458330</v>
      </c>
      <c r="J70" s="64">
        <v>2690446</v>
      </c>
      <c r="K70" s="64">
        <v>0</v>
      </c>
      <c r="L70" s="64">
        <v>1165913</v>
      </c>
      <c r="M70" s="64">
        <v>0</v>
      </c>
      <c r="N70" s="64">
        <v>5159224</v>
      </c>
      <c r="O70" s="65">
        <v>52885</v>
      </c>
      <c r="P70" s="65">
        <v>0</v>
      </c>
      <c r="Q70" s="65">
        <v>0</v>
      </c>
      <c r="R70" s="65">
        <v>58763</v>
      </c>
      <c r="S70" s="65">
        <v>0</v>
      </c>
      <c r="T70" s="65" t="s">
        <v>80</v>
      </c>
      <c r="U70" s="65">
        <v>126941</v>
      </c>
      <c r="V70" s="65">
        <v>549048</v>
      </c>
      <c r="W70" s="65">
        <v>0</v>
      </c>
      <c r="X70" s="65">
        <v>0</v>
      </c>
      <c r="Y70" s="65">
        <v>0</v>
      </c>
      <c r="Z70" s="65">
        <v>0</v>
      </c>
      <c r="AA70" s="65" t="s">
        <v>80</v>
      </c>
      <c r="AB70" s="65" t="s">
        <v>80</v>
      </c>
      <c r="AC70" s="55">
        <v>0</v>
      </c>
      <c r="AD70" s="65">
        <v>470818</v>
      </c>
      <c r="AE70" s="65">
        <v>85356</v>
      </c>
      <c r="AF70" s="65">
        <v>45766</v>
      </c>
      <c r="AG70" s="65">
        <v>0</v>
      </c>
      <c r="AH70" s="65">
        <v>0</v>
      </c>
    </row>
    <row r="71" spans="1:34" ht="15" customHeight="1" x14ac:dyDescent="0.2">
      <c r="A71" s="59" t="s">
        <v>207</v>
      </c>
      <c r="B71" t="s">
        <v>32</v>
      </c>
      <c r="C71" t="s">
        <v>24</v>
      </c>
      <c r="D71" s="61">
        <f>SUM(Table3[[#This Row],[Reliefs and exemptions for unoccupied properties]:[Retail, hospitality, and leisure 
(incl. aviation for 2020-2022)]])</f>
        <v>21916928</v>
      </c>
      <c r="E71" s="62">
        <f>SUM(Table3[[#This Row],[Hardship 
(discretionary)]:[Stud farms
(discretionary)]])</f>
        <v>602053</v>
      </c>
      <c r="F71" s="63">
        <v>806198</v>
      </c>
      <c r="G71" s="64" t="s">
        <v>80</v>
      </c>
      <c r="H71" s="64">
        <v>33966</v>
      </c>
      <c r="I71" s="64">
        <v>457813</v>
      </c>
      <c r="J71" s="64">
        <v>2475652</v>
      </c>
      <c r="K71" s="64">
        <v>1444</v>
      </c>
      <c r="L71" s="64">
        <v>1102118</v>
      </c>
      <c r="M71" s="64">
        <v>0</v>
      </c>
      <c r="N71" s="64">
        <v>5001347</v>
      </c>
      <c r="O71" s="65">
        <v>76351</v>
      </c>
      <c r="P71" s="65">
        <v>0</v>
      </c>
      <c r="Q71" s="65">
        <v>0</v>
      </c>
      <c r="R71" s="65">
        <v>0</v>
      </c>
      <c r="S71" s="65">
        <v>0</v>
      </c>
      <c r="T71" s="65" t="s">
        <v>80</v>
      </c>
      <c r="U71" s="65">
        <v>169609</v>
      </c>
      <c r="V71" s="65">
        <v>97535</v>
      </c>
      <c r="W71" s="65">
        <v>0</v>
      </c>
      <c r="X71" s="65">
        <v>0</v>
      </c>
      <c r="Y71" s="65">
        <v>0</v>
      </c>
      <c r="Z71" s="65">
        <v>0</v>
      </c>
      <c r="AA71" s="65">
        <v>654002</v>
      </c>
      <c r="AB71" s="65">
        <v>11040893</v>
      </c>
      <c r="AC71" s="55">
        <v>0</v>
      </c>
      <c r="AD71" s="65">
        <v>433752</v>
      </c>
      <c r="AE71" s="65">
        <v>86077</v>
      </c>
      <c r="AF71" s="65">
        <v>82224</v>
      </c>
      <c r="AG71" s="65">
        <v>0</v>
      </c>
      <c r="AH71" s="65">
        <v>0</v>
      </c>
    </row>
    <row r="72" spans="1:34" ht="15" customHeight="1" x14ac:dyDescent="0.2">
      <c r="A72" s="59" t="s">
        <v>207</v>
      </c>
      <c r="B72" t="s">
        <v>32</v>
      </c>
      <c r="C72" t="s">
        <v>25</v>
      </c>
      <c r="D72" s="61">
        <f>SUM(Table3[[#This Row],[Reliefs and exemptions for unoccupied properties]:[Retail, hospitality, and leisure 
(incl. aviation for 2020-2022)]])</f>
        <v>16846806</v>
      </c>
      <c r="E72" s="62">
        <f>SUM(Table3[[#This Row],[Hardship 
(discretionary)]:[Stud farms
(discretionary)]])</f>
        <v>562746</v>
      </c>
      <c r="F72" s="63">
        <v>847492</v>
      </c>
      <c r="G72" s="64" t="s">
        <v>80</v>
      </c>
      <c r="H72" s="64">
        <v>43907</v>
      </c>
      <c r="I72" s="64">
        <v>457798</v>
      </c>
      <c r="J72" s="64">
        <v>2523627</v>
      </c>
      <c r="K72" s="64">
        <v>18244</v>
      </c>
      <c r="L72" s="64">
        <v>1123426</v>
      </c>
      <c r="M72" s="64">
        <v>0</v>
      </c>
      <c r="N72" s="64">
        <v>5169471</v>
      </c>
      <c r="O72" s="65">
        <v>76389</v>
      </c>
      <c r="P72" s="65">
        <v>343</v>
      </c>
      <c r="Q72" s="65">
        <v>0</v>
      </c>
      <c r="R72" s="65">
        <v>0</v>
      </c>
      <c r="S72" s="65">
        <v>0</v>
      </c>
      <c r="T72" s="65" t="s">
        <v>80</v>
      </c>
      <c r="U72" s="65">
        <v>212451</v>
      </c>
      <c r="V72" s="65">
        <v>96796</v>
      </c>
      <c r="W72" s="65">
        <v>0</v>
      </c>
      <c r="X72" s="65">
        <v>0</v>
      </c>
      <c r="Y72" s="65">
        <v>0</v>
      </c>
      <c r="Z72" s="65">
        <v>0</v>
      </c>
      <c r="AA72" s="65" t="s">
        <v>80</v>
      </c>
      <c r="AB72" s="65">
        <v>6276862</v>
      </c>
      <c r="AC72" s="55">
        <v>0</v>
      </c>
      <c r="AD72" s="65">
        <v>461030</v>
      </c>
      <c r="AE72" s="65">
        <v>55950</v>
      </c>
      <c r="AF72" s="65">
        <v>45766</v>
      </c>
      <c r="AG72" s="65">
        <v>0</v>
      </c>
      <c r="AH72" s="65">
        <v>0</v>
      </c>
    </row>
    <row r="73" spans="1:34" ht="24.95" customHeight="1" x14ac:dyDescent="0.2">
      <c r="A73" s="59" t="s">
        <v>207</v>
      </c>
      <c r="B73" t="s">
        <v>32</v>
      </c>
      <c r="C73" t="s">
        <v>188</v>
      </c>
      <c r="D73" s="61">
        <f>SUM(Table3[[#This Row],[Reliefs and exemptions for unoccupied properties]:[Retail, hospitality, and leisure 
(incl. aviation for 2020-2022)]])</f>
        <v>11712748</v>
      </c>
      <c r="E73" s="62">
        <f>SUM(Table3[[#This Row],[Hardship 
(discretionary)]:[Stud farms
(discretionary)]])</f>
        <v>636282</v>
      </c>
      <c r="F73" s="63">
        <v>870203</v>
      </c>
      <c r="G73" s="64" t="s">
        <v>80</v>
      </c>
      <c r="H73" s="64">
        <v>91673</v>
      </c>
      <c r="I73" s="64">
        <v>465257</v>
      </c>
      <c r="J73" s="64">
        <v>2710906</v>
      </c>
      <c r="K73" s="64">
        <v>7331</v>
      </c>
      <c r="L73" s="64">
        <v>1171978</v>
      </c>
      <c r="M73" s="64">
        <v>0</v>
      </c>
      <c r="N73" s="64">
        <v>5499789</v>
      </c>
      <c r="O73" s="65">
        <v>77592</v>
      </c>
      <c r="P73" s="65">
        <v>349</v>
      </c>
      <c r="Q73" s="65">
        <v>0</v>
      </c>
      <c r="R73" s="65">
        <v>0</v>
      </c>
      <c r="S73" s="65">
        <v>0</v>
      </c>
      <c r="T73" s="65" t="s">
        <v>80</v>
      </c>
      <c r="U73" s="65">
        <v>225210</v>
      </c>
      <c r="V73" s="65">
        <v>301904</v>
      </c>
      <c r="W73" s="65">
        <v>0</v>
      </c>
      <c r="X73" s="65">
        <v>0</v>
      </c>
      <c r="Y73" s="65">
        <v>0</v>
      </c>
      <c r="Z73" s="65">
        <v>0</v>
      </c>
      <c r="AA73" s="65" t="s">
        <v>80</v>
      </c>
      <c r="AB73" s="65">
        <v>290556</v>
      </c>
      <c r="AC73" s="55">
        <v>0</v>
      </c>
      <c r="AD73" s="65">
        <v>496560</v>
      </c>
      <c r="AE73" s="65">
        <v>93209</v>
      </c>
      <c r="AF73" s="65">
        <v>46513</v>
      </c>
      <c r="AG73" s="65">
        <v>0</v>
      </c>
      <c r="AH73" s="65">
        <v>0</v>
      </c>
    </row>
    <row r="74" spans="1:34" ht="15" customHeight="1" x14ac:dyDescent="0.2">
      <c r="A74" s="59" t="s">
        <v>232</v>
      </c>
      <c r="B74" t="s">
        <v>33</v>
      </c>
      <c r="C74" t="s">
        <v>21</v>
      </c>
      <c r="D74" s="61">
        <f>SUM(Table3[[#This Row],[Reliefs and exemptions for unoccupied properties]:[Retail, hospitality, and leisure 
(incl. aviation for 2020-2022)]])</f>
        <v>7903960</v>
      </c>
      <c r="E74" s="62">
        <f>SUM(Table3[[#This Row],[Hardship 
(discretionary)]:[Stud farms
(discretionary)]])</f>
        <v>674106</v>
      </c>
      <c r="F74" s="63">
        <v>197312</v>
      </c>
      <c r="G74" s="64">
        <v>0</v>
      </c>
      <c r="H74" s="64">
        <v>10899</v>
      </c>
      <c r="I74" s="64">
        <v>507807</v>
      </c>
      <c r="J74" s="64">
        <v>2645377</v>
      </c>
      <c r="K74" s="64">
        <v>92976</v>
      </c>
      <c r="L74" s="64">
        <v>984215</v>
      </c>
      <c r="M74" s="64">
        <v>0</v>
      </c>
      <c r="N74" s="64">
        <v>3433698</v>
      </c>
      <c r="O74" s="65">
        <v>0</v>
      </c>
      <c r="P74" s="65">
        <v>0</v>
      </c>
      <c r="Q74" s="65">
        <v>0</v>
      </c>
      <c r="R74" s="65">
        <v>31676</v>
      </c>
      <c r="S74" s="65">
        <v>0</v>
      </c>
      <c r="T74" s="65">
        <v>0</v>
      </c>
      <c r="U74" s="65" t="s">
        <v>80</v>
      </c>
      <c r="V74" s="65" t="s">
        <v>80</v>
      </c>
      <c r="W74" s="65" t="s">
        <v>80</v>
      </c>
      <c r="X74" s="65" t="s">
        <v>80</v>
      </c>
      <c r="Y74" s="65" t="s">
        <v>80</v>
      </c>
      <c r="Z74" s="65" t="s">
        <v>81</v>
      </c>
      <c r="AA74" s="65" t="s">
        <v>80</v>
      </c>
      <c r="AB74" s="65" t="s">
        <v>80</v>
      </c>
      <c r="AC74" s="55">
        <v>0</v>
      </c>
      <c r="AD74" s="65">
        <v>384878</v>
      </c>
      <c r="AE74" s="65">
        <v>289228</v>
      </c>
      <c r="AF74" s="65" t="s">
        <v>82</v>
      </c>
      <c r="AG74" s="65">
        <v>0</v>
      </c>
      <c r="AH74" s="65">
        <v>0</v>
      </c>
    </row>
    <row r="75" spans="1:34" ht="15" customHeight="1" x14ac:dyDescent="0.2">
      <c r="A75" s="59" t="s">
        <v>232</v>
      </c>
      <c r="B75" t="s">
        <v>33</v>
      </c>
      <c r="C75" t="s">
        <v>22</v>
      </c>
      <c r="D75" s="61">
        <f>SUM(Table3[[#This Row],[Reliefs and exemptions for unoccupied properties]:[Retail, hospitality, and leisure 
(incl. aviation for 2020-2022)]])</f>
        <v>8615515</v>
      </c>
      <c r="E75" s="62">
        <f>SUM(Table3[[#This Row],[Hardship 
(discretionary)]:[Stud farms
(discretionary)]])</f>
        <v>686364</v>
      </c>
      <c r="F75" s="63">
        <v>130280</v>
      </c>
      <c r="G75" s="64">
        <v>0</v>
      </c>
      <c r="H75" s="64">
        <v>26278</v>
      </c>
      <c r="I75" s="64">
        <v>521933</v>
      </c>
      <c r="J75" s="64">
        <v>2792786</v>
      </c>
      <c r="K75" s="64">
        <v>112474</v>
      </c>
      <c r="L75" s="64">
        <v>1028723</v>
      </c>
      <c r="M75" s="64">
        <v>0</v>
      </c>
      <c r="N75" s="64">
        <v>3633747</v>
      </c>
      <c r="O75" s="65">
        <v>0</v>
      </c>
      <c r="P75" s="65">
        <v>0</v>
      </c>
      <c r="Q75" s="65">
        <v>0</v>
      </c>
      <c r="R75" s="65">
        <v>3239</v>
      </c>
      <c r="S75" s="65">
        <v>0</v>
      </c>
      <c r="T75" s="65" t="s">
        <v>80</v>
      </c>
      <c r="U75" s="65">
        <v>119289</v>
      </c>
      <c r="V75" s="65">
        <v>246766</v>
      </c>
      <c r="W75" s="65">
        <v>0</v>
      </c>
      <c r="X75" s="65">
        <v>0</v>
      </c>
      <c r="Y75" s="65" t="s">
        <v>80</v>
      </c>
      <c r="Z75" s="65" t="s">
        <v>81</v>
      </c>
      <c r="AA75" s="65" t="s">
        <v>80</v>
      </c>
      <c r="AB75" s="65" t="s">
        <v>80</v>
      </c>
      <c r="AC75" s="55">
        <v>0</v>
      </c>
      <c r="AD75" s="65">
        <v>410489</v>
      </c>
      <c r="AE75" s="65">
        <v>275875</v>
      </c>
      <c r="AF75" s="65" t="s">
        <v>82</v>
      </c>
      <c r="AG75" s="65">
        <v>0</v>
      </c>
      <c r="AH75" s="65">
        <v>0</v>
      </c>
    </row>
    <row r="76" spans="1:34" ht="15" customHeight="1" x14ac:dyDescent="0.2">
      <c r="A76" s="59" t="s">
        <v>232</v>
      </c>
      <c r="B76" t="s">
        <v>33</v>
      </c>
      <c r="C76" t="s">
        <v>23</v>
      </c>
      <c r="D76" s="61">
        <f>SUM(Table3[[#This Row],[Reliefs and exemptions for unoccupied properties]:[Retail, hospitality, and leisure 
(incl. aviation for 2020-2022)]])</f>
        <v>8775688</v>
      </c>
      <c r="E76" s="62">
        <f>SUM(Table3[[#This Row],[Hardship 
(discretionary)]:[Stud farms
(discretionary)]])</f>
        <v>728719</v>
      </c>
      <c r="F76" s="63">
        <v>103878</v>
      </c>
      <c r="G76" s="64">
        <v>0</v>
      </c>
      <c r="H76" s="64">
        <v>24046</v>
      </c>
      <c r="I76" s="64">
        <v>531257</v>
      </c>
      <c r="J76" s="64">
        <v>2897924</v>
      </c>
      <c r="K76" s="64">
        <v>97765</v>
      </c>
      <c r="L76" s="64">
        <v>1005375</v>
      </c>
      <c r="M76" s="64">
        <v>0</v>
      </c>
      <c r="N76" s="64">
        <v>3767740</v>
      </c>
      <c r="O76" s="65">
        <v>0</v>
      </c>
      <c r="P76" s="65">
        <v>0</v>
      </c>
      <c r="Q76" s="65">
        <v>0</v>
      </c>
      <c r="R76" s="65">
        <v>0</v>
      </c>
      <c r="S76" s="65">
        <v>0</v>
      </c>
      <c r="T76" s="65" t="s">
        <v>80</v>
      </c>
      <c r="U76" s="65">
        <v>154347</v>
      </c>
      <c r="V76" s="65">
        <v>193356</v>
      </c>
      <c r="W76" s="65">
        <v>0</v>
      </c>
      <c r="X76" s="65">
        <v>0</v>
      </c>
      <c r="Y76" s="65">
        <v>0</v>
      </c>
      <c r="Z76" s="65">
        <v>0</v>
      </c>
      <c r="AA76" s="65" t="s">
        <v>80</v>
      </c>
      <c r="AB76" s="65" t="s">
        <v>80</v>
      </c>
      <c r="AC76" s="55">
        <v>0</v>
      </c>
      <c r="AD76" s="65">
        <v>429190</v>
      </c>
      <c r="AE76" s="65">
        <v>0</v>
      </c>
      <c r="AF76" s="65">
        <v>299529</v>
      </c>
      <c r="AG76" s="65">
        <v>0</v>
      </c>
      <c r="AH76" s="65">
        <v>0</v>
      </c>
    </row>
    <row r="77" spans="1:34" ht="15" customHeight="1" x14ac:dyDescent="0.2">
      <c r="A77" s="59" t="s">
        <v>232</v>
      </c>
      <c r="B77" t="s">
        <v>33</v>
      </c>
      <c r="C77" t="s">
        <v>24</v>
      </c>
      <c r="D77" s="61">
        <f>SUM(Table3[[#This Row],[Reliefs and exemptions for unoccupied properties]:[Retail, hospitality, and leisure 
(incl. aviation for 2020-2022)]])</f>
        <v>19825060</v>
      </c>
      <c r="E77" s="62">
        <f>SUM(Table3[[#This Row],[Hardship 
(discretionary)]:[Stud farms
(discretionary)]])</f>
        <v>689202</v>
      </c>
      <c r="F77" s="63">
        <v>119070</v>
      </c>
      <c r="G77" s="64" t="s">
        <v>80</v>
      </c>
      <c r="H77" s="64">
        <v>0</v>
      </c>
      <c r="I77" s="64">
        <v>539173</v>
      </c>
      <c r="J77" s="64">
        <v>2749707</v>
      </c>
      <c r="K77" s="64">
        <v>95811</v>
      </c>
      <c r="L77" s="64">
        <v>944806</v>
      </c>
      <c r="M77" s="64">
        <v>0</v>
      </c>
      <c r="N77" s="64">
        <v>3369481</v>
      </c>
      <c r="O77" s="65">
        <v>0</v>
      </c>
      <c r="P77" s="65">
        <v>0</v>
      </c>
      <c r="Q77" s="65">
        <v>0</v>
      </c>
      <c r="R77" s="65">
        <v>0</v>
      </c>
      <c r="S77" s="65">
        <v>0</v>
      </c>
      <c r="T77" s="65" t="s">
        <v>80</v>
      </c>
      <c r="U77" s="65">
        <v>160780</v>
      </c>
      <c r="V77" s="65">
        <v>108238</v>
      </c>
      <c r="W77" s="65">
        <v>0</v>
      </c>
      <c r="X77" s="65">
        <v>0</v>
      </c>
      <c r="Y77" s="65">
        <v>0</v>
      </c>
      <c r="Z77" s="65">
        <v>0</v>
      </c>
      <c r="AA77" s="65">
        <v>539016</v>
      </c>
      <c r="AB77" s="65">
        <v>11198978</v>
      </c>
      <c r="AC77" s="55">
        <v>0</v>
      </c>
      <c r="AD77" s="65">
        <v>419297</v>
      </c>
      <c r="AE77" s="65">
        <v>0</v>
      </c>
      <c r="AF77" s="65">
        <v>269905</v>
      </c>
      <c r="AG77" s="65">
        <v>0</v>
      </c>
      <c r="AH77" s="65">
        <v>0</v>
      </c>
    </row>
    <row r="78" spans="1:34" ht="15" customHeight="1" x14ac:dyDescent="0.2">
      <c r="A78" s="59" t="s">
        <v>232</v>
      </c>
      <c r="B78" t="s">
        <v>33</v>
      </c>
      <c r="C78" t="s">
        <v>25</v>
      </c>
      <c r="D78" s="61">
        <f>SUM(Table3[[#This Row],[Reliefs and exemptions for unoccupied properties]:[Retail, hospitality, and leisure 
(incl. aviation for 2020-2022)]])</f>
        <v>13913439</v>
      </c>
      <c r="E78" s="62">
        <f>SUM(Table3[[#This Row],[Hardship 
(discretionary)]:[Stud farms
(discretionary)]])</f>
        <v>685727</v>
      </c>
      <c r="F78" s="63">
        <v>225536</v>
      </c>
      <c r="G78" s="64" t="s">
        <v>80</v>
      </c>
      <c r="H78" s="64">
        <v>10749</v>
      </c>
      <c r="I78" s="64">
        <v>530523</v>
      </c>
      <c r="J78" s="64">
        <v>2747147</v>
      </c>
      <c r="K78" s="64">
        <v>95805</v>
      </c>
      <c r="L78" s="64">
        <v>941569</v>
      </c>
      <c r="M78" s="64">
        <v>0</v>
      </c>
      <c r="N78" s="64">
        <v>3644637</v>
      </c>
      <c r="O78" s="65">
        <v>0</v>
      </c>
      <c r="P78" s="65">
        <v>0</v>
      </c>
      <c r="Q78" s="65">
        <v>0</v>
      </c>
      <c r="R78" s="65">
        <v>0</v>
      </c>
      <c r="S78" s="65">
        <v>0</v>
      </c>
      <c r="T78" s="65" t="s">
        <v>80</v>
      </c>
      <c r="U78" s="65">
        <v>155115</v>
      </c>
      <c r="V78" s="65">
        <v>60412</v>
      </c>
      <c r="W78" s="65">
        <v>0</v>
      </c>
      <c r="X78" s="65">
        <v>0</v>
      </c>
      <c r="Y78" s="65">
        <v>0</v>
      </c>
      <c r="Z78" s="65">
        <v>0</v>
      </c>
      <c r="AA78" s="65" t="s">
        <v>80</v>
      </c>
      <c r="AB78" s="65">
        <v>5501946</v>
      </c>
      <c r="AC78" s="55">
        <v>0</v>
      </c>
      <c r="AD78" s="65">
        <v>425835</v>
      </c>
      <c r="AE78" s="65">
        <v>0</v>
      </c>
      <c r="AF78" s="65">
        <v>259892</v>
      </c>
      <c r="AG78" s="65">
        <v>0</v>
      </c>
      <c r="AH78" s="65">
        <v>0</v>
      </c>
    </row>
    <row r="79" spans="1:34" ht="24.95" customHeight="1" x14ac:dyDescent="0.2">
      <c r="A79" s="59" t="s">
        <v>232</v>
      </c>
      <c r="B79" t="s">
        <v>33</v>
      </c>
      <c r="C79" t="s">
        <v>188</v>
      </c>
      <c r="D79" s="61">
        <f>SUM(Table3[[#This Row],[Reliefs and exemptions for unoccupied properties]:[Retail, hospitality, and leisure 
(incl. aviation for 2020-2022)]])</f>
        <v>8585978</v>
      </c>
      <c r="E79" s="62">
        <f>SUM(Table3[[#This Row],[Hardship 
(discretionary)]:[Stud farms
(discretionary)]])</f>
        <v>755220</v>
      </c>
      <c r="F79" s="63">
        <v>141230</v>
      </c>
      <c r="G79" s="64" t="s">
        <v>80</v>
      </c>
      <c r="H79" s="64">
        <v>30100</v>
      </c>
      <c r="I79" s="64">
        <v>539342</v>
      </c>
      <c r="J79" s="64">
        <v>2780617</v>
      </c>
      <c r="K79" s="64">
        <v>97369</v>
      </c>
      <c r="L79" s="64">
        <v>873042</v>
      </c>
      <c r="M79" s="64">
        <v>0</v>
      </c>
      <c r="N79" s="64">
        <v>3549508</v>
      </c>
      <c r="O79" s="65">
        <v>0</v>
      </c>
      <c r="P79" s="65">
        <v>0</v>
      </c>
      <c r="Q79" s="65">
        <v>0</v>
      </c>
      <c r="R79" s="65">
        <v>0</v>
      </c>
      <c r="S79" s="65">
        <v>0</v>
      </c>
      <c r="T79" s="65" t="s">
        <v>80</v>
      </c>
      <c r="U79" s="65">
        <v>137498</v>
      </c>
      <c r="V79" s="65">
        <v>262005</v>
      </c>
      <c r="W79" s="65">
        <v>0</v>
      </c>
      <c r="X79" s="65">
        <v>0</v>
      </c>
      <c r="Y79" s="65">
        <v>0</v>
      </c>
      <c r="Z79" s="65">
        <v>0</v>
      </c>
      <c r="AA79" s="65" t="s">
        <v>80</v>
      </c>
      <c r="AB79" s="65">
        <v>175267</v>
      </c>
      <c r="AC79" s="55">
        <v>0</v>
      </c>
      <c r="AD79" s="65">
        <v>439358</v>
      </c>
      <c r="AE79" s="65">
        <v>0</v>
      </c>
      <c r="AF79" s="65">
        <v>315862</v>
      </c>
      <c r="AG79" s="65">
        <v>0</v>
      </c>
      <c r="AH79" s="65">
        <v>0</v>
      </c>
    </row>
    <row r="80" spans="1:34" ht="15" customHeight="1" x14ac:dyDescent="0.2">
      <c r="A80" s="59" t="s">
        <v>208</v>
      </c>
      <c r="B80" t="s">
        <v>34</v>
      </c>
      <c r="C80" t="s">
        <v>21</v>
      </c>
      <c r="D80" s="61">
        <f>SUM(Table3[[#This Row],[Reliefs and exemptions for unoccupied properties]:[Retail, hospitality, and leisure 
(incl. aviation for 2020-2022)]])</f>
        <v>9524539</v>
      </c>
      <c r="E80" s="62">
        <f>SUM(Table3[[#This Row],[Hardship 
(discretionary)]:[Stud farms
(discretionary)]])</f>
        <v>1195974</v>
      </c>
      <c r="F80" s="63">
        <v>902368</v>
      </c>
      <c r="G80" s="64">
        <v>0</v>
      </c>
      <c r="H80" s="64">
        <v>0</v>
      </c>
      <c r="I80" s="64">
        <v>449665</v>
      </c>
      <c r="J80" s="64">
        <v>2668590</v>
      </c>
      <c r="K80" s="64">
        <v>0</v>
      </c>
      <c r="L80" s="64">
        <v>1009353</v>
      </c>
      <c r="M80" s="64">
        <v>50339</v>
      </c>
      <c r="N80" s="64">
        <v>4191512</v>
      </c>
      <c r="O80" s="65">
        <v>0</v>
      </c>
      <c r="P80" s="65">
        <v>0</v>
      </c>
      <c r="Q80" s="65">
        <v>0</v>
      </c>
      <c r="R80" s="65">
        <v>252712</v>
      </c>
      <c r="S80" s="65">
        <v>0</v>
      </c>
      <c r="T80" s="65">
        <v>0</v>
      </c>
      <c r="U80" s="65" t="s">
        <v>80</v>
      </c>
      <c r="V80" s="65" t="s">
        <v>80</v>
      </c>
      <c r="W80" s="65" t="s">
        <v>80</v>
      </c>
      <c r="X80" s="65" t="s">
        <v>80</v>
      </c>
      <c r="Y80" s="65" t="s">
        <v>80</v>
      </c>
      <c r="Z80" s="65" t="s">
        <v>81</v>
      </c>
      <c r="AA80" s="65" t="s">
        <v>80</v>
      </c>
      <c r="AB80" s="65" t="s">
        <v>80</v>
      </c>
      <c r="AC80" s="55">
        <v>0</v>
      </c>
      <c r="AD80" s="65">
        <v>301949</v>
      </c>
      <c r="AE80" s="65">
        <v>894025</v>
      </c>
      <c r="AF80" s="65" t="s">
        <v>82</v>
      </c>
      <c r="AG80" s="65">
        <v>0</v>
      </c>
      <c r="AH80" s="65">
        <v>0</v>
      </c>
    </row>
    <row r="81" spans="1:34" ht="15" customHeight="1" x14ac:dyDescent="0.2">
      <c r="A81" s="59" t="s">
        <v>208</v>
      </c>
      <c r="B81" t="s">
        <v>34</v>
      </c>
      <c r="C81" t="s">
        <v>22</v>
      </c>
      <c r="D81" s="61">
        <f>SUM(Table3[[#This Row],[Reliefs and exemptions for unoccupied properties]:[Retail, hospitality, and leisure 
(incl. aviation for 2020-2022)]])</f>
        <v>10368959</v>
      </c>
      <c r="E81" s="62">
        <f>SUM(Table3[[#This Row],[Hardship 
(discretionary)]:[Stud farms
(discretionary)]])</f>
        <v>1220690</v>
      </c>
      <c r="F81" s="63">
        <v>749836</v>
      </c>
      <c r="G81" s="64">
        <v>0</v>
      </c>
      <c r="H81" s="64">
        <v>9113</v>
      </c>
      <c r="I81" s="64">
        <v>462826</v>
      </c>
      <c r="J81" s="64">
        <v>2855610</v>
      </c>
      <c r="K81" s="64">
        <v>0</v>
      </c>
      <c r="L81" s="64">
        <v>1096986</v>
      </c>
      <c r="M81" s="64">
        <v>45226</v>
      </c>
      <c r="N81" s="64">
        <v>4571182</v>
      </c>
      <c r="O81" s="65">
        <v>0</v>
      </c>
      <c r="P81" s="65">
        <v>0</v>
      </c>
      <c r="Q81" s="65">
        <v>0</v>
      </c>
      <c r="R81" s="65">
        <v>154505</v>
      </c>
      <c r="S81" s="65">
        <v>0</v>
      </c>
      <c r="T81" s="65" t="s">
        <v>80</v>
      </c>
      <c r="U81" s="65">
        <v>184988</v>
      </c>
      <c r="V81" s="65">
        <v>238687</v>
      </c>
      <c r="W81" s="65">
        <v>0</v>
      </c>
      <c r="X81" s="65">
        <v>0</v>
      </c>
      <c r="Y81" s="65" t="s">
        <v>80</v>
      </c>
      <c r="Z81" s="65" t="s">
        <v>81</v>
      </c>
      <c r="AA81" s="65" t="s">
        <v>80</v>
      </c>
      <c r="AB81" s="65" t="s">
        <v>80</v>
      </c>
      <c r="AC81" s="55">
        <v>0</v>
      </c>
      <c r="AD81" s="65">
        <v>306523</v>
      </c>
      <c r="AE81" s="65">
        <v>914167</v>
      </c>
      <c r="AF81" s="65" t="s">
        <v>82</v>
      </c>
      <c r="AG81" s="65">
        <v>0</v>
      </c>
      <c r="AH81" s="65">
        <v>0</v>
      </c>
    </row>
    <row r="82" spans="1:34" ht="15" customHeight="1" x14ac:dyDescent="0.2">
      <c r="A82" s="59" t="s">
        <v>208</v>
      </c>
      <c r="B82" t="s">
        <v>34</v>
      </c>
      <c r="C82" t="s">
        <v>23</v>
      </c>
      <c r="D82" s="61">
        <f>SUM(Table3[[#This Row],[Reliefs and exemptions for unoccupied properties]:[Retail, hospitality, and leisure 
(incl. aviation for 2020-2022)]])</f>
        <v>12043582</v>
      </c>
      <c r="E82" s="62">
        <f>SUM(Table3[[#This Row],[Hardship 
(discretionary)]:[Stud farms
(discretionary)]])</f>
        <v>1292469</v>
      </c>
      <c r="F82" s="63">
        <v>730076</v>
      </c>
      <c r="G82" s="64">
        <v>0</v>
      </c>
      <c r="H82" s="64">
        <v>37847</v>
      </c>
      <c r="I82" s="64">
        <v>465464</v>
      </c>
      <c r="J82" s="64">
        <v>2859982</v>
      </c>
      <c r="K82" s="64">
        <v>0</v>
      </c>
      <c r="L82" s="64">
        <v>1244311</v>
      </c>
      <c r="M82" s="64">
        <v>43292</v>
      </c>
      <c r="N82" s="64">
        <v>4795423</v>
      </c>
      <c r="O82" s="65">
        <v>59598</v>
      </c>
      <c r="P82" s="65">
        <v>0</v>
      </c>
      <c r="Q82" s="65">
        <v>0</v>
      </c>
      <c r="R82" s="65">
        <v>94152</v>
      </c>
      <c r="S82" s="65">
        <v>0</v>
      </c>
      <c r="T82" s="65" t="s">
        <v>80</v>
      </c>
      <c r="U82" s="65">
        <v>194887</v>
      </c>
      <c r="V82" s="65">
        <v>1508162</v>
      </c>
      <c r="W82" s="65">
        <v>0</v>
      </c>
      <c r="X82" s="65">
        <v>0</v>
      </c>
      <c r="Y82" s="65">
        <v>0</v>
      </c>
      <c r="Z82" s="65">
        <v>10388</v>
      </c>
      <c r="AA82" s="65" t="s">
        <v>80</v>
      </c>
      <c r="AB82" s="65" t="s">
        <v>80</v>
      </c>
      <c r="AC82" s="55">
        <v>0</v>
      </c>
      <c r="AD82" s="65">
        <v>303320</v>
      </c>
      <c r="AE82" s="65">
        <v>99799</v>
      </c>
      <c r="AF82" s="65">
        <v>889350</v>
      </c>
      <c r="AG82" s="65">
        <v>0</v>
      </c>
      <c r="AH82" s="65">
        <v>0</v>
      </c>
    </row>
    <row r="83" spans="1:34" ht="15" customHeight="1" x14ac:dyDescent="0.2">
      <c r="A83" s="59" t="s">
        <v>208</v>
      </c>
      <c r="B83" t="s">
        <v>34</v>
      </c>
      <c r="C83" t="s">
        <v>24</v>
      </c>
      <c r="D83" s="61">
        <f>SUM(Table3[[#This Row],[Reliefs and exemptions for unoccupied properties]:[Retail, hospitality, and leisure 
(incl. aviation for 2020-2022)]])</f>
        <v>20950554</v>
      </c>
      <c r="E83" s="62">
        <f>SUM(Table3[[#This Row],[Hardship 
(discretionary)]:[Stud farms
(discretionary)]])</f>
        <v>1279168</v>
      </c>
      <c r="F83" s="63">
        <v>793345</v>
      </c>
      <c r="G83" s="64" t="s">
        <v>80</v>
      </c>
      <c r="H83" s="64">
        <v>16648</v>
      </c>
      <c r="I83" s="64">
        <v>462964</v>
      </c>
      <c r="J83" s="64">
        <v>2848735</v>
      </c>
      <c r="K83" s="64">
        <v>0</v>
      </c>
      <c r="L83" s="64">
        <v>1370082</v>
      </c>
      <c r="M83" s="64">
        <v>37353</v>
      </c>
      <c r="N83" s="64">
        <v>4897639</v>
      </c>
      <c r="O83" s="65">
        <v>59554</v>
      </c>
      <c r="P83" s="65">
        <v>0</v>
      </c>
      <c r="Q83" s="65">
        <v>0</v>
      </c>
      <c r="R83" s="65">
        <v>6206</v>
      </c>
      <c r="S83" s="65">
        <v>0</v>
      </c>
      <c r="T83" s="65" t="s">
        <v>80</v>
      </c>
      <c r="U83" s="65">
        <v>177741</v>
      </c>
      <c r="V83" s="65">
        <v>310417</v>
      </c>
      <c r="W83" s="65">
        <v>0</v>
      </c>
      <c r="X83" s="65">
        <v>0</v>
      </c>
      <c r="Y83" s="65">
        <v>0</v>
      </c>
      <c r="Z83" s="65">
        <v>6615</v>
      </c>
      <c r="AA83" s="65">
        <v>639390</v>
      </c>
      <c r="AB83" s="65">
        <v>9323865</v>
      </c>
      <c r="AC83" s="55">
        <v>0</v>
      </c>
      <c r="AD83" s="65">
        <v>304678</v>
      </c>
      <c r="AE83" s="65">
        <v>74772</v>
      </c>
      <c r="AF83" s="65">
        <v>899718</v>
      </c>
      <c r="AG83" s="65">
        <v>0</v>
      </c>
      <c r="AH83" s="65">
        <v>0</v>
      </c>
    </row>
    <row r="84" spans="1:34" ht="15" customHeight="1" x14ac:dyDescent="0.2">
      <c r="A84" s="59" t="s">
        <v>208</v>
      </c>
      <c r="B84" t="s">
        <v>34</v>
      </c>
      <c r="C84" t="s">
        <v>25</v>
      </c>
      <c r="D84" s="61">
        <f>SUM(Table3[[#This Row],[Reliefs and exemptions for unoccupied properties]:[Retail, hospitality, and leisure 
(incl. aviation for 2020-2022)]])</f>
        <v>16883394.979999997</v>
      </c>
      <c r="E84" s="62">
        <f>SUM(Table3[[#This Row],[Hardship 
(discretionary)]:[Stud farms
(discretionary)]])</f>
        <v>1286969.0750000002</v>
      </c>
      <c r="F84" s="63">
        <v>718950</v>
      </c>
      <c r="G84" s="64" t="s">
        <v>80</v>
      </c>
      <c r="H84" s="64">
        <v>10704.29</v>
      </c>
      <c r="I84" s="64">
        <v>463153.6</v>
      </c>
      <c r="J84" s="64">
        <v>2788316.88</v>
      </c>
      <c r="K84" s="64">
        <v>0</v>
      </c>
      <c r="L84" s="64">
        <v>1355687.42</v>
      </c>
      <c r="M84" s="64">
        <v>37350.25</v>
      </c>
      <c r="N84" s="64">
        <v>4951247.07</v>
      </c>
      <c r="O84" s="65">
        <v>53664.35</v>
      </c>
      <c r="P84" s="65">
        <v>0</v>
      </c>
      <c r="Q84" s="65">
        <v>0</v>
      </c>
      <c r="R84" s="65">
        <v>0</v>
      </c>
      <c r="S84" s="65">
        <v>0</v>
      </c>
      <c r="T84" s="65" t="s">
        <v>80</v>
      </c>
      <c r="U84" s="65">
        <v>177729.12</v>
      </c>
      <c r="V84" s="65">
        <v>341309</v>
      </c>
      <c r="W84" s="65">
        <v>0</v>
      </c>
      <c r="X84" s="65">
        <v>0</v>
      </c>
      <c r="Y84" s="65">
        <v>0</v>
      </c>
      <c r="Z84" s="65">
        <v>6615</v>
      </c>
      <c r="AA84" s="65" t="s">
        <v>80</v>
      </c>
      <c r="AB84" s="65">
        <v>5978668</v>
      </c>
      <c r="AC84" s="55">
        <v>0</v>
      </c>
      <c r="AD84" s="65">
        <v>306305.59500000003</v>
      </c>
      <c r="AE84" s="65">
        <v>74797.95</v>
      </c>
      <c r="AF84" s="65">
        <v>905865.53</v>
      </c>
      <c r="AG84" s="65">
        <v>0</v>
      </c>
      <c r="AH84" s="65">
        <v>0</v>
      </c>
    </row>
    <row r="85" spans="1:34" ht="24.95" customHeight="1" x14ac:dyDescent="0.2">
      <c r="A85" s="59" t="s">
        <v>208</v>
      </c>
      <c r="B85" t="s">
        <v>34</v>
      </c>
      <c r="C85" t="s">
        <v>188</v>
      </c>
      <c r="D85" s="61">
        <f>SUM(Table3[[#This Row],[Reliefs and exemptions for unoccupied properties]:[Retail, hospitality, and leisure 
(incl. aviation for 2020-2022)]])</f>
        <v>11135002</v>
      </c>
      <c r="E85" s="62">
        <f>SUM(Table3[[#This Row],[Hardship 
(discretionary)]:[Stud farms
(discretionary)]])</f>
        <v>1277497</v>
      </c>
      <c r="F85" s="63">
        <v>506983</v>
      </c>
      <c r="G85" s="64" t="s">
        <v>80</v>
      </c>
      <c r="H85" s="64">
        <v>14389</v>
      </c>
      <c r="I85" s="64">
        <v>469097</v>
      </c>
      <c r="J85" s="64">
        <v>2621517</v>
      </c>
      <c r="K85" s="64">
        <v>0</v>
      </c>
      <c r="L85" s="64">
        <v>1488605</v>
      </c>
      <c r="M85" s="64">
        <v>37960</v>
      </c>
      <c r="N85" s="64">
        <v>5020504</v>
      </c>
      <c r="O85" s="65">
        <v>60522</v>
      </c>
      <c r="P85" s="65">
        <v>0</v>
      </c>
      <c r="Q85" s="65">
        <v>0</v>
      </c>
      <c r="R85" s="65">
        <v>0</v>
      </c>
      <c r="S85" s="65">
        <v>0</v>
      </c>
      <c r="T85" s="65" t="s">
        <v>80</v>
      </c>
      <c r="U85" s="65">
        <v>185808</v>
      </c>
      <c r="V85" s="65">
        <v>384027</v>
      </c>
      <c r="W85" s="65">
        <v>0</v>
      </c>
      <c r="X85" s="65">
        <v>0</v>
      </c>
      <c r="Y85" s="65">
        <v>0</v>
      </c>
      <c r="Z85" s="65">
        <v>6723</v>
      </c>
      <c r="AA85" s="65" t="s">
        <v>80</v>
      </c>
      <c r="AB85" s="65">
        <v>338867</v>
      </c>
      <c r="AC85" s="55">
        <v>0</v>
      </c>
      <c r="AD85" s="65">
        <v>327528</v>
      </c>
      <c r="AE85" s="65">
        <v>9263</v>
      </c>
      <c r="AF85" s="65">
        <v>940706</v>
      </c>
      <c r="AG85" s="65">
        <v>0</v>
      </c>
      <c r="AH85" s="65">
        <v>0</v>
      </c>
    </row>
    <row r="86" spans="1:34" ht="15" customHeight="1" x14ac:dyDescent="0.2">
      <c r="A86" s="59" t="s">
        <v>209</v>
      </c>
      <c r="B86" t="s">
        <v>35</v>
      </c>
      <c r="C86" t="s">
        <v>21</v>
      </c>
      <c r="D86" s="61">
        <f>SUM(Table3[[#This Row],[Reliefs and exemptions for unoccupied properties]:[Retail, hospitality, and leisure 
(incl. aviation for 2020-2022)]])</f>
        <v>5458469</v>
      </c>
      <c r="E86" s="62">
        <f>SUM(Table3[[#This Row],[Hardship 
(discretionary)]:[Stud farms
(discretionary)]])</f>
        <v>233085</v>
      </c>
      <c r="F86" s="63">
        <v>282492</v>
      </c>
      <c r="G86" s="64">
        <v>0</v>
      </c>
      <c r="H86" s="64">
        <v>0</v>
      </c>
      <c r="I86" s="64">
        <v>320538</v>
      </c>
      <c r="J86" s="64">
        <v>1243784</v>
      </c>
      <c r="K86" s="64">
        <v>222682</v>
      </c>
      <c r="L86" s="64">
        <v>940575</v>
      </c>
      <c r="M86" s="64">
        <v>0</v>
      </c>
      <c r="N86" s="64">
        <v>2257437</v>
      </c>
      <c r="O86" s="65">
        <v>61008</v>
      </c>
      <c r="P86" s="65">
        <v>0</v>
      </c>
      <c r="Q86" s="65">
        <v>0</v>
      </c>
      <c r="R86" s="65">
        <v>129953</v>
      </c>
      <c r="S86" s="65">
        <v>0</v>
      </c>
      <c r="T86" s="65">
        <v>0</v>
      </c>
      <c r="U86" s="65" t="s">
        <v>80</v>
      </c>
      <c r="V86" s="65" t="s">
        <v>80</v>
      </c>
      <c r="W86" s="65" t="s">
        <v>80</v>
      </c>
      <c r="X86" s="65" t="s">
        <v>80</v>
      </c>
      <c r="Y86" s="65" t="s">
        <v>80</v>
      </c>
      <c r="Z86" s="65" t="s">
        <v>81</v>
      </c>
      <c r="AA86" s="65" t="s">
        <v>80</v>
      </c>
      <c r="AB86" s="65" t="s">
        <v>80</v>
      </c>
      <c r="AC86" s="55">
        <v>0</v>
      </c>
      <c r="AD86" s="65">
        <v>233085</v>
      </c>
      <c r="AE86" s="65">
        <v>0</v>
      </c>
      <c r="AF86" s="65" t="s">
        <v>82</v>
      </c>
      <c r="AG86" s="65">
        <v>0</v>
      </c>
      <c r="AH86" s="65">
        <v>0</v>
      </c>
    </row>
    <row r="87" spans="1:34" ht="15" customHeight="1" x14ac:dyDescent="0.2">
      <c r="A87" s="59" t="s">
        <v>209</v>
      </c>
      <c r="B87" t="s">
        <v>35</v>
      </c>
      <c r="C87" t="s">
        <v>22</v>
      </c>
      <c r="D87" s="61">
        <f>SUM(Table3[[#This Row],[Reliefs and exemptions for unoccupied properties]:[Retail, hospitality, and leisure 
(incl. aviation for 2020-2022)]])</f>
        <v>5730172</v>
      </c>
      <c r="E87" s="62">
        <f>SUM(Table3[[#This Row],[Hardship 
(discretionary)]:[Stud farms
(discretionary)]])</f>
        <v>465650</v>
      </c>
      <c r="F87" s="63">
        <v>231759</v>
      </c>
      <c r="G87" s="64">
        <v>0</v>
      </c>
      <c r="H87" s="64">
        <v>13297</v>
      </c>
      <c r="I87" s="64">
        <v>330168</v>
      </c>
      <c r="J87" s="64">
        <v>1259564</v>
      </c>
      <c r="K87" s="64">
        <v>0</v>
      </c>
      <c r="L87" s="64">
        <v>986376</v>
      </c>
      <c r="M87" s="64">
        <v>0</v>
      </c>
      <c r="N87" s="64">
        <v>2458767</v>
      </c>
      <c r="O87" s="65">
        <v>75293</v>
      </c>
      <c r="P87" s="65">
        <v>0</v>
      </c>
      <c r="Q87" s="65">
        <v>0</v>
      </c>
      <c r="R87" s="65">
        <v>94589</v>
      </c>
      <c r="S87" s="65">
        <v>0</v>
      </c>
      <c r="T87" s="65" t="s">
        <v>80</v>
      </c>
      <c r="U87" s="65">
        <v>271050</v>
      </c>
      <c r="V87" s="65">
        <v>9309</v>
      </c>
      <c r="W87" s="65">
        <v>0</v>
      </c>
      <c r="X87" s="65">
        <v>0</v>
      </c>
      <c r="Y87" s="65" t="s">
        <v>80</v>
      </c>
      <c r="Z87" s="65" t="s">
        <v>81</v>
      </c>
      <c r="AA87" s="65" t="s">
        <v>80</v>
      </c>
      <c r="AB87" s="65" t="s">
        <v>80</v>
      </c>
      <c r="AC87" s="55">
        <v>0</v>
      </c>
      <c r="AD87" s="65">
        <v>236108</v>
      </c>
      <c r="AE87" s="65">
        <v>229542</v>
      </c>
      <c r="AF87" s="65" t="s">
        <v>82</v>
      </c>
      <c r="AG87" s="65">
        <v>0</v>
      </c>
      <c r="AH87" s="65">
        <v>0</v>
      </c>
    </row>
    <row r="88" spans="1:34" ht="15" customHeight="1" x14ac:dyDescent="0.2">
      <c r="A88" s="59" t="s">
        <v>209</v>
      </c>
      <c r="B88" t="s">
        <v>35</v>
      </c>
      <c r="C88" t="s">
        <v>23</v>
      </c>
      <c r="D88" s="61">
        <f>SUM(Table3[[#This Row],[Reliefs and exemptions for unoccupied properties]:[Retail, hospitality, and leisure 
(incl. aviation for 2020-2022)]])</f>
        <v>5939150</v>
      </c>
      <c r="E88" s="62">
        <f>SUM(Table3[[#This Row],[Hardship 
(discretionary)]:[Stud farms
(discretionary)]])</f>
        <v>454884</v>
      </c>
      <c r="F88" s="63">
        <v>180710</v>
      </c>
      <c r="G88" s="64">
        <v>0</v>
      </c>
      <c r="H88" s="64">
        <v>71430</v>
      </c>
      <c r="I88" s="64">
        <v>337242</v>
      </c>
      <c r="J88" s="64">
        <v>1289852</v>
      </c>
      <c r="K88" s="64">
        <v>0</v>
      </c>
      <c r="L88" s="64">
        <v>999898</v>
      </c>
      <c r="M88" s="64">
        <v>0</v>
      </c>
      <c r="N88" s="64">
        <v>2580516</v>
      </c>
      <c r="O88" s="65">
        <v>76781</v>
      </c>
      <c r="P88" s="65">
        <v>0</v>
      </c>
      <c r="Q88" s="65">
        <v>0</v>
      </c>
      <c r="R88" s="65">
        <v>46668</v>
      </c>
      <c r="S88" s="65">
        <v>0</v>
      </c>
      <c r="T88" s="65" t="s">
        <v>80</v>
      </c>
      <c r="U88" s="65">
        <v>245346</v>
      </c>
      <c r="V88" s="65">
        <v>110707</v>
      </c>
      <c r="W88" s="65">
        <v>0</v>
      </c>
      <c r="X88" s="65">
        <v>0</v>
      </c>
      <c r="Y88" s="65">
        <v>0</v>
      </c>
      <c r="Z88" s="65">
        <v>0</v>
      </c>
      <c r="AA88" s="65" t="s">
        <v>80</v>
      </c>
      <c r="AB88" s="65" t="s">
        <v>80</v>
      </c>
      <c r="AC88" s="55">
        <v>0</v>
      </c>
      <c r="AD88" s="65">
        <v>241796</v>
      </c>
      <c r="AE88" s="65">
        <v>0</v>
      </c>
      <c r="AF88" s="65">
        <v>213088</v>
      </c>
      <c r="AG88" s="65">
        <v>0</v>
      </c>
      <c r="AH88" s="65">
        <v>0</v>
      </c>
    </row>
    <row r="89" spans="1:34" ht="15" customHeight="1" x14ac:dyDescent="0.2">
      <c r="A89" s="59" t="s">
        <v>209</v>
      </c>
      <c r="B89" t="s">
        <v>35</v>
      </c>
      <c r="C89" t="s">
        <v>24</v>
      </c>
      <c r="D89" s="61">
        <f>SUM(Table3[[#This Row],[Reliefs and exemptions for unoccupied properties]:[Retail, hospitality, and leisure 
(incl. aviation for 2020-2022)]])</f>
        <v>13004364</v>
      </c>
      <c r="E89" s="62">
        <f>SUM(Table3[[#This Row],[Hardship 
(discretionary)]:[Stud farms
(discretionary)]])</f>
        <v>342621</v>
      </c>
      <c r="F89" s="63">
        <v>172145</v>
      </c>
      <c r="G89" s="64" t="s">
        <v>80</v>
      </c>
      <c r="H89" s="64">
        <v>15294</v>
      </c>
      <c r="I89" s="64">
        <v>337265</v>
      </c>
      <c r="J89" s="64">
        <v>1287053</v>
      </c>
      <c r="K89" s="64">
        <v>0</v>
      </c>
      <c r="L89" s="64">
        <v>984968</v>
      </c>
      <c r="M89" s="64">
        <v>0</v>
      </c>
      <c r="N89" s="64">
        <v>2527560</v>
      </c>
      <c r="O89" s="65">
        <v>0</v>
      </c>
      <c r="P89" s="65">
        <v>0</v>
      </c>
      <c r="Q89" s="65">
        <v>0</v>
      </c>
      <c r="R89" s="65">
        <v>0</v>
      </c>
      <c r="S89" s="65">
        <v>0</v>
      </c>
      <c r="T89" s="65" t="s">
        <v>80</v>
      </c>
      <c r="U89" s="65">
        <v>254784</v>
      </c>
      <c r="V89" s="65">
        <v>73557</v>
      </c>
      <c r="W89" s="65">
        <v>0</v>
      </c>
      <c r="X89" s="65">
        <v>0</v>
      </c>
      <c r="Y89" s="65">
        <v>0</v>
      </c>
      <c r="Z89" s="65">
        <v>0</v>
      </c>
      <c r="AA89" s="65">
        <v>336949</v>
      </c>
      <c r="AB89" s="65">
        <v>7014789</v>
      </c>
      <c r="AC89" s="55">
        <v>0</v>
      </c>
      <c r="AD89" s="65">
        <v>238434</v>
      </c>
      <c r="AE89" s="65">
        <v>0</v>
      </c>
      <c r="AF89" s="65">
        <v>104187</v>
      </c>
      <c r="AG89" s="65">
        <v>0</v>
      </c>
      <c r="AH89" s="65">
        <v>0</v>
      </c>
    </row>
    <row r="90" spans="1:34" ht="15" customHeight="1" x14ac:dyDescent="0.2">
      <c r="A90" s="59" t="s">
        <v>209</v>
      </c>
      <c r="B90" t="s">
        <v>35</v>
      </c>
      <c r="C90" t="s">
        <v>25</v>
      </c>
      <c r="D90" s="61">
        <f>SUM(Table3[[#This Row],[Reliefs and exemptions for unoccupied properties]:[Retail, hospitality, and leisure 
(incl. aviation for 2020-2022)]])</f>
        <v>9644638</v>
      </c>
      <c r="E90" s="62">
        <f>SUM(Table3[[#This Row],[Hardship 
(discretionary)]:[Stud farms
(discretionary)]])</f>
        <v>294324</v>
      </c>
      <c r="F90" s="63">
        <v>196564</v>
      </c>
      <c r="G90" s="64" t="s">
        <v>80</v>
      </c>
      <c r="H90" s="64">
        <v>11243</v>
      </c>
      <c r="I90" s="64">
        <v>340939</v>
      </c>
      <c r="J90" s="64">
        <v>1263341</v>
      </c>
      <c r="K90" s="64">
        <v>0</v>
      </c>
      <c r="L90" s="64">
        <v>922156</v>
      </c>
      <c r="M90" s="64">
        <v>0</v>
      </c>
      <c r="N90" s="64">
        <v>2587504</v>
      </c>
      <c r="O90" s="65">
        <v>0</v>
      </c>
      <c r="P90" s="65">
        <v>0</v>
      </c>
      <c r="Q90" s="65">
        <v>0</v>
      </c>
      <c r="R90" s="65">
        <v>0</v>
      </c>
      <c r="S90" s="65">
        <v>0</v>
      </c>
      <c r="T90" s="65" t="s">
        <v>80</v>
      </c>
      <c r="U90" s="65">
        <v>292108</v>
      </c>
      <c r="V90" s="65">
        <v>67086</v>
      </c>
      <c r="W90" s="65">
        <v>0</v>
      </c>
      <c r="X90" s="65">
        <v>0</v>
      </c>
      <c r="Y90" s="65">
        <v>0</v>
      </c>
      <c r="Z90" s="65">
        <v>0</v>
      </c>
      <c r="AA90" s="65" t="s">
        <v>80</v>
      </c>
      <c r="AB90" s="65">
        <v>3963697</v>
      </c>
      <c r="AC90" s="55">
        <v>0</v>
      </c>
      <c r="AD90" s="65">
        <v>232782</v>
      </c>
      <c r="AE90" s="65">
        <v>0</v>
      </c>
      <c r="AF90" s="65">
        <v>61542</v>
      </c>
      <c r="AG90" s="65">
        <v>0</v>
      </c>
      <c r="AH90" s="65">
        <v>0</v>
      </c>
    </row>
    <row r="91" spans="1:34" ht="24.95" customHeight="1" x14ac:dyDescent="0.2">
      <c r="A91" s="59" t="s">
        <v>209</v>
      </c>
      <c r="B91" t="s">
        <v>35</v>
      </c>
      <c r="C91" t="s">
        <v>188</v>
      </c>
      <c r="D91" s="61">
        <f>SUM(Table3[[#This Row],[Reliefs and exemptions for unoccupied properties]:[Retail, hospitality, and leisure 
(incl. aviation for 2020-2022)]])</f>
        <v>5877931</v>
      </c>
      <c r="E91" s="62">
        <f>SUM(Table3[[#This Row],[Hardship 
(discretionary)]:[Stud farms
(discretionary)]])</f>
        <v>442775</v>
      </c>
      <c r="F91" s="63">
        <v>129038</v>
      </c>
      <c r="G91" s="64" t="s">
        <v>80</v>
      </c>
      <c r="H91" s="64">
        <v>21125</v>
      </c>
      <c r="I91" s="64">
        <v>336665</v>
      </c>
      <c r="J91" s="64">
        <v>1275640</v>
      </c>
      <c r="K91" s="64">
        <v>0</v>
      </c>
      <c r="L91" s="64">
        <v>902202</v>
      </c>
      <c r="M91" s="64">
        <v>0</v>
      </c>
      <c r="N91" s="64">
        <v>2660509</v>
      </c>
      <c r="O91" s="65">
        <v>0</v>
      </c>
      <c r="P91" s="65">
        <v>0</v>
      </c>
      <c r="Q91" s="65">
        <v>0</v>
      </c>
      <c r="R91" s="65">
        <v>3622</v>
      </c>
      <c r="S91" s="65">
        <v>0</v>
      </c>
      <c r="T91" s="65" t="s">
        <v>80</v>
      </c>
      <c r="U91" s="65">
        <v>330099</v>
      </c>
      <c r="V91" s="65">
        <v>48506</v>
      </c>
      <c r="W91" s="65">
        <v>0</v>
      </c>
      <c r="X91" s="65">
        <v>0</v>
      </c>
      <c r="Y91" s="65">
        <v>0</v>
      </c>
      <c r="Z91" s="65">
        <v>0</v>
      </c>
      <c r="AA91" s="65" t="s">
        <v>80</v>
      </c>
      <c r="AB91" s="65">
        <v>170525</v>
      </c>
      <c r="AC91" s="55">
        <v>0</v>
      </c>
      <c r="AD91" s="65">
        <v>244225</v>
      </c>
      <c r="AE91" s="65">
        <v>0</v>
      </c>
      <c r="AF91" s="65">
        <v>198550</v>
      </c>
      <c r="AG91" s="65">
        <v>0</v>
      </c>
      <c r="AH91" s="65">
        <v>0</v>
      </c>
    </row>
    <row r="92" spans="1:34" ht="15" customHeight="1" x14ac:dyDescent="0.2">
      <c r="A92" s="59" t="s">
        <v>211</v>
      </c>
      <c r="B92" t="s">
        <v>36</v>
      </c>
      <c r="C92" t="s">
        <v>21</v>
      </c>
      <c r="D92" s="61">
        <f>SUM(Table3[[#This Row],[Reliefs and exemptions for unoccupied properties]:[Retail, hospitality, and leisure 
(incl. aviation for 2020-2022)]])</f>
        <v>12968864</v>
      </c>
      <c r="E92" s="62">
        <f>SUM(Table3[[#This Row],[Hardship 
(discretionary)]:[Stud farms
(discretionary)]])</f>
        <v>461013</v>
      </c>
      <c r="F92" s="63">
        <v>2607150</v>
      </c>
      <c r="G92" s="64">
        <v>0</v>
      </c>
      <c r="H92" s="64">
        <v>11960</v>
      </c>
      <c r="I92" s="64">
        <v>650048</v>
      </c>
      <c r="J92" s="64">
        <v>2669762</v>
      </c>
      <c r="K92" s="64">
        <v>179454</v>
      </c>
      <c r="L92" s="64">
        <v>1604875</v>
      </c>
      <c r="M92" s="64">
        <v>4334</v>
      </c>
      <c r="N92" s="64">
        <v>5231076</v>
      </c>
      <c r="O92" s="65">
        <v>291</v>
      </c>
      <c r="P92" s="65">
        <v>0</v>
      </c>
      <c r="Q92" s="65">
        <v>0</v>
      </c>
      <c r="R92" s="65">
        <v>9914</v>
      </c>
      <c r="S92" s="65">
        <v>0</v>
      </c>
      <c r="T92" s="65">
        <v>0</v>
      </c>
      <c r="U92" s="65" t="s">
        <v>80</v>
      </c>
      <c r="V92" s="65" t="s">
        <v>80</v>
      </c>
      <c r="W92" s="65" t="s">
        <v>80</v>
      </c>
      <c r="X92" s="65" t="s">
        <v>80</v>
      </c>
      <c r="Y92" s="65" t="s">
        <v>80</v>
      </c>
      <c r="Z92" s="65" t="s">
        <v>81</v>
      </c>
      <c r="AA92" s="65" t="s">
        <v>80</v>
      </c>
      <c r="AB92" s="65" t="s">
        <v>80</v>
      </c>
      <c r="AC92" s="55">
        <v>2378</v>
      </c>
      <c r="AD92" s="65">
        <v>447518</v>
      </c>
      <c r="AE92" s="65">
        <v>11117</v>
      </c>
      <c r="AF92" s="65" t="s">
        <v>82</v>
      </c>
      <c r="AG92" s="65">
        <v>0</v>
      </c>
      <c r="AH92" s="65">
        <v>0</v>
      </c>
    </row>
    <row r="93" spans="1:34" ht="15" customHeight="1" x14ac:dyDescent="0.2">
      <c r="A93" s="59" t="s">
        <v>211</v>
      </c>
      <c r="B93" t="s">
        <v>36</v>
      </c>
      <c r="C93" t="s">
        <v>22</v>
      </c>
      <c r="D93" s="61">
        <f>SUM(Table3[[#This Row],[Reliefs and exemptions for unoccupied properties]:[Retail, hospitality, and leisure 
(incl. aviation for 2020-2022)]])</f>
        <v>14480604</v>
      </c>
      <c r="E93" s="62">
        <f>SUM(Table3[[#This Row],[Hardship 
(discretionary)]:[Stud farms
(discretionary)]])</f>
        <v>526031</v>
      </c>
      <c r="F93" s="63">
        <v>2672465</v>
      </c>
      <c r="G93" s="64">
        <v>10560</v>
      </c>
      <c r="H93" s="64">
        <v>31747</v>
      </c>
      <c r="I93" s="64">
        <v>667248</v>
      </c>
      <c r="J93" s="64">
        <v>2869722</v>
      </c>
      <c r="K93" s="64">
        <v>176703</v>
      </c>
      <c r="L93" s="64">
        <v>1783660</v>
      </c>
      <c r="M93" s="64">
        <v>4464</v>
      </c>
      <c r="N93" s="64">
        <v>6040055</v>
      </c>
      <c r="O93" s="65">
        <v>0</v>
      </c>
      <c r="P93" s="65">
        <v>0</v>
      </c>
      <c r="Q93" s="65">
        <v>0</v>
      </c>
      <c r="R93" s="65">
        <v>0</v>
      </c>
      <c r="S93" s="65">
        <v>0</v>
      </c>
      <c r="T93" s="65" t="s">
        <v>80</v>
      </c>
      <c r="U93" s="65">
        <v>223980</v>
      </c>
      <c r="V93" s="65">
        <v>0</v>
      </c>
      <c r="W93" s="65">
        <v>0</v>
      </c>
      <c r="X93" s="65">
        <v>0</v>
      </c>
      <c r="Y93" s="65" t="s">
        <v>80</v>
      </c>
      <c r="Z93" s="65" t="s">
        <v>81</v>
      </c>
      <c r="AA93" s="65" t="s">
        <v>80</v>
      </c>
      <c r="AB93" s="65" t="s">
        <v>80</v>
      </c>
      <c r="AC93" s="55">
        <v>17820</v>
      </c>
      <c r="AD93" s="65">
        <v>493461</v>
      </c>
      <c r="AE93" s="65">
        <v>14750</v>
      </c>
      <c r="AF93" s="65" t="s">
        <v>82</v>
      </c>
      <c r="AG93" s="65">
        <v>0</v>
      </c>
      <c r="AH93" s="65">
        <v>0</v>
      </c>
    </row>
    <row r="94" spans="1:34" ht="15" customHeight="1" x14ac:dyDescent="0.2">
      <c r="A94" s="59" t="s">
        <v>211</v>
      </c>
      <c r="B94" t="s">
        <v>36</v>
      </c>
      <c r="C94" t="s">
        <v>23</v>
      </c>
      <c r="D94" s="61">
        <f>SUM(Table3[[#This Row],[Reliefs and exemptions for unoccupied properties]:[Retail, hospitality, and leisure 
(incl. aviation for 2020-2022)]])</f>
        <v>13434502</v>
      </c>
      <c r="E94" s="62">
        <f>SUM(Table3[[#This Row],[Hardship 
(discretionary)]:[Stud farms
(discretionary)]])</f>
        <v>540332</v>
      </c>
      <c r="F94" s="63">
        <v>1098643</v>
      </c>
      <c r="G94" s="64">
        <v>0</v>
      </c>
      <c r="H94" s="64">
        <v>50721</v>
      </c>
      <c r="I94" s="64">
        <v>681095</v>
      </c>
      <c r="J94" s="64">
        <v>3016474</v>
      </c>
      <c r="K94" s="64">
        <v>210049</v>
      </c>
      <c r="L94" s="64">
        <v>1385454</v>
      </c>
      <c r="M94" s="64">
        <v>4557</v>
      </c>
      <c r="N94" s="64">
        <v>6506509</v>
      </c>
      <c r="O94" s="65">
        <v>0</v>
      </c>
      <c r="P94" s="65">
        <v>0</v>
      </c>
      <c r="Q94" s="65">
        <v>0</v>
      </c>
      <c r="R94" s="65">
        <v>159153</v>
      </c>
      <c r="S94" s="65">
        <v>0</v>
      </c>
      <c r="T94" s="65" t="s">
        <v>80</v>
      </c>
      <c r="U94" s="65">
        <v>220765</v>
      </c>
      <c r="V94" s="65">
        <v>34742</v>
      </c>
      <c r="W94" s="65">
        <v>66340</v>
      </c>
      <c r="X94" s="65">
        <v>0</v>
      </c>
      <c r="Y94" s="65">
        <v>0</v>
      </c>
      <c r="Z94" s="65">
        <v>0</v>
      </c>
      <c r="AA94" s="65" t="s">
        <v>80</v>
      </c>
      <c r="AB94" s="65" t="s">
        <v>80</v>
      </c>
      <c r="AC94" s="55">
        <v>0</v>
      </c>
      <c r="AD94" s="65">
        <v>525274</v>
      </c>
      <c r="AE94" s="65">
        <v>15058</v>
      </c>
      <c r="AF94" s="65">
        <v>0</v>
      </c>
      <c r="AG94" s="65">
        <v>0</v>
      </c>
      <c r="AH94" s="65">
        <v>0</v>
      </c>
    </row>
    <row r="95" spans="1:34" ht="15" customHeight="1" x14ac:dyDescent="0.2">
      <c r="A95" s="59" t="s">
        <v>211</v>
      </c>
      <c r="B95" t="s">
        <v>36</v>
      </c>
      <c r="C95" t="s">
        <v>24</v>
      </c>
      <c r="D95" s="61">
        <f>SUM(Table3[[#This Row],[Reliefs and exemptions for unoccupied properties]:[Retail, hospitality, and leisure 
(incl. aviation for 2020-2022)]])</f>
        <v>32863073</v>
      </c>
      <c r="E95" s="62">
        <f>SUM(Table3[[#This Row],[Hardship 
(discretionary)]:[Stud farms
(discretionary)]])</f>
        <v>574410</v>
      </c>
      <c r="F95" s="63">
        <v>1116772</v>
      </c>
      <c r="G95" s="64" t="s">
        <v>80</v>
      </c>
      <c r="H95" s="64">
        <v>30076</v>
      </c>
      <c r="I95" s="64">
        <v>664534</v>
      </c>
      <c r="J95" s="64">
        <v>3065960</v>
      </c>
      <c r="K95" s="64">
        <v>177655</v>
      </c>
      <c r="L95" s="64">
        <v>1753219</v>
      </c>
      <c r="M95" s="64">
        <v>4557</v>
      </c>
      <c r="N95" s="64">
        <v>6665006</v>
      </c>
      <c r="O95" s="65">
        <v>0</v>
      </c>
      <c r="P95" s="65">
        <v>7841</v>
      </c>
      <c r="Q95" s="65">
        <v>0</v>
      </c>
      <c r="R95" s="65">
        <v>0</v>
      </c>
      <c r="S95" s="65">
        <v>0</v>
      </c>
      <c r="T95" s="65" t="s">
        <v>80</v>
      </c>
      <c r="U95" s="65">
        <v>202029</v>
      </c>
      <c r="V95" s="65">
        <v>527333</v>
      </c>
      <c r="W95" s="65">
        <v>55755</v>
      </c>
      <c r="X95" s="65">
        <v>0</v>
      </c>
      <c r="Y95" s="65">
        <v>0</v>
      </c>
      <c r="Z95" s="65">
        <v>0</v>
      </c>
      <c r="AA95" s="65">
        <v>1509260</v>
      </c>
      <c r="AB95" s="65">
        <v>17083076</v>
      </c>
      <c r="AC95" s="55">
        <v>0</v>
      </c>
      <c r="AD95" s="65">
        <v>558229</v>
      </c>
      <c r="AE95" s="65">
        <v>16181</v>
      </c>
      <c r="AF95" s="65">
        <v>0</v>
      </c>
      <c r="AG95" s="65">
        <v>0</v>
      </c>
      <c r="AH95" s="65">
        <v>0</v>
      </c>
    </row>
    <row r="96" spans="1:34" ht="15" customHeight="1" x14ac:dyDescent="0.2">
      <c r="A96" s="59" t="s">
        <v>211</v>
      </c>
      <c r="B96" t="s">
        <v>36</v>
      </c>
      <c r="C96" t="s">
        <v>25</v>
      </c>
      <c r="D96" s="61">
        <f>SUM(Table3[[#This Row],[Reliefs and exemptions for unoccupied properties]:[Retail, hospitality, and leisure 
(incl. aviation for 2020-2022)]])</f>
        <v>24793829</v>
      </c>
      <c r="E96" s="62">
        <f>SUM(Table3[[#This Row],[Hardship 
(discretionary)]:[Stud farms
(discretionary)]])</f>
        <v>669725</v>
      </c>
      <c r="F96" s="63">
        <v>1190187</v>
      </c>
      <c r="G96" s="64" t="s">
        <v>80</v>
      </c>
      <c r="H96" s="64">
        <v>131798</v>
      </c>
      <c r="I96" s="64">
        <v>664509</v>
      </c>
      <c r="J96" s="64">
        <v>3381064</v>
      </c>
      <c r="K96" s="64">
        <v>64719</v>
      </c>
      <c r="L96" s="64">
        <v>1927235</v>
      </c>
      <c r="M96" s="64">
        <v>3852</v>
      </c>
      <c r="N96" s="64">
        <v>6410886</v>
      </c>
      <c r="O96" s="65">
        <v>0</v>
      </c>
      <c r="P96" s="65">
        <v>7840</v>
      </c>
      <c r="Q96" s="65">
        <v>0</v>
      </c>
      <c r="R96" s="65">
        <v>0</v>
      </c>
      <c r="S96" s="65">
        <v>0</v>
      </c>
      <c r="T96" s="65" t="s">
        <v>80</v>
      </c>
      <c r="U96" s="65">
        <v>203239</v>
      </c>
      <c r="V96" s="65">
        <v>95336</v>
      </c>
      <c r="W96" s="65">
        <v>65819</v>
      </c>
      <c r="X96" s="65">
        <v>0</v>
      </c>
      <c r="Y96" s="65">
        <v>0</v>
      </c>
      <c r="Z96" s="65">
        <v>0</v>
      </c>
      <c r="AA96" s="65" t="s">
        <v>80</v>
      </c>
      <c r="AB96" s="65">
        <v>10647345</v>
      </c>
      <c r="AC96" s="55">
        <v>0</v>
      </c>
      <c r="AD96" s="65">
        <v>547837</v>
      </c>
      <c r="AE96" s="65">
        <v>15832</v>
      </c>
      <c r="AF96" s="65">
        <v>106056</v>
      </c>
      <c r="AG96" s="65">
        <v>0</v>
      </c>
      <c r="AH96" s="65">
        <v>0</v>
      </c>
    </row>
    <row r="97" spans="1:34" ht="24.95" customHeight="1" x14ac:dyDescent="0.2">
      <c r="A97" s="59" t="s">
        <v>211</v>
      </c>
      <c r="B97" t="s">
        <v>36</v>
      </c>
      <c r="C97" t="s">
        <v>188</v>
      </c>
      <c r="D97" s="61">
        <f>SUM(Table3[[#This Row],[Reliefs and exemptions for unoccupied properties]:[Retail, hospitality, and leisure 
(incl. aviation for 2020-2022)]])</f>
        <v>14548318</v>
      </c>
      <c r="E97" s="62">
        <f>SUM(Table3[[#This Row],[Hardship 
(discretionary)]:[Stud farms
(discretionary)]])</f>
        <v>424624</v>
      </c>
      <c r="F97" s="63">
        <v>1978281</v>
      </c>
      <c r="G97" s="64" t="s">
        <v>80</v>
      </c>
      <c r="H97" s="64">
        <v>230555</v>
      </c>
      <c r="I97" s="64">
        <v>673760</v>
      </c>
      <c r="J97" s="64">
        <v>2070944</v>
      </c>
      <c r="K97" s="64">
        <v>65776</v>
      </c>
      <c r="L97" s="64">
        <v>1949465</v>
      </c>
      <c r="M97" s="64">
        <v>839</v>
      </c>
      <c r="N97" s="64">
        <v>6698093</v>
      </c>
      <c r="O97" s="65">
        <v>18053</v>
      </c>
      <c r="P97" s="65">
        <v>7968</v>
      </c>
      <c r="Q97" s="65">
        <v>0</v>
      </c>
      <c r="R97" s="65">
        <v>0</v>
      </c>
      <c r="S97" s="65">
        <v>0</v>
      </c>
      <c r="T97" s="65" t="s">
        <v>80</v>
      </c>
      <c r="U97" s="65">
        <v>197521</v>
      </c>
      <c r="V97" s="65">
        <v>103724</v>
      </c>
      <c r="W97" s="65">
        <v>45159</v>
      </c>
      <c r="X97" s="65">
        <v>0</v>
      </c>
      <c r="Y97" s="65">
        <v>0</v>
      </c>
      <c r="Z97" s="65">
        <v>0</v>
      </c>
      <c r="AA97" s="65" t="s">
        <v>80</v>
      </c>
      <c r="AB97" s="65">
        <v>508180</v>
      </c>
      <c r="AC97" s="55">
        <v>0</v>
      </c>
      <c r="AD97" s="65">
        <v>311092</v>
      </c>
      <c r="AE97" s="65">
        <v>16090</v>
      </c>
      <c r="AF97" s="65">
        <v>97442</v>
      </c>
      <c r="AG97" s="65">
        <v>0</v>
      </c>
      <c r="AH97" s="65">
        <v>0</v>
      </c>
    </row>
    <row r="98" spans="1:34" ht="15" customHeight="1" x14ac:dyDescent="0.2">
      <c r="A98" s="59" t="s">
        <v>233</v>
      </c>
      <c r="B98" t="s">
        <v>37</v>
      </c>
      <c r="C98" t="s">
        <v>21</v>
      </c>
      <c r="D98" s="61">
        <f>SUM(Table3[[#This Row],[Reliefs and exemptions for unoccupied properties]:[Retail, hospitality, and leisure 
(incl. aviation for 2020-2022)]])</f>
        <v>35161846</v>
      </c>
      <c r="E98" s="62">
        <f>SUM(Table3[[#This Row],[Hardship 
(discretionary)]:[Stud farms
(discretionary)]])</f>
        <v>1297456</v>
      </c>
      <c r="F98" s="63">
        <v>4677764</v>
      </c>
      <c r="G98" s="64">
        <v>0</v>
      </c>
      <c r="H98" s="64">
        <v>32274</v>
      </c>
      <c r="I98" s="64">
        <v>1836898</v>
      </c>
      <c r="J98" s="64">
        <v>9088259</v>
      </c>
      <c r="K98" s="64">
        <v>110178</v>
      </c>
      <c r="L98" s="64">
        <v>3868036</v>
      </c>
      <c r="M98" s="64">
        <v>6501</v>
      </c>
      <c r="N98" s="64">
        <v>14921339</v>
      </c>
      <c r="O98" s="65">
        <v>44023</v>
      </c>
      <c r="P98" s="65">
        <v>0</v>
      </c>
      <c r="Q98" s="65">
        <v>0</v>
      </c>
      <c r="R98" s="65">
        <v>576574</v>
      </c>
      <c r="S98" s="65">
        <v>0</v>
      </c>
      <c r="T98" s="65">
        <v>0</v>
      </c>
      <c r="U98" s="65" t="s">
        <v>80</v>
      </c>
      <c r="V98" s="65" t="s">
        <v>80</v>
      </c>
      <c r="W98" s="65" t="s">
        <v>80</v>
      </c>
      <c r="X98" s="65" t="s">
        <v>80</v>
      </c>
      <c r="Y98" s="65" t="s">
        <v>80</v>
      </c>
      <c r="Z98" s="65" t="s">
        <v>81</v>
      </c>
      <c r="AA98" s="65" t="s">
        <v>80</v>
      </c>
      <c r="AB98" s="65" t="s">
        <v>80</v>
      </c>
      <c r="AC98" s="55">
        <v>102754</v>
      </c>
      <c r="AD98" s="65">
        <v>747428</v>
      </c>
      <c r="AE98" s="65">
        <v>418912</v>
      </c>
      <c r="AF98" s="65" t="s">
        <v>82</v>
      </c>
      <c r="AG98" s="65">
        <v>28362</v>
      </c>
      <c r="AH98" s="65">
        <v>0</v>
      </c>
    </row>
    <row r="99" spans="1:34" ht="15" customHeight="1" x14ac:dyDescent="0.2">
      <c r="A99" s="59" t="s">
        <v>233</v>
      </c>
      <c r="B99" t="s">
        <v>37</v>
      </c>
      <c r="C99" t="s">
        <v>22</v>
      </c>
      <c r="D99" s="61">
        <f>SUM(Table3[[#This Row],[Reliefs and exemptions for unoccupied properties]:[Retail, hospitality, and leisure 
(incl. aviation for 2020-2022)]])</f>
        <v>38031601</v>
      </c>
      <c r="E99" s="62">
        <f>SUM(Table3[[#This Row],[Hardship 
(discretionary)]:[Stud farms
(discretionary)]])</f>
        <v>1207400</v>
      </c>
      <c r="F99" s="63">
        <v>4894755</v>
      </c>
      <c r="G99" s="64">
        <v>0</v>
      </c>
      <c r="H99" s="64">
        <v>63781</v>
      </c>
      <c r="I99" s="64">
        <v>1876610</v>
      </c>
      <c r="J99" s="64">
        <v>9425910</v>
      </c>
      <c r="K99" s="64">
        <v>97613</v>
      </c>
      <c r="L99" s="64">
        <v>4336587</v>
      </c>
      <c r="M99" s="64">
        <v>4200</v>
      </c>
      <c r="N99" s="64">
        <v>16053918</v>
      </c>
      <c r="O99" s="65">
        <v>44064</v>
      </c>
      <c r="P99" s="65">
        <v>52454</v>
      </c>
      <c r="Q99" s="65">
        <v>0</v>
      </c>
      <c r="R99" s="65">
        <v>302356</v>
      </c>
      <c r="S99" s="65">
        <v>0</v>
      </c>
      <c r="T99" s="65" t="s">
        <v>80</v>
      </c>
      <c r="U99" s="65">
        <v>707214</v>
      </c>
      <c r="V99" s="65">
        <v>172139</v>
      </c>
      <c r="W99" s="65">
        <v>0</v>
      </c>
      <c r="X99" s="65">
        <v>0</v>
      </c>
      <c r="Y99" s="65" t="s">
        <v>80</v>
      </c>
      <c r="Z99" s="65" t="s">
        <v>81</v>
      </c>
      <c r="AA99" s="65" t="s">
        <v>80</v>
      </c>
      <c r="AB99" s="65" t="s">
        <v>80</v>
      </c>
      <c r="AC99" s="55">
        <v>0</v>
      </c>
      <c r="AD99" s="65">
        <v>765072</v>
      </c>
      <c r="AE99" s="65">
        <v>413114</v>
      </c>
      <c r="AF99" s="65" t="s">
        <v>82</v>
      </c>
      <c r="AG99" s="65">
        <v>29214</v>
      </c>
      <c r="AH99" s="65">
        <v>0</v>
      </c>
    </row>
    <row r="100" spans="1:34" ht="15" customHeight="1" x14ac:dyDescent="0.2">
      <c r="A100" s="59" t="s">
        <v>233</v>
      </c>
      <c r="B100" t="s">
        <v>37</v>
      </c>
      <c r="C100" t="s">
        <v>23</v>
      </c>
      <c r="D100" s="61">
        <f>SUM(Table3[[#This Row],[Reliefs and exemptions for unoccupied properties]:[Retail, hospitality, and leisure 
(incl. aviation for 2020-2022)]])</f>
        <v>38958805</v>
      </c>
      <c r="E100" s="62">
        <f>SUM(Table3[[#This Row],[Hardship 
(discretionary)]:[Stud farms
(discretionary)]])</f>
        <v>1164957</v>
      </c>
      <c r="F100" s="63">
        <v>4547046</v>
      </c>
      <c r="G100" s="64">
        <v>0</v>
      </c>
      <c r="H100" s="64">
        <v>199888</v>
      </c>
      <c r="I100" s="64">
        <v>1917776</v>
      </c>
      <c r="J100" s="64">
        <v>9465195</v>
      </c>
      <c r="K100" s="64">
        <v>99646</v>
      </c>
      <c r="L100" s="64">
        <v>4392732</v>
      </c>
      <c r="M100" s="64">
        <v>4287</v>
      </c>
      <c r="N100" s="64">
        <v>16960374</v>
      </c>
      <c r="O100" s="65">
        <v>44982</v>
      </c>
      <c r="P100" s="65">
        <v>30960</v>
      </c>
      <c r="Q100" s="65">
        <v>0</v>
      </c>
      <c r="R100" s="65">
        <v>114896</v>
      </c>
      <c r="S100" s="65">
        <v>0</v>
      </c>
      <c r="T100" s="65" t="s">
        <v>80</v>
      </c>
      <c r="U100" s="65">
        <v>714383</v>
      </c>
      <c r="V100" s="65">
        <v>466640</v>
      </c>
      <c r="W100" s="65">
        <v>0</v>
      </c>
      <c r="X100" s="65">
        <v>0</v>
      </c>
      <c r="Y100" s="65">
        <v>0</v>
      </c>
      <c r="Z100" s="65">
        <v>0</v>
      </c>
      <c r="AA100" s="65" t="s">
        <v>80</v>
      </c>
      <c r="AB100" s="65" t="s">
        <v>80</v>
      </c>
      <c r="AC100" s="55">
        <v>0</v>
      </c>
      <c r="AD100" s="65">
        <v>775465</v>
      </c>
      <c r="AE100" s="65">
        <v>22875</v>
      </c>
      <c r="AF100" s="65">
        <v>338274</v>
      </c>
      <c r="AG100" s="65">
        <v>28343</v>
      </c>
      <c r="AH100" s="65">
        <v>0</v>
      </c>
    </row>
    <row r="101" spans="1:34" ht="15" customHeight="1" x14ac:dyDescent="0.2">
      <c r="A101" s="59" t="s">
        <v>233</v>
      </c>
      <c r="B101" t="s">
        <v>37</v>
      </c>
      <c r="C101" t="s">
        <v>24</v>
      </c>
      <c r="D101" s="61">
        <f>SUM(Table3[[#This Row],[Reliefs and exemptions for unoccupied properties]:[Retail, hospitality, and leisure 
(incl. aviation for 2020-2022)]])</f>
        <v>84784816</v>
      </c>
      <c r="E101" s="62">
        <f>SUM(Table3[[#This Row],[Hardship 
(discretionary)]:[Stud farms
(discretionary)]])</f>
        <v>1119454</v>
      </c>
      <c r="F101" s="63">
        <v>3851165</v>
      </c>
      <c r="G101" s="64" t="s">
        <v>80</v>
      </c>
      <c r="H101" s="64">
        <v>109245</v>
      </c>
      <c r="I101" s="64">
        <v>1906377</v>
      </c>
      <c r="J101" s="64">
        <v>9343477</v>
      </c>
      <c r="K101" s="64">
        <v>60676</v>
      </c>
      <c r="L101" s="64">
        <v>4326201</v>
      </c>
      <c r="M101" s="64">
        <v>4288</v>
      </c>
      <c r="N101" s="64">
        <v>17143890</v>
      </c>
      <c r="O101" s="65">
        <v>44985</v>
      </c>
      <c r="P101" s="65">
        <v>186911</v>
      </c>
      <c r="Q101" s="65">
        <v>0</v>
      </c>
      <c r="R101" s="65">
        <v>0</v>
      </c>
      <c r="S101" s="65">
        <v>0</v>
      </c>
      <c r="T101" s="65" t="s">
        <v>80</v>
      </c>
      <c r="U101" s="65">
        <v>698897</v>
      </c>
      <c r="V101" s="65">
        <v>248656</v>
      </c>
      <c r="W101" s="65">
        <v>0</v>
      </c>
      <c r="X101" s="65">
        <v>0</v>
      </c>
      <c r="Y101" s="65">
        <v>0</v>
      </c>
      <c r="Z101" s="65">
        <v>0</v>
      </c>
      <c r="AA101" s="65">
        <v>3400788</v>
      </c>
      <c r="AB101" s="65">
        <v>43459260</v>
      </c>
      <c r="AC101" s="55">
        <v>0</v>
      </c>
      <c r="AD101" s="65">
        <v>766055</v>
      </c>
      <c r="AE101" s="65">
        <v>17588</v>
      </c>
      <c r="AF101" s="65">
        <v>307576</v>
      </c>
      <c r="AG101" s="65">
        <v>28235</v>
      </c>
      <c r="AH101" s="65">
        <v>0</v>
      </c>
    </row>
    <row r="102" spans="1:34" ht="15" customHeight="1" x14ac:dyDescent="0.2">
      <c r="A102" s="59" t="s">
        <v>233</v>
      </c>
      <c r="B102" t="s">
        <v>37</v>
      </c>
      <c r="C102" t="s">
        <v>25</v>
      </c>
      <c r="D102" s="61">
        <f>SUM(Table3[[#This Row],[Reliefs and exemptions for unoccupied properties]:[Retail, hospitality, and leisure 
(incl. aviation for 2020-2022)]])</f>
        <v>65644700</v>
      </c>
      <c r="E102" s="62">
        <f>SUM(Table3[[#This Row],[Hardship 
(discretionary)]:[Stud farms
(discretionary)]])</f>
        <v>1133441</v>
      </c>
      <c r="F102" s="63">
        <v>4232263</v>
      </c>
      <c r="G102" s="64" t="s">
        <v>80</v>
      </c>
      <c r="H102" s="64">
        <v>213969</v>
      </c>
      <c r="I102" s="64">
        <v>1903799</v>
      </c>
      <c r="J102" s="64">
        <v>8968049</v>
      </c>
      <c r="K102" s="64">
        <v>56860</v>
      </c>
      <c r="L102" s="64">
        <v>4242452</v>
      </c>
      <c r="M102" s="64">
        <v>3479</v>
      </c>
      <c r="N102" s="64">
        <v>17382144</v>
      </c>
      <c r="O102" s="65">
        <v>44982</v>
      </c>
      <c r="P102" s="65">
        <v>17982</v>
      </c>
      <c r="Q102" s="65">
        <v>0</v>
      </c>
      <c r="R102" s="65">
        <v>0</v>
      </c>
      <c r="S102" s="65">
        <v>0</v>
      </c>
      <c r="T102" s="65" t="s">
        <v>80</v>
      </c>
      <c r="U102" s="65">
        <v>687644</v>
      </c>
      <c r="V102" s="65">
        <v>916344</v>
      </c>
      <c r="W102" s="65">
        <v>0</v>
      </c>
      <c r="X102" s="65">
        <v>0</v>
      </c>
      <c r="Y102" s="65">
        <v>0</v>
      </c>
      <c r="Z102" s="65">
        <v>0</v>
      </c>
      <c r="AA102" s="65" t="s">
        <v>80</v>
      </c>
      <c r="AB102" s="65">
        <v>26974733</v>
      </c>
      <c r="AC102" s="55">
        <v>0</v>
      </c>
      <c r="AD102" s="65">
        <v>772363</v>
      </c>
      <c r="AE102" s="65">
        <v>17492</v>
      </c>
      <c r="AF102" s="65">
        <v>316636</v>
      </c>
      <c r="AG102" s="65">
        <v>26950</v>
      </c>
      <c r="AH102" s="65">
        <v>0</v>
      </c>
    </row>
    <row r="103" spans="1:34" ht="24.95" customHeight="1" x14ac:dyDescent="0.2">
      <c r="A103" s="59" t="s">
        <v>233</v>
      </c>
      <c r="B103" t="s">
        <v>37</v>
      </c>
      <c r="C103" t="s">
        <v>188</v>
      </c>
      <c r="D103" s="61">
        <f>SUM(Table3[[#This Row],[Reliefs and exemptions for unoccupied properties]:[Retail, hospitality, and leisure 
(incl. aviation for 2020-2022)]])</f>
        <v>41647838</v>
      </c>
      <c r="E103" s="62">
        <f>SUM(Table3[[#This Row],[Hardship 
(discretionary)]:[Stud farms
(discretionary)]])</f>
        <v>1550080</v>
      </c>
      <c r="F103" s="63">
        <v>4446046</v>
      </c>
      <c r="G103" s="64" t="s">
        <v>80</v>
      </c>
      <c r="H103" s="64">
        <v>283276</v>
      </c>
      <c r="I103" s="64">
        <v>1926472</v>
      </c>
      <c r="J103" s="64">
        <v>9232749</v>
      </c>
      <c r="K103" s="64">
        <v>73843</v>
      </c>
      <c r="L103" s="64">
        <v>4302805</v>
      </c>
      <c r="M103" s="64">
        <v>3536</v>
      </c>
      <c r="N103" s="64">
        <v>17543560</v>
      </c>
      <c r="O103" s="65">
        <v>45716</v>
      </c>
      <c r="P103" s="65">
        <v>50828</v>
      </c>
      <c r="Q103" s="65">
        <v>0</v>
      </c>
      <c r="R103" s="65">
        <v>0</v>
      </c>
      <c r="S103" s="65">
        <v>0</v>
      </c>
      <c r="T103" s="65" t="s">
        <v>80</v>
      </c>
      <c r="U103" s="65">
        <v>822017</v>
      </c>
      <c r="V103" s="65">
        <v>1087110</v>
      </c>
      <c r="W103" s="65">
        <v>0</v>
      </c>
      <c r="X103" s="65">
        <v>0</v>
      </c>
      <c r="Y103" s="65">
        <v>0</v>
      </c>
      <c r="Z103" s="65">
        <v>9761</v>
      </c>
      <c r="AA103" s="65" t="s">
        <v>80</v>
      </c>
      <c r="AB103" s="65">
        <v>1820119</v>
      </c>
      <c r="AC103" s="55">
        <v>405921</v>
      </c>
      <c r="AD103" s="65">
        <v>774857</v>
      </c>
      <c r="AE103" s="65">
        <v>15143</v>
      </c>
      <c r="AF103" s="65">
        <v>329748</v>
      </c>
      <c r="AG103" s="65">
        <v>24411</v>
      </c>
      <c r="AH103" s="65">
        <v>0</v>
      </c>
    </row>
    <row r="104" spans="1:34" ht="15" customHeight="1" x14ac:dyDescent="0.2">
      <c r="A104" s="59" t="s">
        <v>235</v>
      </c>
      <c r="B104" t="s">
        <v>38</v>
      </c>
      <c r="C104" t="s">
        <v>21</v>
      </c>
      <c r="D104" s="61">
        <f>SUM(Table3[[#This Row],[Reliefs and exemptions for unoccupied properties]:[Retail, hospitality, and leisure 
(incl. aviation for 2020-2022)]])</f>
        <v>114663860</v>
      </c>
      <c r="E104" s="62">
        <f>SUM(Table3[[#This Row],[Hardship 
(discretionary)]:[Stud farms
(discretionary)]])</f>
        <v>6578800</v>
      </c>
      <c r="F104" s="63">
        <v>25226233</v>
      </c>
      <c r="G104" s="64">
        <v>0</v>
      </c>
      <c r="H104" s="64">
        <v>105829</v>
      </c>
      <c r="I104" s="64">
        <v>2370091</v>
      </c>
      <c r="J104" s="64">
        <v>46792680</v>
      </c>
      <c r="K104" s="64">
        <v>78884</v>
      </c>
      <c r="L104" s="64">
        <v>7677641</v>
      </c>
      <c r="M104" s="64">
        <v>0</v>
      </c>
      <c r="N104" s="64">
        <v>29387864</v>
      </c>
      <c r="O104" s="65">
        <v>0</v>
      </c>
      <c r="P104" s="65">
        <v>69741</v>
      </c>
      <c r="Q104" s="65">
        <v>67852</v>
      </c>
      <c r="R104" s="65">
        <v>2887045</v>
      </c>
      <c r="S104" s="65">
        <v>0</v>
      </c>
      <c r="T104" s="65">
        <v>0</v>
      </c>
      <c r="U104" s="65" t="s">
        <v>80</v>
      </c>
      <c r="V104" s="65" t="s">
        <v>80</v>
      </c>
      <c r="W104" s="65" t="s">
        <v>80</v>
      </c>
      <c r="X104" s="65" t="s">
        <v>80</v>
      </c>
      <c r="Y104" s="65" t="s">
        <v>80</v>
      </c>
      <c r="Z104" s="65" t="s">
        <v>81</v>
      </c>
      <c r="AA104" s="65" t="s">
        <v>80</v>
      </c>
      <c r="AB104" s="65" t="s">
        <v>80</v>
      </c>
      <c r="AC104" s="55">
        <v>0</v>
      </c>
      <c r="AD104" s="65">
        <v>5991809</v>
      </c>
      <c r="AE104" s="65">
        <v>586991</v>
      </c>
      <c r="AF104" s="65" t="s">
        <v>82</v>
      </c>
      <c r="AG104" s="65">
        <v>0</v>
      </c>
      <c r="AH104" s="65">
        <v>0</v>
      </c>
    </row>
    <row r="105" spans="1:34" ht="15" customHeight="1" x14ac:dyDescent="0.2">
      <c r="A105" s="59" t="s">
        <v>235</v>
      </c>
      <c r="B105" t="s">
        <v>38</v>
      </c>
      <c r="C105" t="s">
        <v>22</v>
      </c>
      <c r="D105" s="61">
        <f>SUM(Table3[[#This Row],[Reliefs and exemptions for unoccupied properties]:[Retail, hospitality, and leisure 
(incl. aviation for 2020-2022)]])</f>
        <v>121159884</v>
      </c>
      <c r="E105" s="62">
        <f>SUM(Table3[[#This Row],[Hardship 
(discretionary)]:[Stud farms
(discretionary)]])</f>
        <v>6685023</v>
      </c>
      <c r="F105" s="63">
        <v>25572463</v>
      </c>
      <c r="G105" s="64">
        <v>0</v>
      </c>
      <c r="H105" s="64">
        <v>334347</v>
      </c>
      <c r="I105" s="64">
        <v>2468544</v>
      </c>
      <c r="J105" s="64">
        <v>47481370</v>
      </c>
      <c r="K105" s="64">
        <v>81254</v>
      </c>
      <c r="L105" s="64">
        <v>7576615</v>
      </c>
      <c r="M105" s="64">
        <v>0</v>
      </c>
      <c r="N105" s="64">
        <v>31990274</v>
      </c>
      <c r="O105" s="65">
        <v>0</v>
      </c>
      <c r="P105" s="65">
        <v>71726</v>
      </c>
      <c r="Q105" s="65">
        <v>66563</v>
      </c>
      <c r="R105" s="65">
        <v>1373265</v>
      </c>
      <c r="S105" s="65">
        <v>0</v>
      </c>
      <c r="T105" s="65" t="s">
        <v>80</v>
      </c>
      <c r="U105" s="65">
        <v>1077201</v>
      </c>
      <c r="V105" s="65">
        <v>3066262</v>
      </c>
      <c r="W105" s="65">
        <v>0</v>
      </c>
      <c r="X105" s="65">
        <v>0</v>
      </c>
      <c r="Y105" s="65" t="s">
        <v>80</v>
      </c>
      <c r="Z105" s="65" t="s">
        <v>81</v>
      </c>
      <c r="AA105" s="65" t="s">
        <v>80</v>
      </c>
      <c r="AB105" s="65" t="s">
        <v>80</v>
      </c>
      <c r="AC105" s="55">
        <v>53700</v>
      </c>
      <c r="AD105" s="65">
        <v>6027383</v>
      </c>
      <c r="AE105" s="65">
        <v>603940</v>
      </c>
      <c r="AF105" s="65" t="s">
        <v>82</v>
      </c>
      <c r="AG105" s="65">
        <v>0</v>
      </c>
      <c r="AH105" s="65">
        <v>0</v>
      </c>
    </row>
    <row r="106" spans="1:34" ht="15" customHeight="1" x14ac:dyDescent="0.2">
      <c r="A106" s="59" t="s">
        <v>235</v>
      </c>
      <c r="B106" t="s">
        <v>38</v>
      </c>
      <c r="C106" t="s">
        <v>23</v>
      </c>
      <c r="D106" s="61">
        <f>SUM(Table3[[#This Row],[Reliefs and exemptions for unoccupied properties]:[Retail, hospitality, and leisure 
(incl. aviation for 2020-2022)]])</f>
        <v>122206399</v>
      </c>
      <c r="E106" s="62">
        <f>SUM(Table3[[#This Row],[Hardship 
(discretionary)]:[Stud farms
(discretionary)]])</f>
        <v>6535954</v>
      </c>
      <c r="F106" s="63">
        <v>23514190</v>
      </c>
      <c r="G106" s="64">
        <v>0</v>
      </c>
      <c r="H106" s="64">
        <v>624374</v>
      </c>
      <c r="I106" s="64">
        <v>2560006</v>
      </c>
      <c r="J106" s="64">
        <v>48240936</v>
      </c>
      <c r="K106" s="64">
        <v>225776</v>
      </c>
      <c r="L106" s="64">
        <v>7801442</v>
      </c>
      <c r="M106" s="64">
        <v>0</v>
      </c>
      <c r="N106" s="64">
        <v>33642231</v>
      </c>
      <c r="O106" s="65">
        <v>0</v>
      </c>
      <c r="P106" s="65">
        <v>77774</v>
      </c>
      <c r="Q106" s="65">
        <v>35715</v>
      </c>
      <c r="R106" s="65">
        <v>513152</v>
      </c>
      <c r="S106" s="65">
        <v>0</v>
      </c>
      <c r="T106" s="65" t="s">
        <v>80</v>
      </c>
      <c r="U106" s="65">
        <v>989464</v>
      </c>
      <c r="V106" s="65">
        <v>3974648</v>
      </c>
      <c r="W106" s="65">
        <v>6691</v>
      </c>
      <c r="X106" s="65">
        <v>0</v>
      </c>
      <c r="Y106" s="65">
        <v>0</v>
      </c>
      <c r="Z106" s="65">
        <v>0</v>
      </c>
      <c r="AA106" s="65" t="s">
        <v>80</v>
      </c>
      <c r="AB106" s="65" t="s">
        <v>80</v>
      </c>
      <c r="AC106" s="55">
        <v>0</v>
      </c>
      <c r="AD106" s="65">
        <v>5994504</v>
      </c>
      <c r="AE106" s="65">
        <v>28968</v>
      </c>
      <c r="AF106" s="65">
        <v>512482</v>
      </c>
      <c r="AG106" s="65">
        <v>0</v>
      </c>
      <c r="AH106" s="65">
        <v>0</v>
      </c>
    </row>
    <row r="107" spans="1:34" ht="15" customHeight="1" x14ac:dyDescent="0.2">
      <c r="A107" s="59" t="s">
        <v>235</v>
      </c>
      <c r="B107" t="s">
        <v>38</v>
      </c>
      <c r="C107" t="s">
        <v>24</v>
      </c>
      <c r="D107" s="61">
        <f>SUM(Table3[[#This Row],[Reliefs and exemptions for unoccupied properties]:[Retail, hospitality, and leisure 
(incl. aviation for 2020-2022)]])</f>
        <v>281419846</v>
      </c>
      <c r="E107" s="62">
        <f>SUM(Table3[[#This Row],[Hardship 
(discretionary)]:[Stud farms
(discretionary)]])</f>
        <v>6384530</v>
      </c>
      <c r="F107" s="63">
        <v>20462552</v>
      </c>
      <c r="G107" s="64" t="s">
        <v>80</v>
      </c>
      <c r="H107" s="64">
        <v>372684</v>
      </c>
      <c r="I107" s="64">
        <v>2559849</v>
      </c>
      <c r="J107" s="64">
        <v>47462289</v>
      </c>
      <c r="K107" s="64">
        <v>225675</v>
      </c>
      <c r="L107" s="64">
        <v>7590842</v>
      </c>
      <c r="M107" s="64">
        <v>0</v>
      </c>
      <c r="N107" s="64">
        <v>33228927</v>
      </c>
      <c r="O107" s="65">
        <v>0</v>
      </c>
      <c r="P107" s="65">
        <v>117615</v>
      </c>
      <c r="Q107" s="65">
        <v>56920</v>
      </c>
      <c r="R107" s="65">
        <v>0</v>
      </c>
      <c r="S107" s="65">
        <v>0</v>
      </c>
      <c r="T107" s="65" t="s">
        <v>80</v>
      </c>
      <c r="U107" s="65">
        <v>988051</v>
      </c>
      <c r="V107" s="65">
        <v>1075412</v>
      </c>
      <c r="W107" s="65">
        <v>16722</v>
      </c>
      <c r="X107" s="65">
        <v>0</v>
      </c>
      <c r="Y107" s="65">
        <v>0</v>
      </c>
      <c r="Z107" s="65">
        <v>0</v>
      </c>
      <c r="AA107" s="65">
        <v>8105701</v>
      </c>
      <c r="AB107" s="65">
        <v>159156607</v>
      </c>
      <c r="AC107" s="55">
        <v>0</v>
      </c>
      <c r="AD107" s="65">
        <v>5851010</v>
      </c>
      <c r="AE107" s="65">
        <v>28949</v>
      </c>
      <c r="AF107" s="65">
        <v>504571</v>
      </c>
      <c r="AG107" s="65">
        <v>0</v>
      </c>
      <c r="AH107" s="65">
        <v>0</v>
      </c>
    </row>
    <row r="108" spans="1:34" ht="15" customHeight="1" x14ac:dyDescent="0.2">
      <c r="A108" s="59" t="s">
        <v>235</v>
      </c>
      <c r="B108" t="s">
        <v>38</v>
      </c>
      <c r="C108" t="s">
        <v>25</v>
      </c>
      <c r="D108" s="61">
        <f>SUM(Table3[[#This Row],[Reliefs and exemptions for unoccupied properties]:[Retail, hospitality, and leisure 
(incl. aviation for 2020-2022)]])</f>
        <v>228063621</v>
      </c>
      <c r="E108" s="62">
        <f>SUM(Table3[[#This Row],[Hardship 
(discretionary)]:[Stud farms
(discretionary)]])</f>
        <v>6219764</v>
      </c>
      <c r="F108" s="63">
        <v>21647101</v>
      </c>
      <c r="G108" s="64" t="s">
        <v>80</v>
      </c>
      <c r="H108" s="64">
        <v>725499</v>
      </c>
      <c r="I108" s="64">
        <v>2547391</v>
      </c>
      <c r="J108" s="64">
        <v>46110269</v>
      </c>
      <c r="K108" s="64">
        <v>225776</v>
      </c>
      <c r="L108" s="64">
        <v>7493460</v>
      </c>
      <c r="M108" s="64">
        <v>0</v>
      </c>
      <c r="N108" s="64">
        <v>33246743</v>
      </c>
      <c r="O108" s="65">
        <v>0</v>
      </c>
      <c r="P108" s="65">
        <v>110896</v>
      </c>
      <c r="Q108" s="65">
        <v>45590</v>
      </c>
      <c r="R108" s="65">
        <v>0</v>
      </c>
      <c r="S108" s="65">
        <v>0</v>
      </c>
      <c r="T108" s="65" t="s">
        <v>80</v>
      </c>
      <c r="U108" s="65">
        <v>979456</v>
      </c>
      <c r="V108" s="65">
        <v>1610245</v>
      </c>
      <c r="W108" s="65">
        <v>17273</v>
      </c>
      <c r="X108" s="65">
        <v>0</v>
      </c>
      <c r="Y108" s="65">
        <v>0</v>
      </c>
      <c r="Z108" s="65">
        <v>0</v>
      </c>
      <c r="AA108" s="65" t="s">
        <v>80</v>
      </c>
      <c r="AB108" s="65">
        <v>113303922</v>
      </c>
      <c r="AC108" s="55">
        <v>0</v>
      </c>
      <c r="AD108" s="65">
        <v>5693828</v>
      </c>
      <c r="AE108" s="65">
        <v>28968</v>
      </c>
      <c r="AF108" s="65">
        <v>496968</v>
      </c>
      <c r="AG108" s="65">
        <v>0</v>
      </c>
      <c r="AH108" s="65">
        <v>0</v>
      </c>
    </row>
    <row r="109" spans="1:34" ht="24.95" customHeight="1" x14ac:dyDescent="0.2">
      <c r="A109" s="59" t="s">
        <v>235</v>
      </c>
      <c r="B109" t="s">
        <v>38</v>
      </c>
      <c r="C109" t="s">
        <v>188</v>
      </c>
      <c r="D109" s="61">
        <f>SUM(Table3[[#This Row],[Reliefs and exemptions for unoccupied properties]:[Retail, hospitality, and leisure 
(incl. aviation for 2020-2022)]])</f>
        <v>127416209</v>
      </c>
      <c r="E109" s="62">
        <f>SUM(Table3[[#This Row],[Hardship 
(discretionary)]:[Stud farms
(discretionary)]])</f>
        <v>6321421</v>
      </c>
      <c r="F109" s="63">
        <v>25031363</v>
      </c>
      <c r="G109" s="64" t="s">
        <v>80</v>
      </c>
      <c r="H109" s="64">
        <v>1126645</v>
      </c>
      <c r="I109" s="64">
        <v>2607602</v>
      </c>
      <c r="J109" s="64">
        <v>46002028</v>
      </c>
      <c r="K109" s="64">
        <v>229345</v>
      </c>
      <c r="L109" s="64">
        <v>7618698</v>
      </c>
      <c r="M109" s="64">
        <v>0</v>
      </c>
      <c r="N109" s="64">
        <v>33997980</v>
      </c>
      <c r="O109" s="65">
        <v>0</v>
      </c>
      <c r="P109" s="65">
        <v>112267</v>
      </c>
      <c r="Q109" s="65">
        <v>46909</v>
      </c>
      <c r="R109" s="65">
        <v>35094</v>
      </c>
      <c r="S109" s="65">
        <v>0</v>
      </c>
      <c r="T109" s="65" t="s">
        <v>80</v>
      </c>
      <c r="U109" s="65">
        <v>972368</v>
      </c>
      <c r="V109" s="65">
        <v>5821089</v>
      </c>
      <c r="W109" s="65">
        <v>17801</v>
      </c>
      <c r="X109" s="65">
        <v>0</v>
      </c>
      <c r="Y109" s="65">
        <v>0</v>
      </c>
      <c r="Z109" s="65">
        <v>0</v>
      </c>
      <c r="AA109" s="65" t="s">
        <v>80</v>
      </c>
      <c r="AB109" s="65">
        <v>3797020</v>
      </c>
      <c r="AC109" s="55">
        <v>0</v>
      </c>
      <c r="AD109" s="65">
        <v>5812033</v>
      </c>
      <c r="AE109" s="65">
        <v>29420</v>
      </c>
      <c r="AF109" s="65">
        <v>479968</v>
      </c>
      <c r="AG109" s="65">
        <v>0</v>
      </c>
      <c r="AH109" s="65">
        <v>0</v>
      </c>
    </row>
    <row r="110" spans="1:34" ht="15" customHeight="1" x14ac:dyDescent="0.2">
      <c r="A110" s="59" t="s">
        <v>212</v>
      </c>
      <c r="B110" t="s">
        <v>39</v>
      </c>
      <c r="C110" t="s">
        <v>21</v>
      </c>
      <c r="D110" s="61">
        <f>SUM(Table3[[#This Row],[Reliefs and exemptions for unoccupied properties]:[Retail, hospitality, and leisure 
(incl. aviation for 2020-2022)]])</f>
        <v>34817645</v>
      </c>
      <c r="E110" s="62">
        <f>SUM(Table3[[#This Row],[Hardship 
(discretionary)]:[Stud farms
(discretionary)]])</f>
        <v>2209297</v>
      </c>
      <c r="F110" s="63">
        <v>1274133</v>
      </c>
      <c r="G110" s="64">
        <v>0</v>
      </c>
      <c r="H110" s="64">
        <v>36122</v>
      </c>
      <c r="I110" s="64">
        <v>1336576</v>
      </c>
      <c r="J110" s="64">
        <v>8554695</v>
      </c>
      <c r="K110" s="64">
        <v>123731</v>
      </c>
      <c r="L110" s="64">
        <v>3777887</v>
      </c>
      <c r="M110" s="64">
        <v>286439</v>
      </c>
      <c r="N110" s="64">
        <v>16478821</v>
      </c>
      <c r="O110" s="65">
        <v>200746</v>
      </c>
      <c r="P110" s="65">
        <v>0</v>
      </c>
      <c r="Q110" s="65">
        <v>30347</v>
      </c>
      <c r="R110" s="65">
        <v>1508300</v>
      </c>
      <c r="S110" s="65">
        <v>0</v>
      </c>
      <c r="T110" s="65">
        <v>1209848</v>
      </c>
      <c r="U110" s="65" t="s">
        <v>80</v>
      </c>
      <c r="V110" s="65" t="s">
        <v>80</v>
      </c>
      <c r="W110" s="65" t="s">
        <v>80</v>
      </c>
      <c r="X110" s="65" t="s">
        <v>80</v>
      </c>
      <c r="Y110" s="65" t="s">
        <v>80</v>
      </c>
      <c r="Z110" s="65" t="s">
        <v>81</v>
      </c>
      <c r="AA110" s="65" t="s">
        <v>80</v>
      </c>
      <c r="AB110" s="65" t="s">
        <v>80</v>
      </c>
      <c r="AC110" s="55">
        <v>0</v>
      </c>
      <c r="AD110" s="65">
        <v>1154813</v>
      </c>
      <c r="AE110" s="65">
        <v>207955</v>
      </c>
      <c r="AF110" s="65" t="s">
        <v>82</v>
      </c>
      <c r="AG110" s="65">
        <v>846529</v>
      </c>
      <c r="AH110" s="65">
        <v>0</v>
      </c>
    </row>
    <row r="111" spans="1:34" ht="15" customHeight="1" x14ac:dyDescent="0.2">
      <c r="A111" s="59" t="s">
        <v>212</v>
      </c>
      <c r="B111" t="s">
        <v>39</v>
      </c>
      <c r="C111" t="s">
        <v>22</v>
      </c>
      <c r="D111" s="61">
        <f>SUM(Table3[[#This Row],[Reliefs and exemptions for unoccupied properties]:[Retail, hospitality, and leisure 
(incl. aviation for 2020-2022)]])</f>
        <v>38748816</v>
      </c>
      <c r="E111" s="62">
        <f>SUM(Table3[[#This Row],[Hardship 
(discretionary)]:[Stud farms
(discretionary)]])</f>
        <v>2188779</v>
      </c>
      <c r="F111" s="63">
        <v>1755753</v>
      </c>
      <c r="G111" s="64">
        <v>0</v>
      </c>
      <c r="H111" s="64">
        <v>32596</v>
      </c>
      <c r="I111" s="64">
        <v>1392188</v>
      </c>
      <c r="J111" s="64">
        <v>8759438</v>
      </c>
      <c r="K111" s="64">
        <v>127192</v>
      </c>
      <c r="L111" s="64">
        <v>3965895</v>
      </c>
      <c r="M111" s="64">
        <v>293879</v>
      </c>
      <c r="N111" s="64">
        <v>18440136</v>
      </c>
      <c r="O111" s="65">
        <v>2712823</v>
      </c>
      <c r="P111" s="65">
        <v>0</v>
      </c>
      <c r="Q111" s="65">
        <v>46275</v>
      </c>
      <c r="R111" s="65">
        <v>1015898</v>
      </c>
      <c r="S111" s="65">
        <v>0</v>
      </c>
      <c r="T111" s="65" t="s">
        <v>80</v>
      </c>
      <c r="U111" s="65">
        <v>203110</v>
      </c>
      <c r="V111" s="65">
        <v>0</v>
      </c>
      <c r="W111" s="65">
        <v>3633</v>
      </c>
      <c r="X111" s="65">
        <v>0</v>
      </c>
      <c r="Y111" s="65" t="s">
        <v>80</v>
      </c>
      <c r="Z111" s="65" t="s">
        <v>81</v>
      </c>
      <c r="AA111" s="65" t="s">
        <v>80</v>
      </c>
      <c r="AB111" s="65" t="s">
        <v>80</v>
      </c>
      <c r="AC111" s="55">
        <v>0</v>
      </c>
      <c r="AD111" s="65">
        <v>1121972</v>
      </c>
      <c r="AE111" s="65">
        <v>216610</v>
      </c>
      <c r="AF111" s="65" t="s">
        <v>82</v>
      </c>
      <c r="AG111" s="65">
        <v>850197</v>
      </c>
      <c r="AH111" s="65">
        <v>0</v>
      </c>
    </row>
    <row r="112" spans="1:34" ht="15" customHeight="1" x14ac:dyDescent="0.2">
      <c r="A112" s="59" t="s">
        <v>212</v>
      </c>
      <c r="B112" t="s">
        <v>39</v>
      </c>
      <c r="C112" t="s">
        <v>23</v>
      </c>
      <c r="D112" s="61">
        <f>SUM(Table3[[#This Row],[Reliefs and exemptions for unoccupied properties]:[Retail, hospitality, and leisure 
(incl. aviation for 2020-2022)]])</f>
        <v>39765224</v>
      </c>
      <c r="E112" s="62">
        <f>SUM(Table3[[#This Row],[Hardship 
(discretionary)]:[Stud farms
(discretionary)]])</f>
        <v>2290572</v>
      </c>
      <c r="F112" s="63">
        <v>1601452</v>
      </c>
      <c r="G112" s="64">
        <v>0</v>
      </c>
      <c r="H112" s="64">
        <v>79251</v>
      </c>
      <c r="I112" s="64">
        <v>1391551</v>
      </c>
      <c r="J112" s="64">
        <v>8762553</v>
      </c>
      <c r="K112" s="64">
        <v>73343</v>
      </c>
      <c r="L112" s="64">
        <v>4085376</v>
      </c>
      <c r="M112" s="64">
        <v>291412</v>
      </c>
      <c r="N112" s="64">
        <v>19548232</v>
      </c>
      <c r="O112" s="65">
        <v>2785740</v>
      </c>
      <c r="P112" s="65">
        <v>0</v>
      </c>
      <c r="Q112" s="65">
        <v>47226</v>
      </c>
      <c r="R112" s="65">
        <v>426061</v>
      </c>
      <c r="S112" s="65">
        <v>0</v>
      </c>
      <c r="T112" s="65" t="s">
        <v>80</v>
      </c>
      <c r="U112" s="65">
        <v>219259</v>
      </c>
      <c r="V112" s="65">
        <v>395457</v>
      </c>
      <c r="W112" s="65">
        <v>26878</v>
      </c>
      <c r="X112" s="65">
        <v>0</v>
      </c>
      <c r="Y112" s="65">
        <v>0</v>
      </c>
      <c r="Z112" s="65">
        <v>31433</v>
      </c>
      <c r="AA112" s="65" t="s">
        <v>80</v>
      </c>
      <c r="AB112" s="65" t="s">
        <v>80</v>
      </c>
      <c r="AC112" s="55">
        <v>0</v>
      </c>
      <c r="AD112" s="65">
        <v>1161606</v>
      </c>
      <c r="AE112" s="65">
        <v>684</v>
      </c>
      <c r="AF112" s="65">
        <v>279964</v>
      </c>
      <c r="AG112" s="65">
        <v>848318</v>
      </c>
      <c r="AH112" s="65">
        <v>0</v>
      </c>
    </row>
    <row r="113" spans="1:34" ht="15" customHeight="1" x14ac:dyDescent="0.2">
      <c r="A113" s="59" t="s">
        <v>212</v>
      </c>
      <c r="B113" t="s">
        <v>39</v>
      </c>
      <c r="C113" t="s">
        <v>24</v>
      </c>
      <c r="D113" s="61">
        <f>SUM(Table3[[#This Row],[Reliefs and exemptions for unoccupied properties]:[Retail, hospitality, and leisure 
(incl. aviation for 2020-2022)]])</f>
        <v>88537239</v>
      </c>
      <c r="E113" s="62">
        <f>SUM(Table3[[#This Row],[Hardship 
(discretionary)]:[Stud farms
(discretionary)]])</f>
        <v>2251943</v>
      </c>
      <c r="F113" s="63">
        <v>1588775</v>
      </c>
      <c r="G113" s="64" t="s">
        <v>80</v>
      </c>
      <c r="H113" s="64">
        <v>81357</v>
      </c>
      <c r="I113" s="64">
        <v>1380597</v>
      </c>
      <c r="J113" s="64">
        <v>8638951</v>
      </c>
      <c r="K113" s="64">
        <v>73348</v>
      </c>
      <c r="L113" s="64">
        <v>4166932</v>
      </c>
      <c r="M113" s="64">
        <v>270100</v>
      </c>
      <c r="N113" s="64">
        <v>20161970</v>
      </c>
      <c r="O113" s="65">
        <v>2402884</v>
      </c>
      <c r="P113" s="65">
        <v>0</v>
      </c>
      <c r="Q113" s="65">
        <v>87437</v>
      </c>
      <c r="R113" s="65">
        <v>0</v>
      </c>
      <c r="S113" s="65">
        <v>0</v>
      </c>
      <c r="T113" s="65" t="s">
        <v>80</v>
      </c>
      <c r="U113" s="65">
        <v>217306</v>
      </c>
      <c r="V113" s="65">
        <v>729540</v>
      </c>
      <c r="W113" s="65">
        <v>21850</v>
      </c>
      <c r="X113" s="65">
        <v>0</v>
      </c>
      <c r="Y113" s="65">
        <v>0</v>
      </c>
      <c r="Z113" s="65">
        <v>35282</v>
      </c>
      <c r="AA113" s="65">
        <v>3132283</v>
      </c>
      <c r="AB113" s="65">
        <v>45548627</v>
      </c>
      <c r="AC113" s="55">
        <v>0</v>
      </c>
      <c r="AD113" s="65">
        <v>1137006</v>
      </c>
      <c r="AE113" s="65">
        <v>684</v>
      </c>
      <c r="AF113" s="65">
        <v>279155</v>
      </c>
      <c r="AG113" s="65">
        <v>835098</v>
      </c>
      <c r="AH113" s="65">
        <v>0</v>
      </c>
    </row>
    <row r="114" spans="1:34" ht="15" customHeight="1" x14ac:dyDescent="0.2">
      <c r="A114" s="59" t="s">
        <v>212</v>
      </c>
      <c r="B114" t="s">
        <v>39</v>
      </c>
      <c r="C114" t="s">
        <v>25</v>
      </c>
      <c r="D114" s="61">
        <f>SUM(Table3[[#This Row],[Reliefs and exemptions for unoccupied properties]:[Retail, hospitality, and leisure 
(incl. aviation for 2020-2022)]])</f>
        <v>72639156</v>
      </c>
      <c r="E114" s="62">
        <f>SUM(Table3[[#This Row],[Hardship 
(discretionary)]:[Stud farms
(discretionary)]])</f>
        <v>2223446</v>
      </c>
      <c r="F114" s="63">
        <v>2293604</v>
      </c>
      <c r="G114" s="64" t="s">
        <v>80</v>
      </c>
      <c r="H114" s="64">
        <v>90871</v>
      </c>
      <c r="I114" s="64">
        <v>1365512</v>
      </c>
      <c r="J114" s="64">
        <v>8624817</v>
      </c>
      <c r="K114" s="64">
        <v>75303</v>
      </c>
      <c r="L114" s="64">
        <v>4241187</v>
      </c>
      <c r="M114" s="64">
        <v>247575</v>
      </c>
      <c r="N114" s="64">
        <v>20544775</v>
      </c>
      <c r="O114" s="65">
        <v>3541061</v>
      </c>
      <c r="P114" s="65">
        <v>0</v>
      </c>
      <c r="Q114" s="65">
        <v>87474</v>
      </c>
      <c r="R114" s="65">
        <v>0</v>
      </c>
      <c r="S114" s="65">
        <v>0</v>
      </c>
      <c r="T114" s="65" t="s">
        <v>80</v>
      </c>
      <c r="U114" s="65">
        <v>216468</v>
      </c>
      <c r="V114" s="65">
        <v>269448</v>
      </c>
      <c r="W114" s="65">
        <v>0</v>
      </c>
      <c r="X114" s="65">
        <v>0</v>
      </c>
      <c r="Y114" s="65">
        <v>0</v>
      </c>
      <c r="Z114" s="65">
        <v>35280</v>
      </c>
      <c r="AA114" s="65" t="s">
        <v>80</v>
      </c>
      <c r="AB114" s="65">
        <v>31005781</v>
      </c>
      <c r="AC114" s="55">
        <v>0</v>
      </c>
      <c r="AD114" s="65">
        <v>1136672</v>
      </c>
      <c r="AE114" s="65">
        <v>684</v>
      </c>
      <c r="AF114" s="65">
        <v>279184</v>
      </c>
      <c r="AG114" s="65">
        <v>806906</v>
      </c>
      <c r="AH114" s="65">
        <v>0</v>
      </c>
    </row>
    <row r="115" spans="1:34" ht="24.95" customHeight="1" x14ac:dyDescent="0.2">
      <c r="A115" s="59" t="s">
        <v>212</v>
      </c>
      <c r="B115" t="s">
        <v>39</v>
      </c>
      <c r="C115" t="s">
        <v>188</v>
      </c>
      <c r="D115" s="61">
        <f>SUM(Table3[[#This Row],[Reliefs and exemptions for unoccupied properties]:[Retail, hospitality, and leisure 
(incl. aviation for 2020-2022)]])</f>
        <v>44065833</v>
      </c>
      <c r="E115" s="62">
        <f>SUM(Table3[[#This Row],[Hardship 
(discretionary)]:[Stud farms
(discretionary)]])</f>
        <v>2260980</v>
      </c>
      <c r="F115" s="63">
        <v>2150951</v>
      </c>
      <c r="G115" s="64" t="s">
        <v>80</v>
      </c>
      <c r="H115" s="64">
        <v>226715</v>
      </c>
      <c r="I115" s="64">
        <v>1377958</v>
      </c>
      <c r="J115" s="64">
        <v>8685926</v>
      </c>
      <c r="K115" s="64">
        <v>76533</v>
      </c>
      <c r="L115" s="64">
        <v>4085061</v>
      </c>
      <c r="M115" s="64">
        <v>232952</v>
      </c>
      <c r="N115" s="64">
        <v>20889361</v>
      </c>
      <c r="O115" s="65">
        <v>3322980</v>
      </c>
      <c r="P115" s="65">
        <v>0</v>
      </c>
      <c r="Q115" s="65">
        <v>77326</v>
      </c>
      <c r="R115" s="65">
        <v>38213</v>
      </c>
      <c r="S115" s="65">
        <v>0</v>
      </c>
      <c r="T115" s="65" t="s">
        <v>80</v>
      </c>
      <c r="U115" s="65">
        <v>215126</v>
      </c>
      <c r="V115" s="65">
        <v>994667</v>
      </c>
      <c r="W115" s="65">
        <v>0</v>
      </c>
      <c r="X115" s="65">
        <v>30876</v>
      </c>
      <c r="Y115" s="65">
        <v>0</v>
      </c>
      <c r="Z115" s="65">
        <v>35856</v>
      </c>
      <c r="AA115" s="65" t="s">
        <v>80</v>
      </c>
      <c r="AB115" s="65">
        <v>1625332</v>
      </c>
      <c r="AC115" s="55">
        <v>0</v>
      </c>
      <c r="AD115" s="65">
        <v>1139040</v>
      </c>
      <c r="AE115" s="65">
        <v>695</v>
      </c>
      <c r="AF115" s="65">
        <v>283695</v>
      </c>
      <c r="AG115" s="65">
        <v>837550</v>
      </c>
      <c r="AH115" s="65">
        <v>0</v>
      </c>
    </row>
    <row r="116" spans="1:34" ht="15" customHeight="1" x14ac:dyDescent="0.2">
      <c r="A116" s="59" t="s">
        <v>213</v>
      </c>
      <c r="B116" t="s">
        <v>40</v>
      </c>
      <c r="C116" t="s">
        <v>21</v>
      </c>
      <c r="D116" s="61">
        <f>SUM(Table3[[#This Row],[Reliefs and exemptions for unoccupied properties]:[Retail, hospitality, and leisure 
(incl. aviation for 2020-2022)]])</f>
        <v>6274676</v>
      </c>
      <c r="E116" s="62">
        <f>SUM(Table3[[#This Row],[Hardship 
(discretionary)]:[Stud farms
(discretionary)]])</f>
        <v>548495</v>
      </c>
      <c r="F116" s="63">
        <v>675930</v>
      </c>
      <c r="G116" s="64">
        <v>23857</v>
      </c>
      <c r="H116" s="64">
        <v>2905</v>
      </c>
      <c r="I116" s="64">
        <v>327901</v>
      </c>
      <c r="J116" s="64">
        <v>1824329</v>
      </c>
      <c r="K116" s="64">
        <v>27494</v>
      </c>
      <c r="L116" s="64">
        <v>688857</v>
      </c>
      <c r="M116" s="64">
        <v>0</v>
      </c>
      <c r="N116" s="64">
        <v>2673689</v>
      </c>
      <c r="O116" s="65">
        <v>0</v>
      </c>
      <c r="P116" s="65">
        <v>0</v>
      </c>
      <c r="Q116" s="65">
        <v>0</v>
      </c>
      <c r="R116" s="65">
        <v>29714</v>
      </c>
      <c r="S116" s="65">
        <v>0</v>
      </c>
      <c r="T116" s="65">
        <v>0</v>
      </c>
      <c r="U116" s="65" t="s">
        <v>80</v>
      </c>
      <c r="V116" s="65" t="s">
        <v>80</v>
      </c>
      <c r="W116" s="65" t="s">
        <v>80</v>
      </c>
      <c r="X116" s="65" t="s">
        <v>80</v>
      </c>
      <c r="Y116" s="65" t="s">
        <v>80</v>
      </c>
      <c r="Z116" s="65" t="s">
        <v>81</v>
      </c>
      <c r="AA116" s="65" t="s">
        <v>80</v>
      </c>
      <c r="AB116" s="65" t="s">
        <v>80</v>
      </c>
      <c r="AC116" s="55">
        <v>0</v>
      </c>
      <c r="AD116" s="65">
        <v>250202</v>
      </c>
      <c r="AE116" s="65">
        <v>298293</v>
      </c>
      <c r="AF116" s="65" t="s">
        <v>82</v>
      </c>
      <c r="AG116" s="65">
        <v>0</v>
      </c>
      <c r="AH116" s="65">
        <v>0</v>
      </c>
    </row>
    <row r="117" spans="1:34" ht="15" customHeight="1" x14ac:dyDescent="0.2">
      <c r="A117" s="59" t="s">
        <v>213</v>
      </c>
      <c r="B117" t="s">
        <v>40</v>
      </c>
      <c r="C117" t="s">
        <v>22</v>
      </c>
      <c r="D117" s="61">
        <f>SUM(Table3[[#This Row],[Reliefs and exemptions for unoccupied properties]:[Retail, hospitality, and leisure 
(incl. aviation for 2020-2022)]])</f>
        <v>6854983</v>
      </c>
      <c r="E117" s="62">
        <f>SUM(Table3[[#This Row],[Hardship 
(discretionary)]:[Stud farms
(discretionary)]])</f>
        <v>530615</v>
      </c>
      <c r="F117" s="63">
        <v>720978</v>
      </c>
      <c r="G117" s="64">
        <v>0</v>
      </c>
      <c r="H117" s="64">
        <v>5234</v>
      </c>
      <c r="I117" s="64">
        <v>332712</v>
      </c>
      <c r="J117" s="64">
        <v>1838959</v>
      </c>
      <c r="K117" s="64">
        <v>19488</v>
      </c>
      <c r="L117" s="64">
        <v>765861</v>
      </c>
      <c r="M117" s="64">
        <v>0</v>
      </c>
      <c r="N117" s="64">
        <v>2898929</v>
      </c>
      <c r="O117" s="65">
        <v>0</v>
      </c>
      <c r="P117" s="65">
        <v>0</v>
      </c>
      <c r="Q117" s="65">
        <v>0</v>
      </c>
      <c r="R117" s="65">
        <v>34015</v>
      </c>
      <c r="S117" s="65">
        <v>0</v>
      </c>
      <c r="T117" s="65" t="s">
        <v>80</v>
      </c>
      <c r="U117" s="65">
        <v>229876</v>
      </c>
      <c r="V117" s="65">
        <v>8931</v>
      </c>
      <c r="W117" s="65">
        <v>0</v>
      </c>
      <c r="X117" s="65">
        <v>0</v>
      </c>
      <c r="Y117" s="65" t="s">
        <v>80</v>
      </c>
      <c r="Z117" s="65" t="s">
        <v>81</v>
      </c>
      <c r="AA117" s="65" t="s">
        <v>80</v>
      </c>
      <c r="AB117" s="65" t="s">
        <v>80</v>
      </c>
      <c r="AC117" s="55">
        <v>0</v>
      </c>
      <c r="AD117" s="65">
        <v>213349</v>
      </c>
      <c r="AE117" s="65">
        <v>317266</v>
      </c>
      <c r="AF117" s="65" t="s">
        <v>82</v>
      </c>
      <c r="AG117" s="65">
        <v>0</v>
      </c>
      <c r="AH117" s="65">
        <v>0</v>
      </c>
    </row>
    <row r="118" spans="1:34" ht="15" customHeight="1" x14ac:dyDescent="0.2">
      <c r="A118" s="59" t="s">
        <v>213</v>
      </c>
      <c r="B118" t="s">
        <v>40</v>
      </c>
      <c r="C118" t="s">
        <v>23</v>
      </c>
      <c r="D118" s="61">
        <f>SUM(Table3[[#This Row],[Reliefs and exemptions for unoccupied properties]:[Retail, hospitality, and leisure 
(incl. aviation for 2020-2022)]])</f>
        <v>7120378</v>
      </c>
      <c r="E118" s="62">
        <f>SUM(Table3[[#This Row],[Hardship 
(discretionary)]:[Stud farms
(discretionary)]])</f>
        <v>533409</v>
      </c>
      <c r="F118" s="63">
        <v>604764</v>
      </c>
      <c r="G118" s="64">
        <v>0</v>
      </c>
      <c r="H118" s="64">
        <v>4445</v>
      </c>
      <c r="I118" s="64">
        <v>339644</v>
      </c>
      <c r="J118" s="64">
        <v>1990753</v>
      </c>
      <c r="K118" s="64">
        <v>19894</v>
      </c>
      <c r="L118" s="64">
        <v>771530</v>
      </c>
      <c r="M118" s="64">
        <v>0</v>
      </c>
      <c r="N118" s="64">
        <v>3074103</v>
      </c>
      <c r="O118" s="65">
        <v>0</v>
      </c>
      <c r="P118" s="65">
        <v>22989</v>
      </c>
      <c r="Q118" s="65">
        <v>0</v>
      </c>
      <c r="R118" s="65">
        <v>3321</v>
      </c>
      <c r="S118" s="65">
        <v>0</v>
      </c>
      <c r="T118" s="65" t="s">
        <v>80</v>
      </c>
      <c r="U118" s="65">
        <v>231118</v>
      </c>
      <c r="V118" s="65">
        <v>57817</v>
      </c>
      <c r="W118" s="65">
        <v>0</v>
      </c>
      <c r="X118" s="65">
        <v>0</v>
      </c>
      <c r="Y118" s="65">
        <v>0</v>
      </c>
      <c r="Z118" s="65">
        <v>0</v>
      </c>
      <c r="AA118" s="65" t="s">
        <v>80</v>
      </c>
      <c r="AB118" s="65" t="s">
        <v>80</v>
      </c>
      <c r="AC118" s="55">
        <v>0</v>
      </c>
      <c r="AD118" s="65">
        <v>229043</v>
      </c>
      <c r="AE118" s="65">
        <v>304366</v>
      </c>
      <c r="AF118" s="65">
        <v>0</v>
      </c>
      <c r="AG118" s="65">
        <v>0</v>
      </c>
      <c r="AH118" s="65">
        <v>0</v>
      </c>
    </row>
    <row r="119" spans="1:34" ht="15" customHeight="1" x14ac:dyDescent="0.2">
      <c r="A119" s="59" t="s">
        <v>213</v>
      </c>
      <c r="B119" t="s">
        <v>40</v>
      </c>
      <c r="C119" t="s">
        <v>24</v>
      </c>
      <c r="D119" s="61">
        <f>SUM(Table3[[#This Row],[Reliefs and exemptions for unoccupied properties]:[Retail, hospitality, and leisure 
(incl. aviation for 2020-2022)]])</f>
        <v>15035941</v>
      </c>
      <c r="E119" s="62">
        <f>SUM(Table3[[#This Row],[Hardship 
(discretionary)]:[Stud farms
(discretionary)]])</f>
        <v>521940</v>
      </c>
      <c r="F119" s="63">
        <v>311278</v>
      </c>
      <c r="G119" s="64" t="s">
        <v>80</v>
      </c>
      <c r="H119" s="64">
        <v>0</v>
      </c>
      <c r="I119" s="64">
        <v>345189</v>
      </c>
      <c r="J119" s="64">
        <v>1976619</v>
      </c>
      <c r="K119" s="64">
        <v>19895</v>
      </c>
      <c r="L119" s="64">
        <v>771580</v>
      </c>
      <c r="M119" s="64">
        <v>0</v>
      </c>
      <c r="N119" s="64">
        <v>3209467</v>
      </c>
      <c r="O119" s="65">
        <v>0</v>
      </c>
      <c r="P119" s="65">
        <v>24256</v>
      </c>
      <c r="Q119" s="65">
        <v>0</v>
      </c>
      <c r="R119" s="65">
        <v>0</v>
      </c>
      <c r="S119" s="65">
        <v>0</v>
      </c>
      <c r="T119" s="65" t="s">
        <v>80</v>
      </c>
      <c r="U119" s="65">
        <v>230658</v>
      </c>
      <c r="V119" s="65">
        <v>2021</v>
      </c>
      <c r="W119" s="65">
        <v>0</v>
      </c>
      <c r="X119" s="65">
        <v>0</v>
      </c>
      <c r="Y119" s="65">
        <v>0</v>
      </c>
      <c r="Z119" s="65">
        <v>0</v>
      </c>
      <c r="AA119" s="65">
        <v>438478</v>
      </c>
      <c r="AB119" s="65">
        <v>7706500</v>
      </c>
      <c r="AC119" s="55">
        <v>0</v>
      </c>
      <c r="AD119" s="65">
        <v>228426</v>
      </c>
      <c r="AE119" s="65">
        <v>0</v>
      </c>
      <c r="AF119" s="65">
        <v>293514</v>
      </c>
      <c r="AG119" s="65">
        <v>0</v>
      </c>
      <c r="AH119" s="65">
        <v>0</v>
      </c>
    </row>
    <row r="120" spans="1:34" ht="15" customHeight="1" x14ac:dyDescent="0.2">
      <c r="A120" s="59" t="s">
        <v>213</v>
      </c>
      <c r="B120" t="s">
        <v>40</v>
      </c>
      <c r="C120" t="s">
        <v>25</v>
      </c>
      <c r="D120" s="61">
        <f>SUM(Table3[[#This Row],[Reliefs and exemptions for unoccupied properties]:[Retail, hospitality, and leisure 
(incl. aviation for 2020-2022)]])</f>
        <v>10522466</v>
      </c>
      <c r="E120" s="62">
        <f>SUM(Table3[[#This Row],[Hardship 
(discretionary)]:[Stud farms
(discretionary)]])</f>
        <v>526310</v>
      </c>
      <c r="F120" s="63">
        <v>340510</v>
      </c>
      <c r="G120" s="64" t="s">
        <v>80</v>
      </c>
      <c r="H120" s="64">
        <v>2545</v>
      </c>
      <c r="I120" s="64">
        <v>336581</v>
      </c>
      <c r="J120" s="64">
        <v>1925018</v>
      </c>
      <c r="K120" s="64">
        <v>19894</v>
      </c>
      <c r="L120" s="64">
        <v>770625</v>
      </c>
      <c r="M120" s="64">
        <v>0</v>
      </c>
      <c r="N120" s="64">
        <v>3143085</v>
      </c>
      <c r="O120" s="65">
        <v>0</v>
      </c>
      <c r="P120" s="65">
        <v>24255</v>
      </c>
      <c r="Q120" s="65">
        <v>0</v>
      </c>
      <c r="R120" s="65">
        <v>0</v>
      </c>
      <c r="S120" s="65">
        <v>0</v>
      </c>
      <c r="T120" s="65" t="s">
        <v>80</v>
      </c>
      <c r="U120" s="65">
        <v>205183</v>
      </c>
      <c r="V120" s="65">
        <v>194692</v>
      </c>
      <c r="W120" s="65">
        <v>0</v>
      </c>
      <c r="X120" s="65">
        <v>0</v>
      </c>
      <c r="Y120" s="65">
        <v>0</v>
      </c>
      <c r="Z120" s="65">
        <v>0</v>
      </c>
      <c r="AA120" s="65" t="s">
        <v>80</v>
      </c>
      <c r="AB120" s="65">
        <v>3560078</v>
      </c>
      <c r="AC120" s="55">
        <v>0</v>
      </c>
      <c r="AD120" s="65">
        <v>232350</v>
      </c>
      <c r="AE120" s="65">
        <v>0</v>
      </c>
      <c r="AF120" s="65">
        <v>293960</v>
      </c>
      <c r="AG120" s="65">
        <v>0</v>
      </c>
      <c r="AH120" s="65">
        <v>0</v>
      </c>
    </row>
    <row r="121" spans="1:34" ht="24.95" customHeight="1" x14ac:dyDescent="0.2">
      <c r="A121" s="59" t="s">
        <v>213</v>
      </c>
      <c r="B121" t="s">
        <v>40</v>
      </c>
      <c r="C121" t="s">
        <v>188</v>
      </c>
      <c r="D121" s="61">
        <f>SUM(Table3[[#This Row],[Reliefs and exemptions for unoccupied properties]:[Retail, hospitality, and leisure 
(incl. aviation for 2020-2022)]])</f>
        <v>6804732</v>
      </c>
      <c r="E121" s="62">
        <f>SUM(Table3[[#This Row],[Hardship 
(discretionary)]:[Stud farms
(discretionary)]])</f>
        <v>541123</v>
      </c>
      <c r="F121" s="63">
        <v>267009</v>
      </c>
      <c r="G121" s="64" t="s">
        <v>80</v>
      </c>
      <c r="H121" s="64">
        <v>0</v>
      </c>
      <c r="I121" s="64">
        <v>357315</v>
      </c>
      <c r="J121" s="64">
        <v>1869112</v>
      </c>
      <c r="K121" s="64">
        <v>20219</v>
      </c>
      <c r="L121" s="64">
        <v>765999</v>
      </c>
      <c r="M121" s="64">
        <v>0</v>
      </c>
      <c r="N121" s="64">
        <v>3085341</v>
      </c>
      <c r="O121" s="65">
        <v>0</v>
      </c>
      <c r="P121" s="65">
        <v>24651</v>
      </c>
      <c r="Q121" s="65">
        <v>0</v>
      </c>
      <c r="R121" s="65">
        <v>0</v>
      </c>
      <c r="S121" s="65">
        <v>0</v>
      </c>
      <c r="T121" s="65" t="s">
        <v>80</v>
      </c>
      <c r="U121" s="65">
        <v>215236</v>
      </c>
      <c r="V121" s="65">
        <v>26300</v>
      </c>
      <c r="W121" s="65">
        <v>0</v>
      </c>
      <c r="X121" s="65">
        <v>0</v>
      </c>
      <c r="Y121" s="65">
        <v>0</v>
      </c>
      <c r="Z121" s="65">
        <v>0</v>
      </c>
      <c r="AA121" s="65" t="s">
        <v>80</v>
      </c>
      <c r="AB121" s="65">
        <v>173550</v>
      </c>
      <c r="AC121" s="55">
        <v>0</v>
      </c>
      <c r="AD121" s="65">
        <v>242364</v>
      </c>
      <c r="AE121" s="65">
        <v>0</v>
      </c>
      <c r="AF121" s="65">
        <v>298759</v>
      </c>
      <c r="AG121" s="65">
        <v>0</v>
      </c>
      <c r="AH121" s="65">
        <v>0</v>
      </c>
    </row>
    <row r="122" spans="1:34" ht="15" customHeight="1" x14ac:dyDescent="0.2">
      <c r="A122" s="59" t="s">
        <v>214</v>
      </c>
      <c r="B122" t="s">
        <v>41</v>
      </c>
      <c r="C122" t="s">
        <v>21</v>
      </c>
      <c r="D122" s="61">
        <f>SUM(Table3[[#This Row],[Reliefs and exemptions for unoccupied properties]:[Retail, hospitality, and leisure 
(incl. aviation for 2020-2022)]])</f>
        <v>8109655</v>
      </c>
      <c r="E122" s="62">
        <f>SUM(Table3[[#This Row],[Hardship 
(discretionary)]:[Stud farms
(discretionary)]])</f>
        <v>497997</v>
      </c>
      <c r="F122" s="63">
        <v>523280</v>
      </c>
      <c r="G122" s="64">
        <v>0</v>
      </c>
      <c r="H122" s="64">
        <v>0</v>
      </c>
      <c r="I122" s="64">
        <v>335373</v>
      </c>
      <c r="J122" s="64">
        <v>3377523</v>
      </c>
      <c r="K122" s="64">
        <v>0</v>
      </c>
      <c r="L122" s="64">
        <v>655613</v>
      </c>
      <c r="M122" s="64">
        <v>0</v>
      </c>
      <c r="N122" s="64">
        <v>3118786</v>
      </c>
      <c r="O122" s="65">
        <v>0</v>
      </c>
      <c r="P122" s="65">
        <v>0</v>
      </c>
      <c r="Q122" s="65">
        <v>0</v>
      </c>
      <c r="R122" s="65">
        <v>99080</v>
      </c>
      <c r="S122" s="65">
        <v>0</v>
      </c>
      <c r="T122" s="65">
        <v>0</v>
      </c>
      <c r="U122" s="65" t="s">
        <v>80</v>
      </c>
      <c r="V122" s="65" t="s">
        <v>80</v>
      </c>
      <c r="W122" s="65" t="s">
        <v>80</v>
      </c>
      <c r="X122" s="65" t="s">
        <v>80</v>
      </c>
      <c r="Y122" s="65" t="s">
        <v>80</v>
      </c>
      <c r="Z122" s="65" t="s">
        <v>81</v>
      </c>
      <c r="AA122" s="65" t="s">
        <v>80</v>
      </c>
      <c r="AB122" s="65" t="s">
        <v>80</v>
      </c>
      <c r="AC122" s="55">
        <v>0</v>
      </c>
      <c r="AD122" s="65">
        <v>196185</v>
      </c>
      <c r="AE122" s="65">
        <v>291851</v>
      </c>
      <c r="AF122" s="65" t="s">
        <v>82</v>
      </c>
      <c r="AG122" s="65">
        <v>9961</v>
      </c>
      <c r="AH122" s="65">
        <v>0</v>
      </c>
    </row>
    <row r="123" spans="1:34" ht="15" customHeight="1" x14ac:dyDescent="0.2">
      <c r="A123" s="59" t="s">
        <v>214</v>
      </c>
      <c r="B123" t="s">
        <v>41</v>
      </c>
      <c r="C123" t="s">
        <v>22</v>
      </c>
      <c r="D123" s="61">
        <f>SUM(Table3[[#This Row],[Reliefs and exemptions for unoccupied properties]:[Retail, hospitality, and leisure 
(incl. aviation for 2020-2022)]])</f>
        <v>8813659</v>
      </c>
      <c r="E123" s="62">
        <f>SUM(Table3[[#This Row],[Hardship 
(discretionary)]:[Stud farms
(discretionary)]])</f>
        <v>629104</v>
      </c>
      <c r="F123" s="63">
        <v>465127</v>
      </c>
      <c r="G123" s="64">
        <v>0</v>
      </c>
      <c r="H123" s="64">
        <v>9050</v>
      </c>
      <c r="I123" s="64">
        <v>348539</v>
      </c>
      <c r="J123" s="64">
        <v>3490311</v>
      </c>
      <c r="K123" s="64">
        <v>0</v>
      </c>
      <c r="L123" s="64">
        <v>747973</v>
      </c>
      <c r="M123" s="64">
        <v>0</v>
      </c>
      <c r="N123" s="64">
        <v>3448922</v>
      </c>
      <c r="O123" s="65">
        <v>0</v>
      </c>
      <c r="P123" s="65">
        <v>0</v>
      </c>
      <c r="Q123" s="65">
        <v>0</v>
      </c>
      <c r="R123" s="65">
        <v>61566</v>
      </c>
      <c r="S123" s="65">
        <v>0</v>
      </c>
      <c r="T123" s="65" t="s">
        <v>80</v>
      </c>
      <c r="U123" s="65">
        <v>225880</v>
      </c>
      <c r="V123" s="65">
        <v>16291</v>
      </c>
      <c r="W123" s="65">
        <v>0</v>
      </c>
      <c r="X123" s="65">
        <v>0</v>
      </c>
      <c r="Y123" s="65" t="s">
        <v>80</v>
      </c>
      <c r="Z123" s="65" t="s">
        <v>81</v>
      </c>
      <c r="AA123" s="65" t="s">
        <v>80</v>
      </c>
      <c r="AB123" s="65" t="s">
        <v>80</v>
      </c>
      <c r="AC123" s="55">
        <v>0</v>
      </c>
      <c r="AD123" s="65">
        <v>300565</v>
      </c>
      <c r="AE123" s="65">
        <v>318279</v>
      </c>
      <c r="AF123" s="65" t="s">
        <v>82</v>
      </c>
      <c r="AG123" s="65">
        <v>10260</v>
      </c>
      <c r="AH123" s="65">
        <v>0</v>
      </c>
    </row>
    <row r="124" spans="1:34" ht="15" customHeight="1" x14ac:dyDescent="0.2">
      <c r="A124" s="59" t="s">
        <v>214</v>
      </c>
      <c r="B124" t="s">
        <v>41</v>
      </c>
      <c r="C124" t="s">
        <v>23</v>
      </c>
      <c r="D124" s="61">
        <f>SUM(Table3[[#This Row],[Reliefs and exemptions for unoccupied properties]:[Retail, hospitality, and leisure 
(incl. aviation for 2020-2022)]])</f>
        <v>9613642</v>
      </c>
      <c r="E124" s="62">
        <f>SUM(Table3[[#This Row],[Hardship 
(discretionary)]:[Stud farms
(discretionary)]])</f>
        <v>583496</v>
      </c>
      <c r="F124" s="63">
        <v>729286</v>
      </c>
      <c r="G124" s="64">
        <v>0</v>
      </c>
      <c r="H124" s="64">
        <v>29206</v>
      </c>
      <c r="I124" s="64">
        <v>361228</v>
      </c>
      <c r="J124" s="64">
        <v>3629959</v>
      </c>
      <c r="K124" s="64">
        <v>0</v>
      </c>
      <c r="L124" s="64">
        <v>832910</v>
      </c>
      <c r="M124" s="64">
        <v>0</v>
      </c>
      <c r="N124" s="64">
        <v>3610344</v>
      </c>
      <c r="O124" s="65">
        <v>0</v>
      </c>
      <c r="P124" s="65">
        <v>0</v>
      </c>
      <c r="Q124" s="65">
        <v>0</v>
      </c>
      <c r="R124" s="65">
        <v>20597</v>
      </c>
      <c r="S124" s="65">
        <v>0</v>
      </c>
      <c r="T124" s="65" t="s">
        <v>80</v>
      </c>
      <c r="U124" s="65">
        <v>253108</v>
      </c>
      <c r="V124" s="65">
        <v>144376</v>
      </c>
      <c r="W124" s="65">
        <v>2628</v>
      </c>
      <c r="X124" s="65">
        <v>0</v>
      </c>
      <c r="Y124" s="65">
        <v>0</v>
      </c>
      <c r="Z124" s="65">
        <v>0</v>
      </c>
      <c r="AA124" s="65" t="s">
        <v>80</v>
      </c>
      <c r="AB124" s="65" t="s">
        <v>80</v>
      </c>
      <c r="AC124" s="55">
        <v>0</v>
      </c>
      <c r="AD124" s="65">
        <v>273548</v>
      </c>
      <c r="AE124" s="65">
        <v>0</v>
      </c>
      <c r="AF124" s="65">
        <v>299658</v>
      </c>
      <c r="AG124" s="65">
        <v>10290</v>
      </c>
      <c r="AH124" s="65">
        <v>0</v>
      </c>
    </row>
    <row r="125" spans="1:34" ht="15" customHeight="1" x14ac:dyDescent="0.2">
      <c r="A125" s="59" t="s">
        <v>214</v>
      </c>
      <c r="B125" t="s">
        <v>41</v>
      </c>
      <c r="C125" t="s">
        <v>24</v>
      </c>
      <c r="D125" s="61">
        <f>SUM(Table3[[#This Row],[Reliefs and exemptions for unoccupied properties]:[Retail, hospitality, and leisure 
(incl. aviation for 2020-2022)]])</f>
        <v>24794440</v>
      </c>
      <c r="E125" s="62">
        <f>SUM(Table3[[#This Row],[Hardship 
(discretionary)]:[Stud farms
(discretionary)]])</f>
        <v>510498</v>
      </c>
      <c r="F125" s="63">
        <v>741983</v>
      </c>
      <c r="G125" s="64" t="s">
        <v>80</v>
      </c>
      <c r="H125" s="64">
        <v>32886</v>
      </c>
      <c r="I125" s="64">
        <v>358381</v>
      </c>
      <c r="J125" s="64">
        <v>3622135</v>
      </c>
      <c r="K125" s="64">
        <v>0</v>
      </c>
      <c r="L125" s="64">
        <v>827866</v>
      </c>
      <c r="M125" s="64">
        <v>0</v>
      </c>
      <c r="N125" s="64">
        <v>3654491</v>
      </c>
      <c r="O125" s="65">
        <v>0</v>
      </c>
      <c r="P125" s="65">
        <v>15713</v>
      </c>
      <c r="Q125" s="65">
        <v>0</v>
      </c>
      <c r="R125" s="65">
        <v>0</v>
      </c>
      <c r="S125" s="65">
        <v>0</v>
      </c>
      <c r="T125" s="65" t="s">
        <v>80</v>
      </c>
      <c r="U125" s="65">
        <v>251669</v>
      </c>
      <c r="V125" s="65">
        <v>118701</v>
      </c>
      <c r="W125" s="65">
        <v>11874</v>
      </c>
      <c r="X125" s="65">
        <v>0</v>
      </c>
      <c r="Y125" s="65">
        <v>0</v>
      </c>
      <c r="Z125" s="65">
        <v>0</v>
      </c>
      <c r="AA125" s="65">
        <v>715290</v>
      </c>
      <c r="AB125" s="65">
        <v>14443451</v>
      </c>
      <c r="AC125" s="55">
        <v>0</v>
      </c>
      <c r="AD125" s="65">
        <v>200590</v>
      </c>
      <c r="AE125" s="65">
        <v>0</v>
      </c>
      <c r="AF125" s="65">
        <v>299617</v>
      </c>
      <c r="AG125" s="65">
        <v>10291</v>
      </c>
      <c r="AH125" s="65">
        <v>0</v>
      </c>
    </row>
    <row r="126" spans="1:34" ht="15" customHeight="1" x14ac:dyDescent="0.2">
      <c r="A126" s="59" t="s">
        <v>214</v>
      </c>
      <c r="B126" t="s">
        <v>41</v>
      </c>
      <c r="C126" t="s">
        <v>25</v>
      </c>
      <c r="D126" s="61">
        <f>SUM(Table3[[#This Row],[Reliefs and exemptions for unoccupied properties]:[Retail, hospitality, and leisure 
(incl. aviation for 2020-2022)]])</f>
        <v>15770454</v>
      </c>
      <c r="E126" s="62">
        <f>SUM(Table3[[#This Row],[Hardship 
(discretionary)]:[Stud farms
(discretionary)]])</f>
        <v>535006</v>
      </c>
      <c r="F126" s="63">
        <v>943842</v>
      </c>
      <c r="G126" s="64" t="s">
        <v>80</v>
      </c>
      <c r="H126" s="64">
        <v>3734</v>
      </c>
      <c r="I126" s="64">
        <v>350081</v>
      </c>
      <c r="J126" s="64">
        <v>2999520</v>
      </c>
      <c r="K126" s="64">
        <v>0</v>
      </c>
      <c r="L126" s="64">
        <v>820445</v>
      </c>
      <c r="M126" s="64">
        <v>0</v>
      </c>
      <c r="N126" s="64">
        <v>3112575</v>
      </c>
      <c r="O126" s="65">
        <v>0</v>
      </c>
      <c r="P126" s="65">
        <v>15216</v>
      </c>
      <c r="Q126" s="65">
        <v>0</v>
      </c>
      <c r="R126" s="65">
        <v>0</v>
      </c>
      <c r="S126" s="65">
        <v>0</v>
      </c>
      <c r="T126" s="65" t="s">
        <v>80</v>
      </c>
      <c r="U126" s="65">
        <v>276556</v>
      </c>
      <c r="V126" s="65">
        <v>86333</v>
      </c>
      <c r="W126" s="65">
        <v>7714</v>
      </c>
      <c r="X126" s="65">
        <v>0</v>
      </c>
      <c r="Y126" s="65">
        <v>0</v>
      </c>
      <c r="Z126" s="65">
        <v>0</v>
      </c>
      <c r="AA126" s="65" t="s">
        <v>80</v>
      </c>
      <c r="AB126" s="65">
        <v>7154438</v>
      </c>
      <c r="AC126" s="55">
        <v>0</v>
      </c>
      <c r="AD126" s="65">
        <v>218969</v>
      </c>
      <c r="AE126" s="65">
        <v>0</v>
      </c>
      <c r="AF126" s="65">
        <v>305341</v>
      </c>
      <c r="AG126" s="65">
        <v>10696</v>
      </c>
      <c r="AH126" s="65">
        <v>0</v>
      </c>
    </row>
    <row r="127" spans="1:34" ht="24.95" customHeight="1" x14ac:dyDescent="0.2">
      <c r="A127" s="59" t="s">
        <v>214</v>
      </c>
      <c r="B127" t="s">
        <v>41</v>
      </c>
      <c r="C127" t="s">
        <v>188</v>
      </c>
      <c r="D127" s="61">
        <f>SUM(Table3[[#This Row],[Reliefs and exemptions for unoccupied properties]:[Retail, hospitality, and leisure 
(incl. aviation for 2020-2022)]])</f>
        <v>10028774</v>
      </c>
      <c r="E127" s="62">
        <f>SUM(Table3[[#This Row],[Hardship 
(discretionary)]:[Stud farms
(discretionary)]])</f>
        <v>569971</v>
      </c>
      <c r="F127" s="63">
        <v>682999</v>
      </c>
      <c r="G127" s="64" t="s">
        <v>80</v>
      </c>
      <c r="H127" s="64">
        <v>46661</v>
      </c>
      <c r="I127" s="64">
        <v>346730</v>
      </c>
      <c r="J127" s="64">
        <v>3786974</v>
      </c>
      <c r="K127" s="64">
        <v>30000</v>
      </c>
      <c r="L127" s="64">
        <v>814037</v>
      </c>
      <c r="M127" s="64">
        <v>0</v>
      </c>
      <c r="N127" s="64">
        <v>3605638</v>
      </c>
      <c r="O127" s="65">
        <v>0</v>
      </c>
      <c r="P127" s="65">
        <v>15458</v>
      </c>
      <c r="Q127" s="65">
        <v>0</v>
      </c>
      <c r="R127" s="65">
        <v>0</v>
      </c>
      <c r="S127" s="65">
        <v>0</v>
      </c>
      <c r="T127" s="65" t="s">
        <v>80</v>
      </c>
      <c r="U127" s="65">
        <v>277434</v>
      </c>
      <c r="V127" s="65">
        <v>137580</v>
      </c>
      <c r="W127" s="65">
        <v>0</v>
      </c>
      <c r="X127" s="65">
        <v>0</v>
      </c>
      <c r="Y127" s="65">
        <v>0</v>
      </c>
      <c r="Z127" s="65">
        <v>0</v>
      </c>
      <c r="AA127" s="65" t="s">
        <v>80</v>
      </c>
      <c r="AB127" s="65">
        <v>285263</v>
      </c>
      <c r="AC127" s="55">
        <v>0</v>
      </c>
      <c r="AD127" s="65">
        <v>233684</v>
      </c>
      <c r="AE127" s="65">
        <v>5626</v>
      </c>
      <c r="AF127" s="65">
        <v>319493</v>
      </c>
      <c r="AG127" s="65">
        <v>11168</v>
      </c>
      <c r="AH127" s="65">
        <v>0</v>
      </c>
    </row>
    <row r="128" spans="1:34" ht="15" customHeight="1" x14ac:dyDescent="0.2">
      <c r="A128" s="59" t="s">
        <v>215</v>
      </c>
      <c r="B128" t="s">
        <v>42</v>
      </c>
      <c r="C128" t="s">
        <v>21</v>
      </c>
      <c r="D128" s="61">
        <f>SUM(Table3[[#This Row],[Reliefs and exemptions for unoccupied properties]:[Retail, hospitality, and leisure 
(incl. aviation for 2020-2022)]])</f>
        <v>8026436</v>
      </c>
      <c r="E128" s="62">
        <f>SUM(Table3[[#This Row],[Hardship 
(discretionary)]:[Stud farms
(discretionary)]])</f>
        <v>495745</v>
      </c>
      <c r="F128" s="63">
        <v>357195</v>
      </c>
      <c r="G128" s="64">
        <v>0</v>
      </c>
      <c r="H128" s="64">
        <v>0</v>
      </c>
      <c r="I128" s="64">
        <v>487375</v>
      </c>
      <c r="J128" s="64">
        <v>1464934</v>
      </c>
      <c r="K128" s="64">
        <v>0</v>
      </c>
      <c r="L128" s="64">
        <v>1099778</v>
      </c>
      <c r="M128" s="64">
        <v>31389</v>
      </c>
      <c r="N128" s="64">
        <v>4342011</v>
      </c>
      <c r="O128" s="65">
        <v>0</v>
      </c>
      <c r="P128" s="65">
        <v>0</v>
      </c>
      <c r="Q128" s="65">
        <v>0</v>
      </c>
      <c r="R128" s="65">
        <v>243754</v>
      </c>
      <c r="S128" s="65">
        <v>0</v>
      </c>
      <c r="T128" s="65">
        <v>0</v>
      </c>
      <c r="U128" s="65" t="s">
        <v>80</v>
      </c>
      <c r="V128" s="65" t="s">
        <v>80</v>
      </c>
      <c r="W128" s="65" t="s">
        <v>80</v>
      </c>
      <c r="X128" s="65" t="s">
        <v>80</v>
      </c>
      <c r="Y128" s="65" t="s">
        <v>80</v>
      </c>
      <c r="Z128" s="65" t="s">
        <v>81</v>
      </c>
      <c r="AA128" s="65" t="s">
        <v>80</v>
      </c>
      <c r="AB128" s="65" t="s">
        <v>80</v>
      </c>
      <c r="AC128" s="55">
        <v>0</v>
      </c>
      <c r="AD128" s="65">
        <v>193265</v>
      </c>
      <c r="AE128" s="65">
        <v>191392</v>
      </c>
      <c r="AF128" s="65" t="s">
        <v>82</v>
      </c>
      <c r="AG128" s="65">
        <v>111088</v>
      </c>
      <c r="AH128" s="65">
        <v>0</v>
      </c>
    </row>
    <row r="129" spans="1:34" ht="15" customHeight="1" x14ac:dyDescent="0.2">
      <c r="A129" s="59" t="s">
        <v>215</v>
      </c>
      <c r="B129" t="s">
        <v>42</v>
      </c>
      <c r="C129" t="s">
        <v>22</v>
      </c>
      <c r="D129" s="61">
        <f>SUM(Table3[[#This Row],[Reliefs and exemptions for unoccupied properties]:[Retail, hospitality, and leisure 
(incl. aviation for 2020-2022)]])</f>
        <v>8697527</v>
      </c>
      <c r="E129" s="62">
        <f>SUM(Table3[[#This Row],[Hardship 
(discretionary)]:[Stud farms
(discretionary)]])</f>
        <v>503722</v>
      </c>
      <c r="F129" s="63">
        <v>422685</v>
      </c>
      <c r="G129" s="64">
        <v>0</v>
      </c>
      <c r="H129" s="64">
        <v>3852</v>
      </c>
      <c r="I129" s="64">
        <v>495598</v>
      </c>
      <c r="J129" s="64">
        <v>1562685</v>
      </c>
      <c r="K129" s="64">
        <v>0</v>
      </c>
      <c r="L129" s="64">
        <v>1024531</v>
      </c>
      <c r="M129" s="64">
        <v>30009</v>
      </c>
      <c r="N129" s="64">
        <v>4841582</v>
      </c>
      <c r="O129" s="65">
        <v>10080</v>
      </c>
      <c r="P129" s="65">
        <v>0</v>
      </c>
      <c r="Q129" s="65">
        <v>15720</v>
      </c>
      <c r="R129" s="65">
        <v>166939</v>
      </c>
      <c r="S129" s="65">
        <v>0</v>
      </c>
      <c r="T129" s="65" t="s">
        <v>80</v>
      </c>
      <c r="U129" s="65">
        <v>106681</v>
      </c>
      <c r="V129" s="65">
        <v>17165</v>
      </c>
      <c r="W129" s="65">
        <v>0</v>
      </c>
      <c r="X129" s="65">
        <v>0</v>
      </c>
      <c r="Y129" s="65" t="s">
        <v>80</v>
      </c>
      <c r="Z129" s="65" t="s">
        <v>81</v>
      </c>
      <c r="AA129" s="65" t="s">
        <v>80</v>
      </c>
      <c r="AB129" s="65" t="s">
        <v>80</v>
      </c>
      <c r="AC129" s="55">
        <v>0</v>
      </c>
      <c r="AD129" s="65">
        <v>195682</v>
      </c>
      <c r="AE129" s="65">
        <v>204131</v>
      </c>
      <c r="AF129" s="65" t="s">
        <v>82</v>
      </c>
      <c r="AG129" s="65">
        <v>103909</v>
      </c>
      <c r="AH129" s="65">
        <v>0</v>
      </c>
    </row>
    <row r="130" spans="1:34" ht="15" customHeight="1" x14ac:dyDescent="0.2">
      <c r="A130" s="59" t="s">
        <v>215</v>
      </c>
      <c r="B130" t="s">
        <v>42</v>
      </c>
      <c r="C130" t="s">
        <v>23</v>
      </c>
      <c r="D130" s="61">
        <f>SUM(Table3[[#This Row],[Reliefs and exemptions for unoccupied properties]:[Retail, hospitality, and leisure 
(incl. aviation for 2020-2022)]])</f>
        <v>10544852</v>
      </c>
      <c r="E130" s="62">
        <f>SUM(Table3[[#This Row],[Hardship 
(discretionary)]:[Stud farms
(discretionary)]])</f>
        <v>502693</v>
      </c>
      <c r="F130" s="63">
        <v>449329</v>
      </c>
      <c r="G130" s="64">
        <v>0</v>
      </c>
      <c r="H130" s="64">
        <v>33491</v>
      </c>
      <c r="I130" s="64">
        <v>505605</v>
      </c>
      <c r="J130" s="64">
        <v>1625423</v>
      </c>
      <c r="K130" s="64">
        <v>0</v>
      </c>
      <c r="L130" s="64">
        <v>1002997</v>
      </c>
      <c r="M130" s="64">
        <v>27781</v>
      </c>
      <c r="N130" s="64">
        <v>5099790</v>
      </c>
      <c r="O130" s="65">
        <v>77645</v>
      </c>
      <c r="P130" s="65">
        <v>0</v>
      </c>
      <c r="Q130" s="65">
        <v>16048</v>
      </c>
      <c r="R130" s="65">
        <v>87748</v>
      </c>
      <c r="S130" s="65">
        <v>0</v>
      </c>
      <c r="T130" s="65" t="s">
        <v>80</v>
      </c>
      <c r="U130" s="65">
        <v>118041</v>
      </c>
      <c r="V130" s="65">
        <v>1500933</v>
      </c>
      <c r="W130" s="65">
        <v>21</v>
      </c>
      <c r="X130" s="65">
        <v>0</v>
      </c>
      <c r="Y130" s="65">
        <v>0</v>
      </c>
      <c r="Z130" s="65">
        <v>0</v>
      </c>
      <c r="AA130" s="65" t="s">
        <v>80</v>
      </c>
      <c r="AB130" s="65" t="s">
        <v>80</v>
      </c>
      <c r="AC130" s="55">
        <v>0</v>
      </c>
      <c r="AD130" s="65">
        <v>204137</v>
      </c>
      <c r="AE130" s="65">
        <v>0</v>
      </c>
      <c r="AF130" s="65">
        <v>208755</v>
      </c>
      <c r="AG130" s="65">
        <v>89801</v>
      </c>
      <c r="AH130" s="65">
        <v>0</v>
      </c>
    </row>
    <row r="131" spans="1:34" ht="15" customHeight="1" x14ac:dyDescent="0.2">
      <c r="A131" s="59" t="s">
        <v>215</v>
      </c>
      <c r="B131" t="s">
        <v>42</v>
      </c>
      <c r="C131" t="s">
        <v>24</v>
      </c>
      <c r="D131" s="61">
        <f>SUM(Table3[[#This Row],[Reliefs and exemptions for unoccupied properties]:[Retail, hospitality, and leisure 
(incl. aviation for 2020-2022)]])</f>
        <v>20257094</v>
      </c>
      <c r="E131" s="62">
        <f>SUM(Table3[[#This Row],[Hardship 
(discretionary)]:[Stud farms
(discretionary)]])</f>
        <v>442781</v>
      </c>
      <c r="F131" s="63">
        <v>412811</v>
      </c>
      <c r="G131" s="64" t="s">
        <v>80</v>
      </c>
      <c r="H131" s="64">
        <v>21596</v>
      </c>
      <c r="I131" s="64">
        <v>484844</v>
      </c>
      <c r="J131" s="64">
        <v>1416571</v>
      </c>
      <c r="K131" s="64">
        <v>0</v>
      </c>
      <c r="L131" s="64">
        <v>985723</v>
      </c>
      <c r="M131" s="64">
        <v>26461</v>
      </c>
      <c r="N131" s="64">
        <v>5179887</v>
      </c>
      <c r="O131" s="65">
        <v>77596</v>
      </c>
      <c r="P131" s="65">
        <v>0</v>
      </c>
      <c r="Q131" s="65">
        <v>16049</v>
      </c>
      <c r="R131" s="65">
        <v>0</v>
      </c>
      <c r="S131" s="65">
        <v>0</v>
      </c>
      <c r="T131" s="65" t="s">
        <v>80</v>
      </c>
      <c r="U131" s="65">
        <v>118049</v>
      </c>
      <c r="V131" s="65">
        <v>148650</v>
      </c>
      <c r="W131" s="65">
        <v>0</v>
      </c>
      <c r="X131" s="65">
        <v>0</v>
      </c>
      <c r="Y131" s="65">
        <v>0</v>
      </c>
      <c r="Z131" s="65">
        <v>0</v>
      </c>
      <c r="AA131" s="65">
        <v>1007145</v>
      </c>
      <c r="AB131" s="65">
        <v>10361712</v>
      </c>
      <c r="AC131" s="55">
        <v>0</v>
      </c>
      <c r="AD131" s="65">
        <v>143585</v>
      </c>
      <c r="AE131" s="65">
        <v>0</v>
      </c>
      <c r="AF131" s="65">
        <v>209389</v>
      </c>
      <c r="AG131" s="65">
        <v>89807</v>
      </c>
      <c r="AH131" s="65">
        <v>0</v>
      </c>
    </row>
    <row r="132" spans="1:34" ht="15" customHeight="1" x14ac:dyDescent="0.2">
      <c r="A132" s="59" t="s">
        <v>215</v>
      </c>
      <c r="B132" t="s">
        <v>42</v>
      </c>
      <c r="C132" t="s">
        <v>25</v>
      </c>
      <c r="D132" s="61">
        <f>SUM(Table3[[#This Row],[Reliefs and exemptions for unoccupied properties]:[Retail, hospitality, and leisure 
(incl. aviation for 2020-2022)]])</f>
        <v>15523720</v>
      </c>
      <c r="E132" s="62">
        <f>SUM(Table3[[#This Row],[Hardship 
(discretionary)]:[Stud farms
(discretionary)]])</f>
        <v>435590</v>
      </c>
      <c r="F132" s="63">
        <v>486423</v>
      </c>
      <c r="G132" s="64" t="s">
        <v>80</v>
      </c>
      <c r="H132" s="64">
        <v>52528</v>
      </c>
      <c r="I132" s="64">
        <v>501839</v>
      </c>
      <c r="J132" s="64">
        <v>1408210</v>
      </c>
      <c r="K132" s="64">
        <v>0</v>
      </c>
      <c r="L132" s="64">
        <v>981099</v>
      </c>
      <c r="M132" s="64">
        <v>23822</v>
      </c>
      <c r="N132" s="64">
        <v>5168055</v>
      </c>
      <c r="O132" s="65">
        <v>77645</v>
      </c>
      <c r="P132" s="65">
        <v>0</v>
      </c>
      <c r="Q132" s="65">
        <v>16048</v>
      </c>
      <c r="R132" s="65">
        <v>0</v>
      </c>
      <c r="S132" s="65">
        <v>0</v>
      </c>
      <c r="T132" s="65" t="s">
        <v>80</v>
      </c>
      <c r="U132" s="65">
        <v>118041</v>
      </c>
      <c r="V132" s="65">
        <v>188148</v>
      </c>
      <c r="W132" s="65">
        <v>0</v>
      </c>
      <c r="X132" s="65">
        <v>5145</v>
      </c>
      <c r="Y132" s="65">
        <v>0</v>
      </c>
      <c r="Z132" s="65">
        <v>0</v>
      </c>
      <c r="AA132" s="65" t="s">
        <v>80</v>
      </c>
      <c r="AB132" s="65">
        <v>6496717</v>
      </c>
      <c r="AC132" s="55">
        <v>0</v>
      </c>
      <c r="AD132" s="65">
        <v>141723</v>
      </c>
      <c r="AE132" s="65">
        <v>0</v>
      </c>
      <c r="AF132" s="65">
        <v>209395</v>
      </c>
      <c r="AG132" s="65">
        <v>84472</v>
      </c>
      <c r="AH132" s="65">
        <v>0</v>
      </c>
    </row>
    <row r="133" spans="1:34" ht="24.95" customHeight="1" x14ac:dyDescent="0.2">
      <c r="A133" s="59" t="s">
        <v>215</v>
      </c>
      <c r="B133" t="s">
        <v>42</v>
      </c>
      <c r="C133" t="s">
        <v>188</v>
      </c>
      <c r="D133" s="61">
        <f>SUM(Table3[[#This Row],[Reliefs and exemptions for unoccupied properties]:[Retail, hospitality, and leisure 
(incl. aviation for 2020-2022)]])</f>
        <v>9683935</v>
      </c>
      <c r="E133" s="62">
        <f>SUM(Table3[[#This Row],[Hardship 
(discretionary)]:[Stud farms
(discretionary)]])</f>
        <v>517632</v>
      </c>
      <c r="F133" s="63">
        <v>562762</v>
      </c>
      <c r="G133" s="64" t="s">
        <v>80</v>
      </c>
      <c r="H133" s="64">
        <v>60111</v>
      </c>
      <c r="I133" s="64">
        <v>526138</v>
      </c>
      <c r="J133" s="64">
        <v>1624072</v>
      </c>
      <c r="K133" s="64">
        <v>0</v>
      </c>
      <c r="L133" s="64">
        <v>961525</v>
      </c>
      <c r="M133" s="64">
        <v>22759</v>
      </c>
      <c r="N133" s="64">
        <v>5200293</v>
      </c>
      <c r="O133" s="65">
        <v>78857</v>
      </c>
      <c r="P133" s="65">
        <v>0</v>
      </c>
      <c r="Q133" s="65">
        <v>16310</v>
      </c>
      <c r="R133" s="65">
        <v>8760</v>
      </c>
      <c r="S133" s="65">
        <v>0</v>
      </c>
      <c r="T133" s="65" t="s">
        <v>80</v>
      </c>
      <c r="U133" s="65">
        <v>119968</v>
      </c>
      <c r="V133" s="65">
        <v>179448</v>
      </c>
      <c r="W133" s="65">
        <v>0</v>
      </c>
      <c r="X133" s="65">
        <v>5229</v>
      </c>
      <c r="Y133" s="65">
        <v>0</v>
      </c>
      <c r="Z133" s="65">
        <v>0</v>
      </c>
      <c r="AA133" s="65" t="s">
        <v>80</v>
      </c>
      <c r="AB133" s="65">
        <v>317703</v>
      </c>
      <c r="AC133" s="55">
        <v>0</v>
      </c>
      <c r="AD133" s="65">
        <v>218685</v>
      </c>
      <c r="AE133" s="65">
        <v>0</v>
      </c>
      <c r="AF133" s="65">
        <v>212794</v>
      </c>
      <c r="AG133" s="65">
        <v>86153</v>
      </c>
      <c r="AH133" s="65">
        <v>0</v>
      </c>
    </row>
    <row r="134" spans="1:34" ht="15" customHeight="1" x14ac:dyDescent="0.2">
      <c r="A134" s="59" t="s">
        <v>210</v>
      </c>
      <c r="B134" t="s">
        <v>43</v>
      </c>
      <c r="C134" t="s">
        <v>21</v>
      </c>
      <c r="D134" s="61">
        <f>SUM(Table3[[#This Row],[Reliefs and exemptions for unoccupied properties]:[Retail, hospitality, and leisure 
(incl. aviation for 2020-2022)]])</f>
        <v>3886259</v>
      </c>
      <c r="E134" s="62">
        <f>SUM(Table3[[#This Row],[Hardship 
(discretionary)]:[Stud farms
(discretionary)]])</f>
        <v>262549</v>
      </c>
      <c r="F134" s="63">
        <v>103553</v>
      </c>
      <c r="G134" s="64">
        <v>0</v>
      </c>
      <c r="H134" s="64">
        <v>6735</v>
      </c>
      <c r="I134" s="64">
        <v>323895</v>
      </c>
      <c r="J134" s="64">
        <v>900572</v>
      </c>
      <c r="K134" s="64">
        <v>0</v>
      </c>
      <c r="L134" s="64">
        <v>429796</v>
      </c>
      <c r="M134" s="64">
        <v>55998</v>
      </c>
      <c r="N134" s="64">
        <v>1868906</v>
      </c>
      <c r="O134" s="65">
        <v>135198</v>
      </c>
      <c r="P134" s="65">
        <v>0</v>
      </c>
      <c r="Q134" s="65">
        <v>0</v>
      </c>
      <c r="R134" s="65">
        <v>61606</v>
      </c>
      <c r="S134" s="65">
        <v>0</v>
      </c>
      <c r="T134" s="65">
        <v>0</v>
      </c>
      <c r="U134" s="65" t="s">
        <v>80</v>
      </c>
      <c r="V134" s="65" t="s">
        <v>80</v>
      </c>
      <c r="W134" s="65" t="s">
        <v>80</v>
      </c>
      <c r="X134" s="65" t="s">
        <v>80</v>
      </c>
      <c r="Y134" s="65" t="s">
        <v>80</v>
      </c>
      <c r="Z134" s="65" t="s">
        <v>81</v>
      </c>
      <c r="AA134" s="65" t="s">
        <v>80</v>
      </c>
      <c r="AB134" s="65" t="s">
        <v>80</v>
      </c>
      <c r="AC134" s="55">
        <v>0</v>
      </c>
      <c r="AD134" s="65">
        <v>144865</v>
      </c>
      <c r="AE134" s="65">
        <v>62940</v>
      </c>
      <c r="AF134" s="65" t="s">
        <v>82</v>
      </c>
      <c r="AG134" s="65">
        <v>54744</v>
      </c>
      <c r="AH134" s="65">
        <v>0</v>
      </c>
    </row>
    <row r="135" spans="1:34" ht="15" customHeight="1" x14ac:dyDescent="0.2">
      <c r="A135" s="59" t="s">
        <v>210</v>
      </c>
      <c r="B135" t="s">
        <v>43</v>
      </c>
      <c r="C135" t="s">
        <v>22</v>
      </c>
      <c r="D135" s="61">
        <f>SUM(Table3[[#This Row],[Reliefs and exemptions for unoccupied properties]:[Retail, hospitality, and leisure 
(incl. aviation for 2020-2022)]])</f>
        <v>4228438</v>
      </c>
      <c r="E135" s="62">
        <f>SUM(Table3[[#This Row],[Hardship 
(discretionary)]:[Stud farms
(discretionary)]])</f>
        <v>272152</v>
      </c>
      <c r="F135" s="63">
        <v>104144</v>
      </c>
      <c r="G135" s="64">
        <v>0</v>
      </c>
      <c r="H135" s="64">
        <v>14950</v>
      </c>
      <c r="I135" s="64">
        <v>339078</v>
      </c>
      <c r="J135" s="64">
        <v>948814</v>
      </c>
      <c r="K135" s="64">
        <v>0</v>
      </c>
      <c r="L135" s="64">
        <v>441117</v>
      </c>
      <c r="M135" s="64">
        <v>62586</v>
      </c>
      <c r="N135" s="64">
        <v>2119904</v>
      </c>
      <c r="O135" s="65">
        <v>161685</v>
      </c>
      <c r="P135" s="65">
        <v>0</v>
      </c>
      <c r="Q135" s="65">
        <v>0</v>
      </c>
      <c r="R135" s="65">
        <v>36160</v>
      </c>
      <c r="S135" s="65">
        <v>0</v>
      </c>
      <c r="T135" s="65" t="s">
        <v>80</v>
      </c>
      <c r="U135" s="65">
        <v>0</v>
      </c>
      <c r="V135" s="65">
        <v>0</v>
      </c>
      <c r="W135" s="65">
        <v>0</v>
      </c>
      <c r="X135" s="65">
        <v>0</v>
      </c>
      <c r="Y135" s="65" t="s">
        <v>80</v>
      </c>
      <c r="Z135" s="65" t="s">
        <v>81</v>
      </c>
      <c r="AA135" s="65" t="s">
        <v>80</v>
      </c>
      <c r="AB135" s="65" t="s">
        <v>80</v>
      </c>
      <c r="AC135" s="55">
        <v>0</v>
      </c>
      <c r="AD135" s="65">
        <v>153237</v>
      </c>
      <c r="AE135" s="65">
        <v>64776</v>
      </c>
      <c r="AF135" s="65" t="s">
        <v>82</v>
      </c>
      <c r="AG135" s="65">
        <v>54139</v>
      </c>
      <c r="AH135" s="65">
        <v>0</v>
      </c>
    </row>
    <row r="136" spans="1:34" ht="15" customHeight="1" x14ac:dyDescent="0.2">
      <c r="A136" s="59" t="s">
        <v>210</v>
      </c>
      <c r="B136" t="s">
        <v>43</v>
      </c>
      <c r="C136" t="s">
        <v>23</v>
      </c>
      <c r="D136" s="61">
        <f>SUM(Table3[[#This Row],[Reliefs and exemptions for unoccupied properties]:[Retail, hospitality, and leisure 
(incl. aviation for 2020-2022)]])</f>
        <v>4370016</v>
      </c>
      <c r="E136" s="62">
        <f>SUM(Table3[[#This Row],[Hardship 
(discretionary)]:[Stud farms
(discretionary)]])</f>
        <v>260806</v>
      </c>
      <c r="F136" s="63">
        <v>84729</v>
      </c>
      <c r="G136" s="64">
        <v>0</v>
      </c>
      <c r="H136" s="64">
        <v>4142</v>
      </c>
      <c r="I136" s="64">
        <v>310770</v>
      </c>
      <c r="J136" s="64">
        <v>979694</v>
      </c>
      <c r="K136" s="64">
        <v>0</v>
      </c>
      <c r="L136" s="64">
        <v>447211</v>
      </c>
      <c r="M136" s="64">
        <v>56444</v>
      </c>
      <c r="N136" s="64">
        <v>2266556</v>
      </c>
      <c r="O136" s="65">
        <v>164960</v>
      </c>
      <c r="P136" s="65">
        <v>0</v>
      </c>
      <c r="Q136" s="65">
        <v>0</v>
      </c>
      <c r="R136" s="65">
        <v>24432</v>
      </c>
      <c r="S136" s="65">
        <v>0</v>
      </c>
      <c r="T136" s="65" t="s">
        <v>80</v>
      </c>
      <c r="U136" s="65">
        <v>0</v>
      </c>
      <c r="V136" s="65">
        <v>0</v>
      </c>
      <c r="W136" s="65">
        <v>0</v>
      </c>
      <c r="X136" s="65">
        <v>0</v>
      </c>
      <c r="Y136" s="65">
        <v>0</v>
      </c>
      <c r="Z136" s="65">
        <v>31078</v>
      </c>
      <c r="AA136" s="65" t="s">
        <v>80</v>
      </c>
      <c r="AB136" s="65" t="s">
        <v>80</v>
      </c>
      <c r="AC136" s="55">
        <v>0</v>
      </c>
      <c r="AD136" s="65">
        <v>148444</v>
      </c>
      <c r="AE136" s="65">
        <v>0</v>
      </c>
      <c r="AF136" s="65">
        <v>63273</v>
      </c>
      <c r="AG136" s="65">
        <v>49089</v>
      </c>
      <c r="AH136" s="65">
        <v>0</v>
      </c>
    </row>
    <row r="137" spans="1:34" ht="15" customHeight="1" x14ac:dyDescent="0.2">
      <c r="A137" s="59" t="s">
        <v>210</v>
      </c>
      <c r="B137" t="s">
        <v>43</v>
      </c>
      <c r="C137" t="s">
        <v>24</v>
      </c>
      <c r="D137" s="61">
        <f>SUM(Table3[[#This Row],[Reliefs and exemptions for unoccupied properties]:[Retail, hospitality, and leisure 
(incl. aviation for 2020-2022)]])</f>
        <v>6555248</v>
      </c>
      <c r="E137" s="62">
        <f>SUM(Table3[[#This Row],[Hardship 
(discretionary)]:[Stud farms
(discretionary)]])</f>
        <v>252002</v>
      </c>
      <c r="F137" s="63">
        <v>86614</v>
      </c>
      <c r="G137" s="64" t="s">
        <v>80</v>
      </c>
      <c r="H137" s="64">
        <v>21933</v>
      </c>
      <c r="I137" s="64">
        <v>308348</v>
      </c>
      <c r="J137" s="64">
        <v>969869</v>
      </c>
      <c r="K137" s="64">
        <v>0</v>
      </c>
      <c r="L137" s="64">
        <v>437707</v>
      </c>
      <c r="M137" s="64">
        <v>55212</v>
      </c>
      <c r="N137" s="64">
        <v>2293180</v>
      </c>
      <c r="O137" s="65">
        <v>193445</v>
      </c>
      <c r="P137" s="65">
        <v>0</v>
      </c>
      <c r="Q137" s="65">
        <v>0</v>
      </c>
      <c r="R137" s="65">
        <v>0</v>
      </c>
      <c r="S137" s="65">
        <v>0</v>
      </c>
      <c r="T137" s="65" t="s">
        <v>80</v>
      </c>
      <c r="U137" s="65">
        <v>0</v>
      </c>
      <c r="V137" s="65">
        <v>1128</v>
      </c>
      <c r="W137" s="65">
        <v>2155</v>
      </c>
      <c r="X137" s="65">
        <v>0</v>
      </c>
      <c r="Y137" s="65">
        <v>0</v>
      </c>
      <c r="Z137" s="65">
        <v>31080</v>
      </c>
      <c r="AA137" s="65">
        <v>210206</v>
      </c>
      <c r="AB137" s="65">
        <v>1944371</v>
      </c>
      <c r="AC137" s="55">
        <v>0</v>
      </c>
      <c r="AD137" s="65">
        <v>141272</v>
      </c>
      <c r="AE137" s="65">
        <v>0</v>
      </c>
      <c r="AF137" s="65">
        <v>62355</v>
      </c>
      <c r="AG137" s="65">
        <v>48375</v>
      </c>
      <c r="AH137" s="65">
        <v>0</v>
      </c>
    </row>
    <row r="138" spans="1:34" ht="15" customHeight="1" x14ac:dyDescent="0.2">
      <c r="A138" s="59" t="s">
        <v>210</v>
      </c>
      <c r="B138" t="s">
        <v>43</v>
      </c>
      <c r="C138" t="s">
        <v>25</v>
      </c>
      <c r="D138" s="61">
        <f>SUM(Table3[[#This Row],[Reliefs and exemptions for unoccupied properties]:[Retail, hospitality, and leisure 
(incl. aviation for 2020-2022)]])</f>
        <v>5845219</v>
      </c>
      <c r="E138" s="62">
        <f>SUM(Table3[[#This Row],[Hardship 
(discretionary)]:[Stud farms
(discretionary)]])</f>
        <v>257204</v>
      </c>
      <c r="F138" s="63">
        <v>93090</v>
      </c>
      <c r="G138" s="64" t="s">
        <v>80</v>
      </c>
      <c r="H138" s="64">
        <v>12469</v>
      </c>
      <c r="I138" s="64">
        <v>307801</v>
      </c>
      <c r="J138" s="64">
        <v>994520</v>
      </c>
      <c r="K138" s="64">
        <v>0</v>
      </c>
      <c r="L138" s="64">
        <v>433618</v>
      </c>
      <c r="M138" s="64">
        <v>55135</v>
      </c>
      <c r="N138" s="64">
        <v>2329956</v>
      </c>
      <c r="O138" s="65">
        <v>165674</v>
      </c>
      <c r="P138" s="65">
        <v>0</v>
      </c>
      <c r="Q138" s="65">
        <v>0</v>
      </c>
      <c r="R138" s="65">
        <v>0</v>
      </c>
      <c r="S138" s="65">
        <v>0</v>
      </c>
      <c r="T138" s="65" t="s">
        <v>80</v>
      </c>
      <c r="U138" s="65">
        <v>0</v>
      </c>
      <c r="V138" s="65">
        <v>49217</v>
      </c>
      <c r="W138" s="65">
        <v>833</v>
      </c>
      <c r="X138" s="65">
        <v>0</v>
      </c>
      <c r="Y138" s="65">
        <v>0</v>
      </c>
      <c r="Z138" s="65">
        <v>31078</v>
      </c>
      <c r="AA138" s="65" t="s">
        <v>80</v>
      </c>
      <c r="AB138" s="65">
        <v>1371828</v>
      </c>
      <c r="AC138" s="55">
        <v>0</v>
      </c>
      <c r="AD138" s="65">
        <v>146273</v>
      </c>
      <c r="AE138" s="65">
        <v>0</v>
      </c>
      <c r="AF138" s="65">
        <v>62366</v>
      </c>
      <c r="AG138" s="65">
        <v>48565</v>
      </c>
      <c r="AH138" s="65">
        <v>0</v>
      </c>
    </row>
    <row r="139" spans="1:34" ht="24.95" customHeight="1" x14ac:dyDescent="0.2">
      <c r="A139" s="59" t="s">
        <v>210</v>
      </c>
      <c r="B139" t="s">
        <v>43</v>
      </c>
      <c r="C139" t="s">
        <v>188</v>
      </c>
      <c r="D139" s="61">
        <f>SUM(Table3[[#This Row],[Reliefs and exemptions for unoccupied properties]:[Retail, hospitality, and leisure 
(incl. aviation for 2020-2022)]])</f>
        <v>4644796</v>
      </c>
      <c r="E139" s="62">
        <f>SUM(Table3[[#This Row],[Hardship 
(discretionary)]:[Stud farms
(discretionary)]])</f>
        <v>269126</v>
      </c>
      <c r="F139" s="63">
        <v>96313</v>
      </c>
      <c r="G139" s="64" t="s">
        <v>80</v>
      </c>
      <c r="H139" s="64">
        <v>10492</v>
      </c>
      <c r="I139" s="64">
        <v>305854</v>
      </c>
      <c r="J139" s="64">
        <v>1020643</v>
      </c>
      <c r="K139" s="64">
        <v>0</v>
      </c>
      <c r="L139" s="64">
        <v>437675</v>
      </c>
      <c r="M139" s="64">
        <v>55176</v>
      </c>
      <c r="N139" s="64">
        <v>2382932</v>
      </c>
      <c r="O139" s="65">
        <v>193257</v>
      </c>
      <c r="P139" s="65">
        <v>0</v>
      </c>
      <c r="Q139" s="65">
        <v>0</v>
      </c>
      <c r="R139" s="65">
        <v>970</v>
      </c>
      <c r="S139" s="65">
        <v>0</v>
      </c>
      <c r="T139" s="65" t="s">
        <v>80</v>
      </c>
      <c r="U139" s="65">
        <v>0</v>
      </c>
      <c r="V139" s="65">
        <v>25880</v>
      </c>
      <c r="W139" s="65">
        <v>0</v>
      </c>
      <c r="X139" s="65">
        <v>7968</v>
      </c>
      <c r="Y139" s="65">
        <v>0</v>
      </c>
      <c r="Z139" s="65">
        <v>31586</v>
      </c>
      <c r="AA139" s="65" t="s">
        <v>80</v>
      </c>
      <c r="AB139" s="65">
        <v>76050</v>
      </c>
      <c r="AC139" s="55">
        <v>0</v>
      </c>
      <c r="AD139" s="65">
        <v>156399</v>
      </c>
      <c r="AE139" s="65">
        <v>0</v>
      </c>
      <c r="AF139" s="65">
        <v>63369</v>
      </c>
      <c r="AG139" s="65">
        <v>49358</v>
      </c>
      <c r="AH139" s="65">
        <v>0</v>
      </c>
    </row>
    <row r="140" spans="1:34" ht="15" customHeight="1" x14ac:dyDescent="0.2">
      <c r="A140" s="59" t="s">
        <v>216</v>
      </c>
      <c r="B140" t="s">
        <v>44</v>
      </c>
      <c r="C140" t="s">
        <v>21</v>
      </c>
      <c r="D140" s="61">
        <f>SUM(Table3[[#This Row],[Reliefs and exemptions for unoccupied properties]:[Retail, hospitality, and leisure 
(incl. aviation for 2020-2022)]])</f>
        <v>13542187</v>
      </c>
      <c r="E140" s="62">
        <f>SUM(Table3[[#This Row],[Hardship 
(discretionary)]:[Stud farms
(discretionary)]])</f>
        <v>732186</v>
      </c>
      <c r="F140" s="63">
        <v>2714619</v>
      </c>
      <c r="G140" s="64">
        <v>0</v>
      </c>
      <c r="H140" s="64">
        <v>12105</v>
      </c>
      <c r="I140" s="64">
        <v>498620</v>
      </c>
      <c r="J140" s="64">
        <v>2504628</v>
      </c>
      <c r="K140" s="64">
        <v>77188</v>
      </c>
      <c r="L140" s="64">
        <v>1782934</v>
      </c>
      <c r="M140" s="64">
        <v>9693</v>
      </c>
      <c r="N140" s="64">
        <v>5518877</v>
      </c>
      <c r="O140" s="65">
        <v>0</v>
      </c>
      <c r="P140" s="65">
        <v>0</v>
      </c>
      <c r="Q140" s="65">
        <v>72813</v>
      </c>
      <c r="R140" s="65">
        <v>241010</v>
      </c>
      <c r="S140" s="65">
        <v>0</v>
      </c>
      <c r="T140" s="65">
        <v>109700</v>
      </c>
      <c r="U140" s="65" t="s">
        <v>80</v>
      </c>
      <c r="V140" s="65" t="s">
        <v>80</v>
      </c>
      <c r="W140" s="65" t="s">
        <v>80</v>
      </c>
      <c r="X140" s="65" t="s">
        <v>80</v>
      </c>
      <c r="Y140" s="65" t="s">
        <v>80</v>
      </c>
      <c r="Z140" s="65" t="s">
        <v>81</v>
      </c>
      <c r="AA140" s="65" t="s">
        <v>80</v>
      </c>
      <c r="AB140" s="65" t="s">
        <v>80</v>
      </c>
      <c r="AC140" s="55">
        <v>0</v>
      </c>
      <c r="AD140" s="65">
        <v>454570</v>
      </c>
      <c r="AE140" s="65">
        <v>227985</v>
      </c>
      <c r="AF140" s="65" t="s">
        <v>82</v>
      </c>
      <c r="AG140" s="65">
        <v>49631</v>
      </c>
      <c r="AH140" s="65">
        <v>0</v>
      </c>
    </row>
    <row r="141" spans="1:34" ht="15" customHeight="1" x14ac:dyDescent="0.2">
      <c r="A141" s="59" t="s">
        <v>216</v>
      </c>
      <c r="B141" t="s">
        <v>44</v>
      </c>
      <c r="C141" t="s">
        <v>22</v>
      </c>
      <c r="D141" s="61">
        <f>SUM(Table3[[#This Row],[Reliefs and exemptions for unoccupied properties]:[Retail, hospitality, and leisure 
(incl. aviation for 2020-2022)]])</f>
        <v>14052164</v>
      </c>
      <c r="E141" s="62">
        <f>SUM(Table3[[#This Row],[Hardship 
(discretionary)]:[Stud farms
(discretionary)]])</f>
        <v>746886</v>
      </c>
      <c r="F141" s="63">
        <v>2494518</v>
      </c>
      <c r="G141" s="64">
        <v>0</v>
      </c>
      <c r="H141" s="64">
        <v>35159</v>
      </c>
      <c r="I141" s="64">
        <v>518496</v>
      </c>
      <c r="J141" s="64">
        <v>2529061</v>
      </c>
      <c r="K141" s="64">
        <v>74746</v>
      </c>
      <c r="L141" s="64">
        <v>1819926</v>
      </c>
      <c r="M141" s="64">
        <v>6552</v>
      </c>
      <c r="N141" s="64">
        <v>5892764</v>
      </c>
      <c r="O141" s="65">
        <v>136440</v>
      </c>
      <c r="P141" s="65">
        <v>0</v>
      </c>
      <c r="Q141" s="65">
        <v>75000</v>
      </c>
      <c r="R141" s="65">
        <v>166784</v>
      </c>
      <c r="S141" s="65">
        <v>0</v>
      </c>
      <c r="T141" s="65" t="s">
        <v>80</v>
      </c>
      <c r="U141" s="65">
        <v>126384</v>
      </c>
      <c r="V141" s="65">
        <v>97836</v>
      </c>
      <c r="W141" s="65">
        <v>74706</v>
      </c>
      <c r="X141" s="65">
        <v>3792</v>
      </c>
      <c r="Y141" s="65" t="s">
        <v>80</v>
      </c>
      <c r="Z141" s="65" t="s">
        <v>81</v>
      </c>
      <c r="AA141" s="65" t="s">
        <v>80</v>
      </c>
      <c r="AB141" s="65" t="s">
        <v>80</v>
      </c>
      <c r="AC141" s="55">
        <v>0</v>
      </c>
      <c r="AD141" s="65">
        <v>461185</v>
      </c>
      <c r="AE141" s="65">
        <v>236275</v>
      </c>
      <c r="AF141" s="65" t="s">
        <v>82</v>
      </c>
      <c r="AG141" s="65">
        <v>49426</v>
      </c>
      <c r="AH141" s="65">
        <v>0</v>
      </c>
    </row>
    <row r="142" spans="1:34" ht="15" customHeight="1" x14ac:dyDescent="0.2">
      <c r="A142" s="59" t="s">
        <v>216</v>
      </c>
      <c r="B142" t="s">
        <v>44</v>
      </c>
      <c r="C142" t="s">
        <v>23</v>
      </c>
      <c r="D142" s="61">
        <f>SUM(Table3[[#This Row],[Reliefs and exemptions for unoccupied properties]:[Retail, hospitality, and leisure 
(incl. aviation for 2020-2022)]])</f>
        <v>14440620</v>
      </c>
      <c r="E142" s="62">
        <f>SUM(Table3[[#This Row],[Hardship 
(discretionary)]:[Stud farms
(discretionary)]])</f>
        <v>764464</v>
      </c>
      <c r="F142" s="63">
        <v>2322751</v>
      </c>
      <c r="G142" s="64">
        <v>0</v>
      </c>
      <c r="H142" s="64">
        <v>64467</v>
      </c>
      <c r="I142" s="64">
        <v>526505</v>
      </c>
      <c r="J142" s="64">
        <v>2648903</v>
      </c>
      <c r="K142" s="64">
        <v>76303</v>
      </c>
      <c r="L142" s="64">
        <v>1841301</v>
      </c>
      <c r="M142" s="64">
        <v>5145</v>
      </c>
      <c r="N142" s="64">
        <v>6209489</v>
      </c>
      <c r="O142" s="65">
        <v>139283</v>
      </c>
      <c r="P142" s="65">
        <v>0</v>
      </c>
      <c r="Q142" s="65">
        <v>84831</v>
      </c>
      <c r="R142" s="65">
        <v>64818</v>
      </c>
      <c r="S142" s="65">
        <v>0</v>
      </c>
      <c r="T142" s="65" t="s">
        <v>80</v>
      </c>
      <c r="U142" s="65">
        <v>127768</v>
      </c>
      <c r="V142" s="65">
        <v>212562</v>
      </c>
      <c r="W142" s="65">
        <v>112455</v>
      </c>
      <c r="X142" s="65">
        <v>4039</v>
      </c>
      <c r="Y142" s="65">
        <v>0</v>
      </c>
      <c r="Z142" s="65">
        <v>0</v>
      </c>
      <c r="AA142" s="65" t="s">
        <v>80</v>
      </c>
      <c r="AB142" s="65" t="s">
        <v>80</v>
      </c>
      <c r="AC142" s="55">
        <v>0</v>
      </c>
      <c r="AD142" s="65">
        <v>486136</v>
      </c>
      <c r="AE142" s="65">
        <v>1042</v>
      </c>
      <c r="AF142" s="65">
        <v>230907</v>
      </c>
      <c r="AG142" s="65">
        <v>46379</v>
      </c>
      <c r="AH142" s="65">
        <v>0</v>
      </c>
    </row>
    <row r="143" spans="1:34" ht="15" customHeight="1" x14ac:dyDescent="0.2">
      <c r="A143" s="59" t="s">
        <v>216</v>
      </c>
      <c r="B143" t="s">
        <v>44</v>
      </c>
      <c r="C143" t="s">
        <v>24</v>
      </c>
      <c r="D143" s="61">
        <f>SUM(Table3[[#This Row],[Reliefs and exemptions for unoccupied properties]:[Retail, hospitality, and leisure 
(incl. aviation for 2020-2022)]])</f>
        <v>30363393</v>
      </c>
      <c r="E143" s="62">
        <f>SUM(Table3[[#This Row],[Hardship 
(discretionary)]:[Stud farms
(discretionary)]])</f>
        <v>384613</v>
      </c>
      <c r="F143" s="63">
        <v>2467779</v>
      </c>
      <c r="G143" s="64" t="s">
        <v>80</v>
      </c>
      <c r="H143" s="64">
        <v>41209</v>
      </c>
      <c r="I143" s="64">
        <v>525664</v>
      </c>
      <c r="J143" s="64">
        <v>2702663</v>
      </c>
      <c r="K143" s="64">
        <v>76308</v>
      </c>
      <c r="L143" s="64">
        <v>1887809</v>
      </c>
      <c r="M143" s="64">
        <v>5145</v>
      </c>
      <c r="N143" s="64">
        <v>6319984</v>
      </c>
      <c r="O143" s="65">
        <v>139292</v>
      </c>
      <c r="P143" s="65">
        <v>0</v>
      </c>
      <c r="Q143" s="65">
        <v>111115</v>
      </c>
      <c r="R143" s="65">
        <v>0</v>
      </c>
      <c r="S143" s="65">
        <v>0</v>
      </c>
      <c r="T143" s="65" t="s">
        <v>80</v>
      </c>
      <c r="U143" s="65">
        <v>127776</v>
      </c>
      <c r="V143" s="65">
        <v>106281</v>
      </c>
      <c r="W143" s="65">
        <v>112462</v>
      </c>
      <c r="X143" s="65">
        <v>4214</v>
      </c>
      <c r="Y143" s="65">
        <v>0</v>
      </c>
      <c r="Z143" s="65">
        <v>9437</v>
      </c>
      <c r="AA143" s="65">
        <v>921784</v>
      </c>
      <c r="AB143" s="65">
        <v>14804471</v>
      </c>
      <c r="AC143" s="55">
        <v>0</v>
      </c>
      <c r="AD143" s="65">
        <v>317333</v>
      </c>
      <c r="AE143" s="65">
        <v>0</v>
      </c>
      <c r="AF143" s="65">
        <v>23326</v>
      </c>
      <c r="AG143" s="65">
        <v>43954</v>
      </c>
      <c r="AH143" s="65">
        <v>0</v>
      </c>
    </row>
    <row r="144" spans="1:34" ht="15" customHeight="1" x14ac:dyDescent="0.2">
      <c r="A144" s="59" t="s">
        <v>216</v>
      </c>
      <c r="B144" t="s">
        <v>44</v>
      </c>
      <c r="C144" t="s">
        <v>25</v>
      </c>
      <c r="D144" s="61">
        <f>SUM(Table3[[#This Row],[Reliefs and exemptions for unoccupied properties]:[Retail, hospitality, and leisure 
(incl. aviation for 2020-2022)]])</f>
        <v>23210932</v>
      </c>
      <c r="E144" s="62">
        <f>SUM(Table3[[#This Row],[Hardship 
(discretionary)]:[Stud farms
(discretionary)]])</f>
        <v>394939</v>
      </c>
      <c r="F144" s="63">
        <v>2512196</v>
      </c>
      <c r="G144" s="64" t="s">
        <v>80</v>
      </c>
      <c r="H144" s="64">
        <v>83715</v>
      </c>
      <c r="I144" s="64">
        <v>526505</v>
      </c>
      <c r="J144" s="64">
        <v>2679214</v>
      </c>
      <c r="K144" s="64">
        <v>76303</v>
      </c>
      <c r="L144" s="64">
        <v>1872055</v>
      </c>
      <c r="M144" s="64">
        <v>5145</v>
      </c>
      <c r="N144" s="64">
        <v>6346614</v>
      </c>
      <c r="O144" s="65">
        <v>133041</v>
      </c>
      <c r="P144" s="65">
        <v>1462</v>
      </c>
      <c r="Q144" s="65">
        <v>111108</v>
      </c>
      <c r="R144" s="65">
        <v>0</v>
      </c>
      <c r="S144" s="65">
        <v>0</v>
      </c>
      <c r="T144" s="65" t="s">
        <v>80</v>
      </c>
      <c r="U144" s="65">
        <v>127768</v>
      </c>
      <c r="V144" s="65">
        <v>223461</v>
      </c>
      <c r="W144" s="65">
        <v>97833</v>
      </c>
      <c r="X144" s="65">
        <v>4214</v>
      </c>
      <c r="Y144" s="65">
        <v>0</v>
      </c>
      <c r="Z144" s="65">
        <v>9286</v>
      </c>
      <c r="AA144" s="65" t="s">
        <v>80</v>
      </c>
      <c r="AB144" s="65">
        <v>8401012</v>
      </c>
      <c r="AC144" s="55">
        <v>0</v>
      </c>
      <c r="AD144" s="65">
        <v>332434</v>
      </c>
      <c r="AE144" s="65">
        <v>0</v>
      </c>
      <c r="AF144" s="65">
        <v>23324</v>
      </c>
      <c r="AG144" s="65">
        <v>39181</v>
      </c>
      <c r="AH144" s="65">
        <v>0</v>
      </c>
    </row>
    <row r="145" spans="1:34" ht="24.95" customHeight="1" x14ac:dyDescent="0.2">
      <c r="A145" s="59" t="s">
        <v>216</v>
      </c>
      <c r="B145" t="s">
        <v>44</v>
      </c>
      <c r="C145" t="s">
        <v>188</v>
      </c>
      <c r="D145" s="61">
        <f>SUM(Table3[[#This Row],[Reliefs and exemptions for unoccupied properties]:[Retail, hospitality, and leisure 
(incl. aviation for 2020-2022)]])</f>
        <v>14506736</v>
      </c>
      <c r="E145" s="62">
        <f>SUM(Table3[[#This Row],[Hardship 
(discretionary)]:[Stud farms
(discretionary)]])</f>
        <v>769319</v>
      </c>
      <c r="F145" s="63">
        <v>1424365</v>
      </c>
      <c r="G145" s="64" t="s">
        <v>80</v>
      </c>
      <c r="H145" s="64">
        <v>126635</v>
      </c>
      <c r="I145" s="64">
        <v>525664</v>
      </c>
      <c r="J145" s="64">
        <v>2829838</v>
      </c>
      <c r="K145" s="64">
        <v>77549</v>
      </c>
      <c r="L145" s="64">
        <v>1974558</v>
      </c>
      <c r="M145" s="64">
        <v>9661</v>
      </c>
      <c r="N145" s="64">
        <v>6415638</v>
      </c>
      <c r="O145" s="65">
        <v>141557</v>
      </c>
      <c r="P145" s="65">
        <v>8217</v>
      </c>
      <c r="Q145" s="65">
        <v>112922</v>
      </c>
      <c r="R145" s="65">
        <v>0</v>
      </c>
      <c r="S145" s="65">
        <v>0</v>
      </c>
      <c r="T145" s="65" t="s">
        <v>80</v>
      </c>
      <c r="U145" s="65">
        <v>114789</v>
      </c>
      <c r="V145" s="65">
        <v>224876</v>
      </c>
      <c r="W145" s="65">
        <v>68849</v>
      </c>
      <c r="X145" s="65">
        <v>4283</v>
      </c>
      <c r="Y145" s="65">
        <v>0</v>
      </c>
      <c r="Z145" s="65">
        <v>9437</v>
      </c>
      <c r="AA145" s="65" t="s">
        <v>80</v>
      </c>
      <c r="AB145" s="65">
        <v>437898</v>
      </c>
      <c r="AC145" s="55">
        <v>0</v>
      </c>
      <c r="AD145" s="65">
        <v>506662</v>
      </c>
      <c r="AE145" s="65">
        <v>1059</v>
      </c>
      <c r="AF145" s="65">
        <v>223185</v>
      </c>
      <c r="AG145" s="65">
        <v>38413</v>
      </c>
      <c r="AH145" s="65">
        <v>0</v>
      </c>
    </row>
    <row r="146" spans="1:34" ht="15" customHeight="1" x14ac:dyDescent="0.2">
      <c r="A146" s="59" t="s">
        <v>236</v>
      </c>
      <c r="B146" t="s">
        <v>45</v>
      </c>
      <c r="C146" t="s">
        <v>21</v>
      </c>
      <c r="D146" s="61">
        <f>SUM(Table3[[#This Row],[Reliefs and exemptions for unoccupied properties]:[Retail, hospitality, and leisure 
(incl. aviation for 2020-2022)]])</f>
        <v>26742394</v>
      </c>
      <c r="E146" s="62">
        <f>SUM(Table3[[#This Row],[Hardship 
(discretionary)]:[Stud farms
(discretionary)]])</f>
        <v>1453778</v>
      </c>
      <c r="F146" s="63">
        <v>3198194</v>
      </c>
      <c r="G146" s="64">
        <v>10045</v>
      </c>
      <c r="H146" s="64">
        <v>9132</v>
      </c>
      <c r="I146" s="64">
        <v>2413883</v>
      </c>
      <c r="J146" s="64">
        <v>6965469</v>
      </c>
      <c r="K146" s="64">
        <v>84657</v>
      </c>
      <c r="L146" s="64">
        <v>2522205</v>
      </c>
      <c r="M146" s="64">
        <v>3635</v>
      </c>
      <c r="N146" s="64">
        <v>11203912</v>
      </c>
      <c r="O146" s="65">
        <v>0</v>
      </c>
      <c r="P146" s="65">
        <v>0</v>
      </c>
      <c r="Q146" s="65">
        <v>175474</v>
      </c>
      <c r="R146" s="65">
        <v>155788</v>
      </c>
      <c r="S146" s="65">
        <v>0</v>
      </c>
      <c r="T146" s="65">
        <v>0</v>
      </c>
      <c r="U146" s="65" t="s">
        <v>80</v>
      </c>
      <c r="V146" s="65" t="s">
        <v>80</v>
      </c>
      <c r="W146" s="65" t="s">
        <v>80</v>
      </c>
      <c r="X146" s="65" t="s">
        <v>80</v>
      </c>
      <c r="Y146" s="65" t="s">
        <v>80</v>
      </c>
      <c r="Z146" s="65" t="s">
        <v>81</v>
      </c>
      <c r="AA146" s="65" t="s">
        <v>80</v>
      </c>
      <c r="AB146" s="65" t="s">
        <v>80</v>
      </c>
      <c r="AC146" s="55">
        <v>0</v>
      </c>
      <c r="AD146" s="65">
        <v>1187221</v>
      </c>
      <c r="AE146" s="65">
        <v>266557</v>
      </c>
      <c r="AF146" s="65" t="s">
        <v>82</v>
      </c>
      <c r="AG146" s="65">
        <v>0</v>
      </c>
      <c r="AH146" s="65">
        <v>0</v>
      </c>
    </row>
    <row r="147" spans="1:34" ht="15" customHeight="1" x14ac:dyDescent="0.2">
      <c r="A147" s="59" t="s">
        <v>236</v>
      </c>
      <c r="B147" t="s">
        <v>45</v>
      </c>
      <c r="C147" t="s">
        <v>22</v>
      </c>
      <c r="D147" s="61">
        <f>SUM(Table3[[#This Row],[Reliefs and exemptions for unoccupied properties]:[Retail, hospitality, and leisure 
(incl. aviation for 2020-2022)]])</f>
        <v>27937854</v>
      </c>
      <c r="E147" s="62">
        <f>SUM(Table3[[#This Row],[Hardship 
(discretionary)]:[Stud farms
(discretionary)]])</f>
        <v>1503245</v>
      </c>
      <c r="F147" s="63">
        <v>3209732</v>
      </c>
      <c r="G147" s="64">
        <v>14769</v>
      </c>
      <c r="H147" s="64">
        <v>51856</v>
      </c>
      <c r="I147" s="64">
        <v>2461380</v>
      </c>
      <c r="J147" s="64">
        <v>7206016</v>
      </c>
      <c r="K147" s="64">
        <v>87154</v>
      </c>
      <c r="L147" s="64">
        <v>2565975</v>
      </c>
      <c r="M147" s="64">
        <v>3744</v>
      </c>
      <c r="N147" s="64">
        <v>11650408</v>
      </c>
      <c r="O147" s="65">
        <v>8064</v>
      </c>
      <c r="P147" s="65">
        <v>0</v>
      </c>
      <c r="Q147" s="65">
        <v>148199</v>
      </c>
      <c r="R147" s="65">
        <v>45792</v>
      </c>
      <c r="S147" s="65">
        <v>0</v>
      </c>
      <c r="T147" s="65" t="s">
        <v>80</v>
      </c>
      <c r="U147" s="65">
        <v>484765</v>
      </c>
      <c r="V147" s="65">
        <v>0</v>
      </c>
      <c r="W147" s="65">
        <v>0</v>
      </c>
      <c r="X147" s="65">
        <v>0</v>
      </c>
      <c r="Y147" s="65" t="s">
        <v>80</v>
      </c>
      <c r="Z147" s="65" t="s">
        <v>81</v>
      </c>
      <c r="AA147" s="65" t="s">
        <v>80</v>
      </c>
      <c r="AB147" s="65" t="s">
        <v>80</v>
      </c>
      <c r="AC147" s="55">
        <v>0</v>
      </c>
      <c r="AD147" s="65">
        <v>1231828</v>
      </c>
      <c r="AE147" s="65">
        <v>271417</v>
      </c>
      <c r="AF147" s="65" t="s">
        <v>82</v>
      </c>
      <c r="AG147" s="65">
        <v>0</v>
      </c>
      <c r="AH147" s="65">
        <v>0</v>
      </c>
    </row>
    <row r="148" spans="1:34" ht="15" customHeight="1" x14ac:dyDescent="0.2">
      <c r="A148" s="59" t="s">
        <v>236</v>
      </c>
      <c r="B148" t="s">
        <v>45</v>
      </c>
      <c r="C148" t="s">
        <v>23</v>
      </c>
      <c r="D148" s="61">
        <f>SUM(Table3[[#This Row],[Reliefs and exemptions for unoccupied properties]:[Retail, hospitality, and leisure 
(incl. aviation for 2020-2022)]])</f>
        <v>31368456</v>
      </c>
      <c r="E148" s="62">
        <f>SUM(Table3[[#This Row],[Hardship 
(discretionary)]:[Stud farms
(discretionary)]])</f>
        <v>1503416</v>
      </c>
      <c r="F148" s="63">
        <v>3599982</v>
      </c>
      <c r="G148" s="64">
        <v>0</v>
      </c>
      <c r="H148" s="64">
        <v>295242</v>
      </c>
      <c r="I148" s="64">
        <v>2496181</v>
      </c>
      <c r="J148" s="64">
        <v>7222066</v>
      </c>
      <c r="K148" s="64">
        <v>88937</v>
      </c>
      <c r="L148" s="64">
        <v>2572087</v>
      </c>
      <c r="M148" s="64">
        <v>3822</v>
      </c>
      <c r="N148" s="64">
        <v>12294452</v>
      </c>
      <c r="O148" s="65">
        <v>8232</v>
      </c>
      <c r="P148" s="65">
        <v>0</v>
      </c>
      <c r="Q148" s="65">
        <v>175540</v>
      </c>
      <c r="R148" s="65">
        <v>36276</v>
      </c>
      <c r="S148" s="65">
        <v>0</v>
      </c>
      <c r="T148" s="65" t="s">
        <v>80</v>
      </c>
      <c r="U148" s="65">
        <v>507515</v>
      </c>
      <c r="V148" s="65">
        <v>2024057</v>
      </c>
      <c r="W148" s="65">
        <v>44067</v>
      </c>
      <c r="X148" s="65">
        <v>0</v>
      </c>
      <c r="Y148" s="65">
        <v>0</v>
      </c>
      <c r="Z148" s="65">
        <v>0</v>
      </c>
      <c r="AA148" s="65" t="s">
        <v>80</v>
      </c>
      <c r="AB148" s="65" t="s">
        <v>80</v>
      </c>
      <c r="AC148" s="55">
        <v>0</v>
      </c>
      <c r="AD148" s="65">
        <v>1224546</v>
      </c>
      <c r="AE148" s="65">
        <v>16676</v>
      </c>
      <c r="AF148" s="65">
        <v>262194</v>
      </c>
      <c r="AG148" s="65">
        <v>0</v>
      </c>
      <c r="AH148" s="65">
        <v>0</v>
      </c>
    </row>
    <row r="149" spans="1:34" ht="15" customHeight="1" x14ac:dyDescent="0.2">
      <c r="A149" s="59" t="s">
        <v>236</v>
      </c>
      <c r="B149" t="s">
        <v>45</v>
      </c>
      <c r="C149" t="s">
        <v>24</v>
      </c>
      <c r="D149" s="61">
        <f>SUM(Table3[[#This Row],[Reliefs and exemptions for unoccupied properties]:[Retail, hospitality, and leisure 
(incl. aviation for 2020-2022)]])</f>
        <v>65478043</v>
      </c>
      <c r="E149" s="62">
        <f>SUM(Table3[[#This Row],[Hardship 
(discretionary)]:[Stud farms
(discretionary)]])</f>
        <v>1482831</v>
      </c>
      <c r="F149" s="63">
        <v>2494056</v>
      </c>
      <c r="G149" s="64" t="s">
        <v>80</v>
      </c>
      <c r="H149" s="64">
        <v>168373</v>
      </c>
      <c r="I149" s="64">
        <v>2477780</v>
      </c>
      <c r="J149" s="64">
        <v>7132071</v>
      </c>
      <c r="K149" s="64">
        <v>88150</v>
      </c>
      <c r="L149" s="64">
        <v>2536299</v>
      </c>
      <c r="M149" s="64">
        <v>3822</v>
      </c>
      <c r="N149" s="64">
        <v>12923939</v>
      </c>
      <c r="O149" s="65">
        <v>8233</v>
      </c>
      <c r="P149" s="65">
        <v>0</v>
      </c>
      <c r="Q149" s="65">
        <v>188195</v>
      </c>
      <c r="R149" s="65">
        <v>0</v>
      </c>
      <c r="S149" s="65">
        <v>0</v>
      </c>
      <c r="T149" s="65" t="s">
        <v>80</v>
      </c>
      <c r="U149" s="65">
        <v>488815</v>
      </c>
      <c r="V149" s="65">
        <v>1518865</v>
      </c>
      <c r="W149" s="65">
        <v>29549</v>
      </c>
      <c r="X149" s="65">
        <v>0</v>
      </c>
      <c r="Y149" s="65">
        <v>0</v>
      </c>
      <c r="Z149" s="65">
        <v>0</v>
      </c>
      <c r="AA149" s="65">
        <v>2363852</v>
      </c>
      <c r="AB149" s="65">
        <v>33056044</v>
      </c>
      <c r="AC149" s="55">
        <v>0</v>
      </c>
      <c r="AD149" s="65">
        <v>1209666</v>
      </c>
      <c r="AE149" s="65">
        <v>16528</v>
      </c>
      <c r="AF149" s="65">
        <v>256637</v>
      </c>
      <c r="AG149" s="65">
        <v>0</v>
      </c>
      <c r="AH149" s="65">
        <v>0</v>
      </c>
    </row>
    <row r="150" spans="1:34" ht="15" customHeight="1" x14ac:dyDescent="0.2">
      <c r="A150" s="59" t="s">
        <v>236</v>
      </c>
      <c r="B150" t="s">
        <v>45</v>
      </c>
      <c r="C150" t="s">
        <v>25</v>
      </c>
      <c r="D150" s="61">
        <f>SUM(Table3[[#This Row],[Reliefs and exemptions for unoccupied properties]:[Retail, hospitality, and leisure 
(incl. aviation for 2020-2022)]])</f>
        <v>45737867</v>
      </c>
      <c r="E150" s="62">
        <f>SUM(Table3[[#This Row],[Hardship 
(discretionary)]:[Stud farms
(discretionary)]])</f>
        <v>592910</v>
      </c>
      <c r="F150" s="63">
        <v>2138827</v>
      </c>
      <c r="G150" s="64" t="s">
        <v>80</v>
      </c>
      <c r="H150" s="64">
        <v>203989</v>
      </c>
      <c r="I150" s="64">
        <v>2476627</v>
      </c>
      <c r="J150" s="64">
        <v>3579503</v>
      </c>
      <c r="K150" s="64">
        <v>2215</v>
      </c>
      <c r="L150" s="64">
        <v>2402592</v>
      </c>
      <c r="M150" s="64">
        <v>3822</v>
      </c>
      <c r="N150" s="64">
        <v>11554517</v>
      </c>
      <c r="O150" s="65">
        <v>8232</v>
      </c>
      <c r="P150" s="65">
        <v>0</v>
      </c>
      <c r="Q150" s="65">
        <v>187760</v>
      </c>
      <c r="R150" s="65">
        <v>0</v>
      </c>
      <c r="S150" s="65">
        <v>0</v>
      </c>
      <c r="T150" s="65" t="s">
        <v>80</v>
      </c>
      <c r="U150" s="65">
        <v>552063</v>
      </c>
      <c r="V150" s="65">
        <v>500059</v>
      </c>
      <c r="W150" s="65">
        <v>29302</v>
      </c>
      <c r="X150" s="65">
        <v>0</v>
      </c>
      <c r="Y150" s="65">
        <v>0</v>
      </c>
      <c r="Z150" s="65">
        <v>0</v>
      </c>
      <c r="AA150" s="65" t="s">
        <v>80</v>
      </c>
      <c r="AB150" s="65">
        <v>22098359</v>
      </c>
      <c r="AC150" s="55">
        <v>0</v>
      </c>
      <c r="AD150" s="65">
        <v>592807</v>
      </c>
      <c r="AE150" s="65">
        <v>103</v>
      </c>
      <c r="AF150" s="65">
        <v>0</v>
      </c>
      <c r="AG150" s="65">
        <v>0</v>
      </c>
      <c r="AH150" s="65">
        <v>0</v>
      </c>
    </row>
    <row r="151" spans="1:34" ht="24.95" customHeight="1" x14ac:dyDescent="0.2">
      <c r="A151" s="59" t="s">
        <v>236</v>
      </c>
      <c r="B151" t="s">
        <v>45</v>
      </c>
      <c r="C151" t="s">
        <v>188</v>
      </c>
      <c r="D151" s="61">
        <f>SUM(Table3[[#This Row],[Reliefs and exemptions for unoccupied properties]:[Retail, hospitality, and leisure 
(incl. aviation for 2020-2022)]])</f>
        <v>25863659</v>
      </c>
      <c r="E151" s="62">
        <f>SUM(Table3[[#This Row],[Hardship 
(discretionary)]:[Stud farms
(discretionary)]])</f>
        <v>908894</v>
      </c>
      <c r="F151" s="63">
        <v>2144502</v>
      </c>
      <c r="G151" s="64" t="s">
        <v>80</v>
      </c>
      <c r="H151" s="64">
        <v>378190</v>
      </c>
      <c r="I151" s="64">
        <v>2176939</v>
      </c>
      <c r="J151" s="64">
        <v>3941773</v>
      </c>
      <c r="K151" s="64">
        <v>89583</v>
      </c>
      <c r="L151" s="64">
        <v>2104163</v>
      </c>
      <c r="M151" s="64">
        <v>3884</v>
      </c>
      <c r="N151" s="64">
        <v>12851664</v>
      </c>
      <c r="O151" s="65">
        <v>8366</v>
      </c>
      <c r="P151" s="65">
        <v>0</v>
      </c>
      <c r="Q151" s="65">
        <v>283721</v>
      </c>
      <c r="R151" s="65">
        <v>0</v>
      </c>
      <c r="S151" s="65">
        <v>0</v>
      </c>
      <c r="T151" s="65" t="s">
        <v>80</v>
      </c>
      <c r="U151" s="65">
        <v>555332</v>
      </c>
      <c r="V151" s="65">
        <v>530851</v>
      </c>
      <c r="W151" s="65">
        <v>1441</v>
      </c>
      <c r="X151" s="65">
        <v>0</v>
      </c>
      <c r="Y151" s="65">
        <v>0</v>
      </c>
      <c r="Z151" s="65">
        <v>0</v>
      </c>
      <c r="AA151" s="65" t="s">
        <v>80</v>
      </c>
      <c r="AB151" s="65">
        <v>793250</v>
      </c>
      <c r="AC151" s="55">
        <v>0</v>
      </c>
      <c r="AD151" s="65">
        <v>666018</v>
      </c>
      <c r="AE151" s="65">
        <v>16797</v>
      </c>
      <c r="AF151" s="65">
        <v>226079</v>
      </c>
      <c r="AG151" s="65">
        <v>0</v>
      </c>
      <c r="AH151" s="65">
        <v>0</v>
      </c>
    </row>
    <row r="152" spans="1:34" ht="15" customHeight="1" x14ac:dyDescent="0.2">
      <c r="A152" s="59" t="s">
        <v>217</v>
      </c>
      <c r="B152" t="s">
        <v>46</v>
      </c>
      <c r="C152" t="s">
        <v>21</v>
      </c>
      <c r="D152" s="61">
        <f>SUM(Table3[[#This Row],[Reliefs and exemptions for unoccupied properties]:[Retail, hospitality, and leisure 
(incl. aviation for 2020-2022)]])</f>
        <v>3301886</v>
      </c>
      <c r="E152" s="62">
        <f>SUM(Table3[[#This Row],[Hardship 
(discretionary)]:[Stud farms
(discretionary)]])</f>
        <v>464904</v>
      </c>
      <c r="F152" s="63">
        <v>234684</v>
      </c>
      <c r="G152" s="64">
        <v>0</v>
      </c>
      <c r="H152" s="64">
        <v>0</v>
      </c>
      <c r="I152" s="64">
        <v>161182</v>
      </c>
      <c r="J152" s="64">
        <v>718704</v>
      </c>
      <c r="K152" s="64">
        <v>13345</v>
      </c>
      <c r="L152" s="64">
        <v>200247</v>
      </c>
      <c r="M152" s="64">
        <v>38023</v>
      </c>
      <c r="N152" s="64">
        <v>1698601</v>
      </c>
      <c r="O152" s="65">
        <v>89589</v>
      </c>
      <c r="P152" s="65">
        <v>0</v>
      </c>
      <c r="Q152" s="65">
        <v>25458</v>
      </c>
      <c r="R152" s="65">
        <v>122053</v>
      </c>
      <c r="S152" s="65">
        <v>0</v>
      </c>
      <c r="T152" s="65">
        <v>0</v>
      </c>
      <c r="U152" s="65" t="s">
        <v>80</v>
      </c>
      <c r="V152" s="65" t="s">
        <v>80</v>
      </c>
      <c r="W152" s="65" t="s">
        <v>80</v>
      </c>
      <c r="X152" s="65" t="s">
        <v>80</v>
      </c>
      <c r="Y152" s="65" t="s">
        <v>80</v>
      </c>
      <c r="Z152" s="65" t="s">
        <v>81</v>
      </c>
      <c r="AA152" s="65" t="s">
        <v>80</v>
      </c>
      <c r="AB152" s="65" t="s">
        <v>80</v>
      </c>
      <c r="AC152" s="55">
        <v>0</v>
      </c>
      <c r="AD152" s="65">
        <v>163078</v>
      </c>
      <c r="AE152" s="65">
        <v>51755</v>
      </c>
      <c r="AF152" s="65" t="s">
        <v>82</v>
      </c>
      <c r="AG152" s="65">
        <v>250071</v>
      </c>
      <c r="AH152" s="65">
        <v>0</v>
      </c>
    </row>
    <row r="153" spans="1:34" ht="15" customHeight="1" x14ac:dyDescent="0.2">
      <c r="A153" s="59" t="s">
        <v>217</v>
      </c>
      <c r="B153" t="s">
        <v>46</v>
      </c>
      <c r="C153" t="s">
        <v>22</v>
      </c>
      <c r="D153" s="61">
        <f>SUM(Table3[[#This Row],[Reliefs and exemptions for unoccupied properties]:[Retail, hospitality, and leisure 
(incl. aviation for 2020-2022)]])</f>
        <v>3399140</v>
      </c>
      <c r="E153" s="62">
        <f>SUM(Table3[[#This Row],[Hardship 
(discretionary)]:[Stud farms
(discretionary)]])</f>
        <v>451857</v>
      </c>
      <c r="F153" s="63">
        <v>107699</v>
      </c>
      <c r="G153" s="64">
        <v>0</v>
      </c>
      <c r="H153" s="64">
        <v>23892</v>
      </c>
      <c r="I153" s="64">
        <v>166416</v>
      </c>
      <c r="J153" s="64">
        <v>780750</v>
      </c>
      <c r="K153" s="64">
        <v>14546</v>
      </c>
      <c r="L153" s="64">
        <v>205776</v>
      </c>
      <c r="M153" s="64">
        <v>38947</v>
      </c>
      <c r="N153" s="64">
        <v>1777630</v>
      </c>
      <c r="O153" s="65">
        <v>92280</v>
      </c>
      <c r="P153" s="65">
        <v>0</v>
      </c>
      <c r="Q153" s="65">
        <v>26544</v>
      </c>
      <c r="R153" s="65">
        <v>81932</v>
      </c>
      <c r="S153" s="65">
        <v>0</v>
      </c>
      <c r="T153" s="65" t="s">
        <v>80</v>
      </c>
      <c r="U153" s="65">
        <v>0</v>
      </c>
      <c r="V153" s="65">
        <v>8241</v>
      </c>
      <c r="W153" s="65">
        <v>74487</v>
      </c>
      <c r="X153" s="65">
        <v>0</v>
      </c>
      <c r="Y153" s="65" t="s">
        <v>80</v>
      </c>
      <c r="Z153" s="65" t="s">
        <v>81</v>
      </c>
      <c r="AA153" s="65" t="s">
        <v>80</v>
      </c>
      <c r="AB153" s="65" t="s">
        <v>80</v>
      </c>
      <c r="AC153" s="55">
        <v>0</v>
      </c>
      <c r="AD153" s="65">
        <v>148560</v>
      </c>
      <c r="AE153" s="65">
        <v>53647</v>
      </c>
      <c r="AF153" s="65" t="s">
        <v>82</v>
      </c>
      <c r="AG153" s="65">
        <v>249650</v>
      </c>
      <c r="AH153" s="65">
        <v>0</v>
      </c>
    </row>
    <row r="154" spans="1:34" ht="15" customHeight="1" x14ac:dyDescent="0.2">
      <c r="A154" s="59" t="s">
        <v>217</v>
      </c>
      <c r="B154" t="s">
        <v>46</v>
      </c>
      <c r="C154" t="s">
        <v>23</v>
      </c>
      <c r="D154" s="61">
        <f>SUM(Table3[[#This Row],[Reliefs and exemptions for unoccupied properties]:[Retail, hospitality, and leisure 
(incl. aviation for 2020-2022)]])</f>
        <v>4005046</v>
      </c>
      <c r="E154" s="62">
        <f>SUM(Table3[[#This Row],[Hardship 
(discretionary)]:[Stud farms
(discretionary)]])</f>
        <v>459726</v>
      </c>
      <c r="F154" s="63">
        <v>64663</v>
      </c>
      <c r="G154" s="64">
        <v>0</v>
      </c>
      <c r="H154" s="64">
        <v>16623</v>
      </c>
      <c r="I154" s="64">
        <v>170314</v>
      </c>
      <c r="J154" s="64">
        <v>821642</v>
      </c>
      <c r="K154" s="64">
        <v>14849</v>
      </c>
      <c r="L154" s="64">
        <v>204604</v>
      </c>
      <c r="M154" s="64">
        <v>44120</v>
      </c>
      <c r="N154" s="64">
        <v>1852043</v>
      </c>
      <c r="O154" s="65">
        <v>94203</v>
      </c>
      <c r="P154" s="65">
        <v>0</v>
      </c>
      <c r="Q154" s="65">
        <v>27097</v>
      </c>
      <c r="R154" s="65">
        <v>57278</v>
      </c>
      <c r="S154" s="65">
        <v>0</v>
      </c>
      <c r="T154" s="65" t="s">
        <v>80</v>
      </c>
      <c r="U154" s="65">
        <v>0</v>
      </c>
      <c r="V154" s="65">
        <v>596327</v>
      </c>
      <c r="W154" s="65">
        <v>0</v>
      </c>
      <c r="X154" s="65">
        <v>0</v>
      </c>
      <c r="Y154" s="65">
        <v>0</v>
      </c>
      <c r="Z154" s="65">
        <v>41283</v>
      </c>
      <c r="AA154" s="65" t="s">
        <v>80</v>
      </c>
      <c r="AB154" s="65" t="s">
        <v>80</v>
      </c>
      <c r="AC154" s="55">
        <v>0</v>
      </c>
      <c r="AD154" s="65">
        <v>155467</v>
      </c>
      <c r="AE154" s="65">
        <v>2784</v>
      </c>
      <c r="AF154" s="65">
        <v>54275</v>
      </c>
      <c r="AG154" s="65">
        <v>247200</v>
      </c>
      <c r="AH154" s="65">
        <v>0</v>
      </c>
    </row>
    <row r="155" spans="1:34" ht="15" customHeight="1" x14ac:dyDescent="0.2">
      <c r="A155" s="59" t="s">
        <v>217</v>
      </c>
      <c r="B155" t="s">
        <v>46</v>
      </c>
      <c r="C155" t="s">
        <v>24</v>
      </c>
      <c r="D155" s="61">
        <f>SUM(Table3[[#This Row],[Reliefs and exemptions for unoccupied properties]:[Retail, hospitality, and leisure 
(incl. aviation for 2020-2022)]])</f>
        <v>5833315</v>
      </c>
      <c r="E155" s="62">
        <f>SUM(Table3[[#This Row],[Hardship 
(discretionary)]:[Stud farms
(discretionary)]])</f>
        <v>459550</v>
      </c>
      <c r="F155" s="63">
        <v>57459</v>
      </c>
      <c r="G155" s="64" t="s">
        <v>80</v>
      </c>
      <c r="H155" s="64">
        <v>9324</v>
      </c>
      <c r="I155" s="64">
        <v>169653</v>
      </c>
      <c r="J155" s="64">
        <v>809947</v>
      </c>
      <c r="K155" s="64">
        <v>14049</v>
      </c>
      <c r="L155" s="64">
        <v>190947</v>
      </c>
      <c r="M155" s="64">
        <v>47269</v>
      </c>
      <c r="N155" s="64">
        <v>1804391</v>
      </c>
      <c r="O155" s="65">
        <v>94209</v>
      </c>
      <c r="P155" s="65">
        <v>0</v>
      </c>
      <c r="Q155" s="65">
        <v>27099</v>
      </c>
      <c r="R155" s="65">
        <v>0</v>
      </c>
      <c r="S155" s="65">
        <v>0</v>
      </c>
      <c r="T155" s="65" t="s">
        <v>80</v>
      </c>
      <c r="U155" s="65">
        <v>0</v>
      </c>
      <c r="V155" s="65">
        <v>236684</v>
      </c>
      <c r="W155" s="65">
        <v>0</v>
      </c>
      <c r="X155" s="65">
        <v>0</v>
      </c>
      <c r="Y155" s="65">
        <v>0</v>
      </c>
      <c r="Z155" s="65">
        <v>41285</v>
      </c>
      <c r="AA155" s="65">
        <v>238142</v>
      </c>
      <c r="AB155" s="65">
        <v>2092857</v>
      </c>
      <c r="AC155" s="55">
        <v>0</v>
      </c>
      <c r="AD155" s="65">
        <v>154120</v>
      </c>
      <c r="AE155" s="65">
        <v>2634</v>
      </c>
      <c r="AF155" s="65">
        <v>54278</v>
      </c>
      <c r="AG155" s="65">
        <v>248518</v>
      </c>
      <c r="AH155" s="65">
        <v>0</v>
      </c>
    </row>
    <row r="156" spans="1:34" ht="15" customHeight="1" x14ac:dyDescent="0.2">
      <c r="A156" s="59" t="s">
        <v>217</v>
      </c>
      <c r="B156" t="s">
        <v>46</v>
      </c>
      <c r="C156" t="s">
        <v>25</v>
      </c>
      <c r="D156" s="61">
        <f>SUM(Table3[[#This Row],[Reliefs and exemptions for unoccupied properties]:[Retail, hospitality, and leisure 
(incl. aviation for 2020-2022)]])</f>
        <v>4829741</v>
      </c>
      <c r="E156" s="62">
        <f>SUM(Table3[[#This Row],[Hardship 
(discretionary)]:[Stud farms
(discretionary)]])</f>
        <v>464946</v>
      </c>
      <c r="F156" s="63">
        <v>61592</v>
      </c>
      <c r="G156" s="64" t="s">
        <v>80</v>
      </c>
      <c r="H156" s="64">
        <v>0</v>
      </c>
      <c r="I156" s="64">
        <v>169658</v>
      </c>
      <c r="J156" s="64">
        <v>822646</v>
      </c>
      <c r="K156" s="64">
        <v>13465</v>
      </c>
      <c r="L156" s="64">
        <v>252511</v>
      </c>
      <c r="M156" s="64">
        <v>47876</v>
      </c>
      <c r="N156" s="64">
        <v>1823893</v>
      </c>
      <c r="O156" s="65">
        <v>94203</v>
      </c>
      <c r="P156" s="65">
        <v>0</v>
      </c>
      <c r="Q156" s="65">
        <v>27097</v>
      </c>
      <c r="R156" s="65">
        <v>0</v>
      </c>
      <c r="S156" s="65">
        <v>0</v>
      </c>
      <c r="T156" s="65" t="s">
        <v>80</v>
      </c>
      <c r="U156" s="65">
        <v>6270</v>
      </c>
      <c r="V156" s="65">
        <v>520</v>
      </c>
      <c r="W156" s="65">
        <v>0</v>
      </c>
      <c r="X156" s="65">
        <v>0</v>
      </c>
      <c r="Y156" s="65">
        <v>0</v>
      </c>
      <c r="Z156" s="65">
        <v>41283</v>
      </c>
      <c r="AA156" s="65" t="s">
        <v>80</v>
      </c>
      <c r="AB156" s="65">
        <v>1468727</v>
      </c>
      <c r="AC156" s="55">
        <v>0</v>
      </c>
      <c r="AD156" s="65">
        <v>156299</v>
      </c>
      <c r="AE156" s="65">
        <v>3260</v>
      </c>
      <c r="AF156" s="65">
        <v>54084</v>
      </c>
      <c r="AG156" s="65">
        <v>251303</v>
      </c>
      <c r="AH156" s="65">
        <v>0</v>
      </c>
    </row>
    <row r="157" spans="1:34" ht="24.95" customHeight="1" x14ac:dyDescent="0.2">
      <c r="A157" s="59" t="s">
        <v>217</v>
      </c>
      <c r="B157" t="s">
        <v>46</v>
      </c>
      <c r="C157" t="s">
        <v>188</v>
      </c>
      <c r="D157" s="61">
        <f>SUM(Table3[[#This Row],[Reliefs and exemptions for unoccupied properties]:[Retail, hospitality, and leisure 
(incl. aviation for 2020-2022)]])</f>
        <v>3562335</v>
      </c>
      <c r="E157" s="62">
        <f>SUM(Table3[[#This Row],[Hardship 
(discretionary)]:[Stud farms
(discretionary)]])</f>
        <v>566170</v>
      </c>
      <c r="F157" s="63">
        <v>40432</v>
      </c>
      <c r="G157" s="64" t="s">
        <v>80</v>
      </c>
      <c r="H157" s="64">
        <v>16355</v>
      </c>
      <c r="I157" s="64">
        <v>172412</v>
      </c>
      <c r="J157" s="64">
        <v>833210</v>
      </c>
      <c r="K157" s="64">
        <v>13685</v>
      </c>
      <c r="L157" s="64">
        <v>256484</v>
      </c>
      <c r="M157" s="64">
        <v>40184</v>
      </c>
      <c r="N157" s="64">
        <v>1871528</v>
      </c>
      <c r="O157" s="65">
        <v>96000</v>
      </c>
      <c r="P157" s="65">
        <v>0</v>
      </c>
      <c r="Q157" s="65">
        <v>29818</v>
      </c>
      <c r="R157" s="65">
        <v>3077</v>
      </c>
      <c r="S157" s="65">
        <v>0</v>
      </c>
      <c r="T157" s="65" t="s">
        <v>80</v>
      </c>
      <c r="U157" s="65">
        <v>7819</v>
      </c>
      <c r="V157" s="65">
        <v>11230</v>
      </c>
      <c r="W157" s="65">
        <v>0</v>
      </c>
      <c r="X157" s="65">
        <v>0</v>
      </c>
      <c r="Y157" s="65">
        <v>0</v>
      </c>
      <c r="Z157" s="65">
        <v>41957</v>
      </c>
      <c r="AA157" s="65" t="s">
        <v>80</v>
      </c>
      <c r="AB157" s="65">
        <v>128144</v>
      </c>
      <c r="AC157" s="55">
        <v>0</v>
      </c>
      <c r="AD157" s="65">
        <v>157717</v>
      </c>
      <c r="AE157" s="65">
        <v>3620</v>
      </c>
      <c r="AF157" s="65">
        <v>54551</v>
      </c>
      <c r="AG157" s="65">
        <v>350282</v>
      </c>
      <c r="AH157" s="65">
        <v>0</v>
      </c>
    </row>
    <row r="158" spans="1:34" ht="15" customHeight="1" x14ac:dyDescent="0.2">
      <c r="A158" s="59" t="s">
        <v>234</v>
      </c>
      <c r="B158" t="s">
        <v>47</v>
      </c>
      <c r="C158" t="s">
        <v>21</v>
      </c>
      <c r="D158" s="61">
        <f>SUM(Table3[[#This Row],[Reliefs and exemptions for unoccupied properties]:[Retail, hospitality, and leisure 
(incl. aviation for 2020-2022)]])</f>
        <v>20595829</v>
      </c>
      <c r="E158" s="62">
        <f>SUM(Table3[[#This Row],[Hardship 
(discretionary)]:[Stud farms
(discretionary)]])</f>
        <v>576531</v>
      </c>
      <c r="F158" s="63">
        <v>736772</v>
      </c>
      <c r="G158" s="64">
        <v>196231</v>
      </c>
      <c r="H158" s="64">
        <v>11510</v>
      </c>
      <c r="I158" s="64">
        <v>740779</v>
      </c>
      <c r="J158" s="64">
        <v>4912535</v>
      </c>
      <c r="K158" s="64">
        <v>286981</v>
      </c>
      <c r="L158" s="64">
        <v>2619032</v>
      </c>
      <c r="M158" s="64">
        <v>41787</v>
      </c>
      <c r="N158" s="64">
        <v>9530998</v>
      </c>
      <c r="O158" s="65">
        <v>30011</v>
      </c>
      <c r="P158" s="65">
        <v>0</v>
      </c>
      <c r="Q158" s="65">
        <v>0</v>
      </c>
      <c r="R158" s="65">
        <v>1489193</v>
      </c>
      <c r="S158" s="65">
        <v>0</v>
      </c>
      <c r="T158" s="65">
        <v>0</v>
      </c>
      <c r="U158" s="65" t="s">
        <v>80</v>
      </c>
      <c r="V158" s="65" t="s">
        <v>80</v>
      </c>
      <c r="W158" s="65" t="s">
        <v>80</v>
      </c>
      <c r="X158" s="65" t="s">
        <v>80</v>
      </c>
      <c r="Y158" s="65" t="s">
        <v>80</v>
      </c>
      <c r="Z158" s="65" t="s">
        <v>81</v>
      </c>
      <c r="AA158" s="65" t="s">
        <v>80</v>
      </c>
      <c r="AB158" s="65" t="s">
        <v>80</v>
      </c>
      <c r="AC158" s="55">
        <v>0</v>
      </c>
      <c r="AD158" s="65">
        <v>511102</v>
      </c>
      <c r="AE158" s="65">
        <v>4599</v>
      </c>
      <c r="AF158" s="65" t="s">
        <v>82</v>
      </c>
      <c r="AG158" s="65">
        <v>60830</v>
      </c>
      <c r="AH158" s="65">
        <v>0</v>
      </c>
    </row>
    <row r="159" spans="1:34" ht="15" customHeight="1" x14ac:dyDescent="0.2">
      <c r="A159" s="59" t="s">
        <v>234</v>
      </c>
      <c r="B159" t="s">
        <v>47</v>
      </c>
      <c r="C159" t="s">
        <v>22</v>
      </c>
      <c r="D159" s="61">
        <f>SUM(Table3[[#This Row],[Reliefs and exemptions for unoccupied properties]:[Retail, hospitality, and leisure 
(incl. aviation for 2020-2022)]])</f>
        <v>21864474</v>
      </c>
      <c r="E159" s="62">
        <f>SUM(Table3[[#This Row],[Hardship 
(discretionary)]:[Stud farms
(discretionary)]])</f>
        <v>607121</v>
      </c>
      <c r="F159" s="63">
        <v>764133</v>
      </c>
      <c r="G159" s="64">
        <v>194117</v>
      </c>
      <c r="H159" s="64">
        <v>46469</v>
      </c>
      <c r="I159" s="64">
        <v>779169</v>
      </c>
      <c r="J159" s="64">
        <v>5057791</v>
      </c>
      <c r="K159" s="64">
        <v>301751</v>
      </c>
      <c r="L159" s="64">
        <v>2639987</v>
      </c>
      <c r="M159" s="64">
        <v>41400</v>
      </c>
      <c r="N159" s="64">
        <v>10359312</v>
      </c>
      <c r="O159" s="65">
        <v>1037160</v>
      </c>
      <c r="P159" s="65">
        <v>0</v>
      </c>
      <c r="Q159" s="65">
        <v>0</v>
      </c>
      <c r="R159" s="65">
        <v>351873</v>
      </c>
      <c r="S159" s="65">
        <v>0</v>
      </c>
      <c r="T159" s="65" t="s">
        <v>80</v>
      </c>
      <c r="U159" s="65">
        <v>182063</v>
      </c>
      <c r="V159" s="65">
        <v>109249</v>
      </c>
      <c r="W159" s="65">
        <v>0</v>
      </c>
      <c r="X159" s="65">
        <v>0</v>
      </c>
      <c r="Y159" s="65" t="s">
        <v>80</v>
      </c>
      <c r="Z159" s="65" t="s">
        <v>81</v>
      </c>
      <c r="AA159" s="65" t="s">
        <v>80</v>
      </c>
      <c r="AB159" s="65" t="s">
        <v>80</v>
      </c>
      <c r="AC159" s="55">
        <v>0</v>
      </c>
      <c r="AD159" s="65">
        <v>545871</v>
      </c>
      <c r="AE159" s="65">
        <v>0</v>
      </c>
      <c r="AF159" s="65" t="s">
        <v>82</v>
      </c>
      <c r="AG159" s="65">
        <v>61250</v>
      </c>
      <c r="AH159" s="65">
        <v>0</v>
      </c>
    </row>
    <row r="160" spans="1:34" ht="15" customHeight="1" x14ac:dyDescent="0.2">
      <c r="A160" s="59" t="s">
        <v>234</v>
      </c>
      <c r="B160" t="s">
        <v>47</v>
      </c>
      <c r="C160" t="s">
        <v>23</v>
      </c>
      <c r="D160" s="61">
        <f>SUM(Table3[[#This Row],[Reliefs and exemptions for unoccupied properties]:[Retail, hospitality, and leisure 
(incl. aviation for 2020-2022)]])</f>
        <v>23075762</v>
      </c>
      <c r="E160" s="62">
        <f>SUM(Table3[[#This Row],[Hardship 
(discretionary)]:[Stud farms
(discretionary)]])</f>
        <v>608988</v>
      </c>
      <c r="F160" s="63">
        <v>867842</v>
      </c>
      <c r="G160" s="64">
        <v>171470</v>
      </c>
      <c r="H160" s="64">
        <v>108390</v>
      </c>
      <c r="I160" s="64">
        <v>794861</v>
      </c>
      <c r="J160" s="64">
        <v>5214124</v>
      </c>
      <c r="K160" s="64">
        <v>306487</v>
      </c>
      <c r="L160" s="64">
        <v>2616715</v>
      </c>
      <c r="M160" s="64">
        <v>42262</v>
      </c>
      <c r="N160" s="64">
        <v>11061692</v>
      </c>
      <c r="O160" s="65">
        <v>997606</v>
      </c>
      <c r="P160" s="65">
        <v>0</v>
      </c>
      <c r="Q160" s="65">
        <v>0</v>
      </c>
      <c r="R160" s="65">
        <v>138104</v>
      </c>
      <c r="S160" s="65">
        <v>0</v>
      </c>
      <c r="T160" s="65" t="s">
        <v>80</v>
      </c>
      <c r="U160" s="65">
        <v>188419</v>
      </c>
      <c r="V160" s="65">
        <v>567790</v>
      </c>
      <c r="W160" s="65">
        <v>0</v>
      </c>
      <c r="X160" s="65">
        <v>0</v>
      </c>
      <c r="Y160" s="65">
        <v>0</v>
      </c>
      <c r="Z160" s="65">
        <v>0</v>
      </c>
      <c r="AA160" s="65" t="s">
        <v>80</v>
      </c>
      <c r="AB160" s="65" t="s">
        <v>80</v>
      </c>
      <c r="AC160" s="55">
        <v>0</v>
      </c>
      <c r="AD160" s="65">
        <v>547185</v>
      </c>
      <c r="AE160" s="65">
        <v>0</v>
      </c>
      <c r="AF160" s="65">
        <v>0</v>
      </c>
      <c r="AG160" s="65">
        <v>61803</v>
      </c>
      <c r="AH160" s="65">
        <v>0</v>
      </c>
    </row>
    <row r="161" spans="1:34" ht="15" customHeight="1" x14ac:dyDescent="0.2">
      <c r="A161" s="59" t="s">
        <v>234</v>
      </c>
      <c r="B161" t="s">
        <v>47</v>
      </c>
      <c r="C161" t="s">
        <v>24</v>
      </c>
      <c r="D161" s="61">
        <f>SUM(Table3[[#This Row],[Reliefs and exemptions for unoccupied properties]:[Retail, hospitality, and leisure 
(incl. aviation for 2020-2022)]])</f>
        <v>49031259</v>
      </c>
      <c r="E161" s="62">
        <f>SUM(Table3[[#This Row],[Hardship 
(discretionary)]:[Stud farms
(discretionary)]])</f>
        <v>616849</v>
      </c>
      <c r="F161" s="63">
        <v>1037286</v>
      </c>
      <c r="G161" s="64" t="s">
        <v>80</v>
      </c>
      <c r="H161" s="64">
        <v>12164</v>
      </c>
      <c r="I161" s="64">
        <v>776926</v>
      </c>
      <c r="J161" s="64">
        <v>5214692</v>
      </c>
      <c r="K161" s="64">
        <v>306569</v>
      </c>
      <c r="L161" s="64">
        <v>2631222</v>
      </c>
      <c r="M161" s="64">
        <v>35870</v>
      </c>
      <c r="N161" s="64">
        <v>11187338</v>
      </c>
      <c r="O161" s="65">
        <v>915566</v>
      </c>
      <c r="P161" s="65">
        <v>0</v>
      </c>
      <c r="Q161" s="65">
        <v>0</v>
      </c>
      <c r="R161" s="65">
        <v>0</v>
      </c>
      <c r="S161" s="65">
        <v>0</v>
      </c>
      <c r="T161" s="65" t="s">
        <v>80</v>
      </c>
      <c r="U161" s="65">
        <v>170742</v>
      </c>
      <c r="V161" s="65">
        <v>278553</v>
      </c>
      <c r="W161" s="65">
        <v>0</v>
      </c>
      <c r="X161" s="65">
        <v>0</v>
      </c>
      <c r="Y161" s="65">
        <v>0</v>
      </c>
      <c r="Z161" s="65">
        <v>0</v>
      </c>
      <c r="AA161" s="65">
        <v>1312872</v>
      </c>
      <c r="AB161" s="65">
        <v>25151459</v>
      </c>
      <c r="AC161" s="55">
        <v>0</v>
      </c>
      <c r="AD161" s="65">
        <v>557609</v>
      </c>
      <c r="AE161" s="65">
        <v>0</v>
      </c>
      <c r="AF161" s="65">
        <v>0</v>
      </c>
      <c r="AG161" s="65">
        <v>59240</v>
      </c>
      <c r="AH161" s="65">
        <v>0</v>
      </c>
    </row>
    <row r="162" spans="1:34" ht="15" customHeight="1" x14ac:dyDescent="0.2">
      <c r="A162" s="59" t="s">
        <v>234</v>
      </c>
      <c r="B162" t="s">
        <v>47</v>
      </c>
      <c r="C162" t="s">
        <v>25</v>
      </c>
      <c r="D162" s="61">
        <f>SUM(Table3[[#This Row],[Reliefs and exemptions for unoccupied properties]:[Retail, hospitality, and leisure 
(incl. aviation for 2020-2022)]])</f>
        <v>40143323</v>
      </c>
      <c r="E162" s="62">
        <f>SUM(Table3[[#This Row],[Hardship 
(discretionary)]:[Stud farms
(discretionary)]])</f>
        <v>626984</v>
      </c>
      <c r="F162" s="63">
        <v>1200970</v>
      </c>
      <c r="G162" s="64" t="s">
        <v>80</v>
      </c>
      <c r="H162" s="64">
        <v>50868</v>
      </c>
      <c r="I162" s="64">
        <v>775468</v>
      </c>
      <c r="J162" s="64">
        <v>5096957</v>
      </c>
      <c r="K162" s="64">
        <v>306681</v>
      </c>
      <c r="L162" s="64">
        <v>2645806</v>
      </c>
      <c r="M162" s="64">
        <v>35868</v>
      </c>
      <c r="N162" s="64">
        <v>11354278</v>
      </c>
      <c r="O162" s="65">
        <v>973687</v>
      </c>
      <c r="P162" s="65">
        <v>0</v>
      </c>
      <c r="Q162" s="65">
        <v>0</v>
      </c>
      <c r="R162" s="65">
        <v>0</v>
      </c>
      <c r="S162" s="65">
        <v>0</v>
      </c>
      <c r="T162" s="65" t="s">
        <v>80</v>
      </c>
      <c r="U162" s="65">
        <v>184299</v>
      </c>
      <c r="V162" s="65">
        <v>133867</v>
      </c>
      <c r="W162" s="65">
        <v>0</v>
      </c>
      <c r="X162" s="65">
        <v>0</v>
      </c>
      <c r="Y162" s="65">
        <v>0</v>
      </c>
      <c r="Z162" s="65">
        <v>0</v>
      </c>
      <c r="AA162" s="65" t="s">
        <v>80</v>
      </c>
      <c r="AB162" s="65">
        <v>17384574</v>
      </c>
      <c r="AC162" s="55">
        <v>0</v>
      </c>
      <c r="AD162" s="65">
        <v>567748</v>
      </c>
      <c r="AE162" s="65">
        <v>0</v>
      </c>
      <c r="AF162" s="65">
        <v>0</v>
      </c>
      <c r="AG162" s="65">
        <v>59236</v>
      </c>
      <c r="AH162" s="65">
        <v>0</v>
      </c>
    </row>
    <row r="163" spans="1:34" ht="24.95" customHeight="1" x14ac:dyDescent="0.2">
      <c r="A163" s="59" t="s">
        <v>234</v>
      </c>
      <c r="B163" t="s">
        <v>47</v>
      </c>
      <c r="C163" t="s">
        <v>188</v>
      </c>
      <c r="D163" s="61">
        <f>SUM(Table3[[#This Row],[Reliefs and exemptions for unoccupied properties]:[Retail, hospitality, and leisure 
(incl. aviation for 2020-2022)]])</f>
        <v>23451653</v>
      </c>
      <c r="E163" s="62">
        <f>SUM(Table3[[#This Row],[Hardship 
(discretionary)]:[Stud farms
(discretionary)]])</f>
        <v>671102</v>
      </c>
      <c r="F163" s="63">
        <v>1197551</v>
      </c>
      <c r="G163" s="64" t="s">
        <v>80</v>
      </c>
      <c r="H163" s="64">
        <v>108150</v>
      </c>
      <c r="I163" s="64">
        <v>805601</v>
      </c>
      <c r="J163" s="64">
        <v>4432952</v>
      </c>
      <c r="K163" s="64">
        <v>310438</v>
      </c>
      <c r="L163" s="64">
        <v>2682111</v>
      </c>
      <c r="M163" s="64">
        <v>36454</v>
      </c>
      <c r="N163" s="64">
        <v>11496662</v>
      </c>
      <c r="O163" s="65">
        <v>1028923</v>
      </c>
      <c r="P163" s="65">
        <v>0</v>
      </c>
      <c r="Q163" s="65">
        <v>0</v>
      </c>
      <c r="R163" s="65">
        <v>0</v>
      </c>
      <c r="S163" s="65">
        <v>0</v>
      </c>
      <c r="T163" s="65" t="s">
        <v>80</v>
      </c>
      <c r="U163" s="65">
        <v>172572</v>
      </c>
      <c r="V163" s="65">
        <v>216092</v>
      </c>
      <c r="W163" s="65">
        <v>0</v>
      </c>
      <c r="X163" s="65">
        <v>0</v>
      </c>
      <c r="Y163" s="65">
        <v>0</v>
      </c>
      <c r="Z163" s="65">
        <v>0</v>
      </c>
      <c r="AA163" s="65" t="s">
        <v>80</v>
      </c>
      <c r="AB163" s="65">
        <v>964147</v>
      </c>
      <c r="AC163" s="55">
        <v>0</v>
      </c>
      <c r="AD163" s="65">
        <v>610898</v>
      </c>
      <c r="AE163" s="65">
        <v>0</v>
      </c>
      <c r="AF163" s="65">
        <v>0</v>
      </c>
      <c r="AG163" s="65">
        <v>60204</v>
      </c>
      <c r="AH163" s="65">
        <v>0</v>
      </c>
    </row>
    <row r="164" spans="1:34" ht="15" customHeight="1" x14ac:dyDescent="0.2">
      <c r="A164" s="59" t="s">
        <v>227</v>
      </c>
      <c r="B164" t="s">
        <v>48</v>
      </c>
      <c r="C164" t="s">
        <v>21</v>
      </c>
      <c r="D164" s="61">
        <f>SUM(Table3[[#This Row],[Reliefs and exemptions for unoccupied properties]:[Retail, hospitality, and leisure 
(incl. aviation for 2020-2022)]])</f>
        <v>18415813</v>
      </c>
      <c r="E164" s="62">
        <f>SUM(Table3[[#This Row],[Hardship 
(discretionary)]:[Stud farms
(discretionary)]])</f>
        <v>954568</v>
      </c>
      <c r="F164" s="63">
        <v>2744795</v>
      </c>
      <c r="G164" s="64">
        <v>0</v>
      </c>
      <c r="H164" s="64">
        <v>21132</v>
      </c>
      <c r="I164" s="64">
        <v>610460</v>
      </c>
      <c r="J164" s="64">
        <v>4949362</v>
      </c>
      <c r="K164" s="64">
        <v>10438</v>
      </c>
      <c r="L164" s="64">
        <v>2370779</v>
      </c>
      <c r="M164" s="64">
        <v>0</v>
      </c>
      <c r="N164" s="64">
        <v>6755142</v>
      </c>
      <c r="O164" s="65">
        <v>0</v>
      </c>
      <c r="P164" s="65">
        <v>0</v>
      </c>
      <c r="Q164" s="65">
        <v>0</v>
      </c>
      <c r="R164" s="65">
        <v>953705</v>
      </c>
      <c r="S164" s="65">
        <v>0</v>
      </c>
      <c r="T164" s="65">
        <v>0</v>
      </c>
      <c r="U164" s="65" t="s">
        <v>80</v>
      </c>
      <c r="V164" s="65" t="s">
        <v>80</v>
      </c>
      <c r="W164" s="65" t="s">
        <v>80</v>
      </c>
      <c r="X164" s="65" t="s">
        <v>80</v>
      </c>
      <c r="Y164" s="65" t="s">
        <v>80</v>
      </c>
      <c r="Z164" s="65" t="s">
        <v>81</v>
      </c>
      <c r="AA164" s="65" t="s">
        <v>80</v>
      </c>
      <c r="AB164" s="65" t="s">
        <v>80</v>
      </c>
      <c r="AC164" s="55">
        <v>0</v>
      </c>
      <c r="AD164" s="65">
        <v>692789</v>
      </c>
      <c r="AE164" s="65">
        <v>261779</v>
      </c>
      <c r="AF164" s="65" t="s">
        <v>82</v>
      </c>
      <c r="AG164" s="65">
        <v>0</v>
      </c>
      <c r="AH164" s="65">
        <v>0</v>
      </c>
    </row>
    <row r="165" spans="1:34" ht="15" customHeight="1" x14ac:dyDescent="0.2">
      <c r="A165" s="59" t="s">
        <v>227</v>
      </c>
      <c r="B165" t="s">
        <v>48</v>
      </c>
      <c r="C165" t="s">
        <v>22</v>
      </c>
      <c r="D165" s="61">
        <f>SUM(Table3[[#This Row],[Reliefs and exemptions for unoccupied properties]:[Retail, hospitality, and leisure 
(incl. aviation for 2020-2022)]])</f>
        <v>19847479</v>
      </c>
      <c r="E165" s="62">
        <f>SUM(Table3[[#This Row],[Hardship 
(discretionary)]:[Stud farms
(discretionary)]])</f>
        <v>999340</v>
      </c>
      <c r="F165" s="63">
        <v>2789971</v>
      </c>
      <c r="G165" s="64">
        <v>159390</v>
      </c>
      <c r="H165" s="64">
        <v>97040</v>
      </c>
      <c r="I165" s="64">
        <v>626915</v>
      </c>
      <c r="J165" s="64">
        <v>5193825</v>
      </c>
      <c r="K165" s="64">
        <v>10752</v>
      </c>
      <c r="L165" s="64">
        <v>2426711</v>
      </c>
      <c r="M165" s="64">
        <v>0</v>
      </c>
      <c r="N165" s="64">
        <v>7257787</v>
      </c>
      <c r="O165" s="65">
        <v>0</v>
      </c>
      <c r="P165" s="65">
        <v>0</v>
      </c>
      <c r="Q165" s="65">
        <v>0</v>
      </c>
      <c r="R165" s="65">
        <v>546019</v>
      </c>
      <c r="S165" s="65">
        <v>0</v>
      </c>
      <c r="T165" s="65" t="s">
        <v>80</v>
      </c>
      <c r="U165" s="65">
        <v>610986</v>
      </c>
      <c r="V165" s="65">
        <v>41461</v>
      </c>
      <c r="W165" s="65">
        <v>86622</v>
      </c>
      <c r="X165" s="65">
        <v>0</v>
      </c>
      <c r="Y165" s="65" t="s">
        <v>80</v>
      </c>
      <c r="Z165" s="65" t="s">
        <v>81</v>
      </c>
      <c r="AA165" s="65" t="s">
        <v>80</v>
      </c>
      <c r="AB165" s="65" t="s">
        <v>80</v>
      </c>
      <c r="AC165" s="55">
        <v>0</v>
      </c>
      <c r="AD165" s="65">
        <v>730517</v>
      </c>
      <c r="AE165" s="65">
        <v>268823</v>
      </c>
      <c r="AF165" s="65" t="s">
        <v>82</v>
      </c>
      <c r="AG165" s="65">
        <v>0</v>
      </c>
      <c r="AH165" s="65">
        <v>0</v>
      </c>
    </row>
    <row r="166" spans="1:34" ht="15" customHeight="1" x14ac:dyDescent="0.2">
      <c r="A166" s="59" t="s">
        <v>227</v>
      </c>
      <c r="B166" t="s">
        <v>48</v>
      </c>
      <c r="C166" t="s">
        <v>23</v>
      </c>
      <c r="D166" s="61">
        <f>SUM(Table3[[#This Row],[Reliefs and exemptions for unoccupied properties]:[Retail, hospitality, and leisure 
(incl. aviation for 2020-2022)]])</f>
        <v>19848798</v>
      </c>
      <c r="E166" s="62">
        <f>SUM(Table3[[#This Row],[Hardship 
(discretionary)]:[Stud farms
(discretionary)]])</f>
        <v>1099425</v>
      </c>
      <c r="F166" s="63">
        <v>2448318</v>
      </c>
      <c r="G166" s="64">
        <v>0</v>
      </c>
      <c r="H166" s="64">
        <v>42292</v>
      </c>
      <c r="I166" s="64">
        <v>628205</v>
      </c>
      <c r="J166" s="64">
        <v>5453183</v>
      </c>
      <c r="K166" s="64">
        <v>23677</v>
      </c>
      <c r="L166" s="64">
        <v>2334815</v>
      </c>
      <c r="M166" s="64">
        <v>0</v>
      </c>
      <c r="N166" s="64">
        <v>7755946</v>
      </c>
      <c r="O166" s="65">
        <v>0</v>
      </c>
      <c r="P166" s="65">
        <v>0</v>
      </c>
      <c r="Q166" s="65">
        <v>0</v>
      </c>
      <c r="R166" s="65">
        <v>116632</v>
      </c>
      <c r="S166" s="65">
        <v>0</v>
      </c>
      <c r="T166" s="65" t="s">
        <v>80</v>
      </c>
      <c r="U166" s="65">
        <v>525054</v>
      </c>
      <c r="V166" s="65">
        <v>320100</v>
      </c>
      <c r="W166" s="65">
        <v>200576</v>
      </c>
      <c r="X166" s="65">
        <v>0</v>
      </c>
      <c r="Y166" s="65">
        <v>0</v>
      </c>
      <c r="Z166" s="65">
        <v>0</v>
      </c>
      <c r="AA166" s="65" t="s">
        <v>80</v>
      </c>
      <c r="AB166" s="65" t="s">
        <v>80</v>
      </c>
      <c r="AC166" s="55">
        <v>0</v>
      </c>
      <c r="AD166" s="65">
        <v>777758</v>
      </c>
      <c r="AE166" s="65">
        <v>3319</v>
      </c>
      <c r="AF166" s="65">
        <v>318348</v>
      </c>
      <c r="AG166" s="65">
        <v>0</v>
      </c>
      <c r="AH166" s="65">
        <v>0</v>
      </c>
    </row>
    <row r="167" spans="1:34" ht="15" customHeight="1" x14ac:dyDescent="0.2">
      <c r="A167" s="59" t="s">
        <v>227</v>
      </c>
      <c r="B167" t="s">
        <v>48</v>
      </c>
      <c r="C167" t="s">
        <v>24</v>
      </c>
      <c r="D167" s="61">
        <f>SUM(Table3[[#This Row],[Reliefs and exemptions for unoccupied properties]:[Retail, hospitality, and leisure 
(incl. aviation for 2020-2022)]])</f>
        <v>67198911</v>
      </c>
      <c r="E167" s="62">
        <f>SUM(Table3[[#This Row],[Hardship 
(discretionary)]:[Stud farms
(discretionary)]])</f>
        <v>922541</v>
      </c>
      <c r="F167" s="63">
        <v>2019718</v>
      </c>
      <c r="G167" s="64" t="s">
        <v>80</v>
      </c>
      <c r="H167" s="64">
        <v>60450</v>
      </c>
      <c r="I167" s="64">
        <v>613156</v>
      </c>
      <c r="J167" s="64">
        <v>5434668</v>
      </c>
      <c r="K167" s="64">
        <v>0</v>
      </c>
      <c r="L167" s="64">
        <v>2239874</v>
      </c>
      <c r="M167" s="64">
        <v>0</v>
      </c>
      <c r="N167" s="64">
        <v>7749691</v>
      </c>
      <c r="O167" s="65">
        <v>0</v>
      </c>
      <c r="P167" s="65">
        <v>0</v>
      </c>
      <c r="Q167" s="65">
        <v>0</v>
      </c>
      <c r="R167" s="65">
        <v>0</v>
      </c>
      <c r="S167" s="65">
        <v>0</v>
      </c>
      <c r="T167" s="65" t="s">
        <v>80</v>
      </c>
      <c r="U167" s="65">
        <v>535631</v>
      </c>
      <c r="V167" s="65">
        <v>84132</v>
      </c>
      <c r="W167" s="65">
        <v>178403</v>
      </c>
      <c r="X167" s="65">
        <v>0</v>
      </c>
      <c r="Y167" s="65">
        <v>0</v>
      </c>
      <c r="Z167" s="65">
        <v>0</v>
      </c>
      <c r="AA167" s="65">
        <v>2368938</v>
      </c>
      <c r="AB167" s="65">
        <v>45914250</v>
      </c>
      <c r="AC167" s="55">
        <v>0</v>
      </c>
      <c r="AD167" s="65">
        <v>776915</v>
      </c>
      <c r="AE167" s="65">
        <v>0</v>
      </c>
      <c r="AF167" s="65">
        <v>145626</v>
      </c>
      <c r="AG167" s="65">
        <v>0</v>
      </c>
      <c r="AH167" s="65">
        <v>0</v>
      </c>
    </row>
    <row r="168" spans="1:34" ht="15" customHeight="1" x14ac:dyDescent="0.2">
      <c r="A168" s="59" t="s">
        <v>227</v>
      </c>
      <c r="B168" t="s">
        <v>48</v>
      </c>
      <c r="C168" t="s">
        <v>25</v>
      </c>
      <c r="D168" s="61">
        <f>SUM(Table3[[#This Row],[Reliefs and exemptions for unoccupied properties]:[Retail, hospitality, and leisure 
(incl. aviation for 2020-2022)]])</f>
        <v>54851738</v>
      </c>
      <c r="E168" s="62">
        <f>SUM(Table3[[#This Row],[Hardship 
(discretionary)]:[Stud farms
(discretionary)]])</f>
        <v>913018</v>
      </c>
      <c r="F168" s="63">
        <v>2436620</v>
      </c>
      <c r="G168" s="64" t="s">
        <v>80</v>
      </c>
      <c r="H168" s="64">
        <v>248084</v>
      </c>
      <c r="I168" s="64">
        <v>602226</v>
      </c>
      <c r="J168" s="64">
        <v>5362223</v>
      </c>
      <c r="K168" s="64">
        <v>159262</v>
      </c>
      <c r="L168" s="64">
        <v>2255826</v>
      </c>
      <c r="M168" s="64">
        <v>0</v>
      </c>
      <c r="N168" s="64">
        <v>7807466</v>
      </c>
      <c r="O168" s="65">
        <v>0</v>
      </c>
      <c r="P168" s="65">
        <v>0</v>
      </c>
      <c r="Q168" s="65">
        <v>0</v>
      </c>
      <c r="R168" s="65">
        <v>0</v>
      </c>
      <c r="S168" s="65">
        <v>0</v>
      </c>
      <c r="T168" s="65" t="s">
        <v>80</v>
      </c>
      <c r="U168" s="65">
        <v>518688</v>
      </c>
      <c r="V168" s="65">
        <v>185370</v>
      </c>
      <c r="W168" s="65">
        <v>0</v>
      </c>
      <c r="X168" s="65">
        <v>0</v>
      </c>
      <c r="Y168" s="65">
        <v>0</v>
      </c>
      <c r="Z168" s="65">
        <v>0</v>
      </c>
      <c r="AA168" s="65" t="s">
        <v>80</v>
      </c>
      <c r="AB168" s="65">
        <v>35275973</v>
      </c>
      <c r="AC168" s="55">
        <v>0</v>
      </c>
      <c r="AD168" s="65">
        <v>753013</v>
      </c>
      <c r="AE168" s="65">
        <v>26701</v>
      </c>
      <c r="AF168" s="65">
        <v>133304</v>
      </c>
      <c r="AG168" s="65">
        <v>0</v>
      </c>
      <c r="AH168" s="65">
        <v>0</v>
      </c>
    </row>
    <row r="169" spans="1:34" ht="24.95" customHeight="1" x14ac:dyDescent="0.2">
      <c r="A169" s="59" t="s">
        <v>227</v>
      </c>
      <c r="B169" t="s">
        <v>48</v>
      </c>
      <c r="C169" t="s">
        <v>188</v>
      </c>
      <c r="D169" s="61">
        <f>SUM(Table3[[#This Row],[Reliefs and exemptions for unoccupied properties]:[Retail, hospitality, and leisure 
(incl. aviation for 2020-2022)]])</f>
        <v>20647324</v>
      </c>
      <c r="E169" s="62">
        <f>SUM(Table3[[#This Row],[Hardship 
(discretionary)]:[Stud farms
(discretionary)]])</f>
        <v>1127132</v>
      </c>
      <c r="F169" s="63">
        <v>2251197</v>
      </c>
      <c r="G169" s="64" t="s">
        <v>80</v>
      </c>
      <c r="H169" s="64">
        <v>225182</v>
      </c>
      <c r="I169" s="64">
        <v>604995</v>
      </c>
      <c r="J169" s="64">
        <v>5428045</v>
      </c>
      <c r="K169" s="64">
        <v>177626</v>
      </c>
      <c r="L169" s="64">
        <v>2446272</v>
      </c>
      <c r="M169" s="64">
        <v>0</v>
      </c>
      <c r="N169" s="64">
        <v>7964477</v>
      </c>
      <c r="O169" s="65">
        <v>0</v>
      </c>
      <c r="P169" s="65">
        <v>0</v>
      </c>
      <c r="Q169" s="65">
        <v>0</v>
      </c>
      <c r="R169" s="65">
        <v>18651</v>
      </c>
      <c r="S169" s="65">
        <v>0</v>
      </c>
      <c r="T169" s="65" t="s">
        <v>80</v>
      </c>
      <c r="U169" s="65">
        <v>494413</v>
      </c>
      <c r="V169" s="65">
        <v>308087</v>
      </c>
      <c r="W169" s="65">
        <v>1693</v>
      </c>
      <c r="X169" s="65">
        <v>0</v>
      </c>
      <c r="Y169" s="65">
        <v>0</v>
      </c>
      <c r="Z169" s="65">
        <v>0</v>
      </c>
      <c r="AA169" s="65" t="s">
        <v>80</v>
      </c>
      <c r="AB169" s="65">
        <v>726686</v>
      </c>
      <c r="AC169" s="55">
        <v>0</v>
      </c>
      <c r="AD169" s="65">
        <v>787738</v>
      </c>
      <c r="AE169" s="65">
        <v>33305</v>
      </c>
      <c r="AF169" s="65">
        <v>306089</v>
      </c>
      <c r="AG169" s="65">
        <v>0</v>
      </c>
      <c r="AH169" s="65">
        <v>0</v>
      </c>
    </row>
    <row r="170" spans="1:34" ht="15" customHeight="1" x14ac:dyDescent="0.2">
      <c r="A170" s="59" t="s">
        <v>218</v>
      </c>
      <c r="B170" s="56" t="s">
        <v>49</v>
      </c>
      <c r="C170" t="s">
        <v>21</v>
      </c>
      <c r="D170" s="61">
        <f>SUM(Table3[[#This Row],[Reliefs and exemptions for unoccupied properties]:[Retail, hospitality, and leisure 
(incl. aviation for 2020-2022)]])</f>
        <v>13541033</v>
      </c>
      <c r="E170" s="62">
        <f>SUM(Table3[[#This Row],[Hardship 
(discretionary)]:[Stud farms
(discretionary)]])</f>
        <v>973351</v>
      </c>
      <c r="F170" s="66">
        <v>1108401</v>
      </c>
      <c r="G170" s="67">
        <v>82</v>
      </c>
      <c r="H170" s="67">
        <v>5559</v>
      </c>
      <c r="I170" s="67">
        <v>524025</v>
      </c>
      <c r="J170" s="67">
        <v>2511916</v>
      </c>
      <c r="K170" s="67">
        <v>126211</v>
      </c>
      <c r="L170" s="67">
        <v>1242731</v>
      </c>
      <c r="M170" s="67">
        <v>36314</v>
      </c>
      <c r="N170" s="67">
        <v>7762174</v>
      </c>
      <c r="O170" s="65">
        <v>0</v>
      </c>
      <c r="P170" s="65">
        <v>0</v>
      </c>
      <c r="Q170" s="65">
        <v>0</v>
      </c>
      <c r="R170" s="65">
        <v>223620</v>
      </c>
      <c r="S170" s="65">
        <v>0</v>
      </c>
      <c r="T170" s="65">
        <v>0</v>
      </c>
      <c r="U170" s="65" t="s">
        <v>80</v>
      </c>
      <c r="V170" s="65" t="s">
        <v>80</v>
      </c>
      <c r="W170" s="65" t="s">
        <v>80</v>
      </c>
      <c r="X170" s="65" t="s">
        <v>80</v>
      </c>
      <c r="Y170" s="65" t="s">
        <v>80</v>
      </c>
      <c r="Z170" s="65" t="s">
        <v>81</v>
      </c>
      <c r="AA170" s="65" t="s">
        <v>80</v>
      </c>
      <c r="AB170" s="65" t="s">
        <v>80</v>
      </c>
      <c r="AC170" s="55">
        <v>18419</v>
      </c>
      <c r="AD170" s="65">
        <v>431153</v>
      </c>
      <c r="AE170" s="65">
        <v>456972</v>
      </c>
      <c r="AF170" s="65" t="s">
        <v>82</v>
      </c>
      <c r="AG170" s="65">
        <v>66807</v>
      </c>
      <c r="AH170" s="65">
        <v>0</v>
      </c>
    </row>
    <row r="171" spans="1:34" ht="15" customHeight="1" x14ac:dyDescent="0.2">
      <c r="A171" s="59" t="s">
        <v>218</v>
      </c>
      <c r="B171" s="56" t="s">
        <v>49</v>
      </c>
      <c r="C171" t="s">
        <v>22</v>
      </c>
      <c r="D171" s="61">
        <f>SUM(Table3[[#This Row],[Reliefs and exemptions for unoccupied properties]:[Retail, hospitality, and leisure 
(incl. aviation for 2020-2022)]])</f>
        <v>14506788</v>
      </c>
      <c r="E171" s="62">
        <f>SUM(Table3[[#This Row],[Hardship 
(discretionary)]:[Stud farms
(discretionary)]])</f>
        <v>996468</v>
      </c>
      <c r="F171" s="66">
        <v>996087</v>
      </c>
      <c r="G171" s="67">
        <v>0</v>
      </c>
      <c r="H171" s="67">
        <v>42055</v>
      </c>
      <c r="I171" s="67">
        <v>541728</v>
      </c>
      <c r="J171" s="67">
        <v>2577092</v>
      </c>
      <c r="K171" s="67">
        <v>151470</v>
      </c>
      <c r="L171" s="67">
        <v>1228273</v>
      </c>
      <c r="M171" s="67">
        <v>29900</v>
      </c>
      <c r="N171" s="67">
        <v>8451124</v>
      </c>
      <c r="O171" s="65">
        <v>48703</v>
      </c>
      <c r="P171" s="65">
        <v>0</v>
      </c>
      <c r="Q171" s="65">
        <v>0</v>
      </c>
      <c r="R171" s="65">
        <v>114832</v>
      </c>
      <c r="S171" s="65">
        <v>0</v>
      </c>
      <c r="T171" s="65" t="s">
        <v>80</v>
      </c>
      <c r="U171" s="65">
        <v>101568</v>
      </c>
      <c r="V171" s="65">
        <v>55804</v>
      </c>
      <c r="W171" s="65">
        <v>168152</v>
      </c>
      <c r="X171" s="65">
        <v>0</v>
      </c>
      <c r="Y171" s="65" t="s">
        <v>80</v>
      </c>
      <c r="Z171" s="65" t="s">
        <v>81</v>
      </c>
      <c r="AA171" s="65" t="s">
        <v>80</v>
      </c>
      <c r="AB171" s="65" t="s">
        <v>80</v>
      </c>
      <c r="AC171" s="55">
        <v>26375</v>
      </c>
      <c r="AD171" s="65">
        <v>443116</v>
      </c>
      <c r="AE171" s="65">
        <v>462953</v>
      </c>
      <c r="AF171" s="65" t="s">
        <v>82</v>
      </c>
      <c r="AG171" s="65">
        <v>64024</v>
      </c>
      <c r="AH171" s="65">
        <v>0</v>
      </c>
    </row>
    <row r="172" spans="1:34" ht="15" customHeight="1" x14ac:dyDescent="0.2">
      <c r="A172" s="59" t="s">
        <v>218</v>
      </c>
      <c r="B172" s="56" t="s">
        <v>49</v>
      </c>
      <c r="C172" t="s">
        <v>23</v>
      </c>
      <c r="D172" s="61">
        <f>SUM(Table3[[#This Row],[Reliefs and exemptions for unoccupied properties]:[Retail, hospitality, and leisure 
(incl. aviation for 2020-2022)]])</f>
        <v>15054394</v>
      </c>
      <c r="E172" s="62">
        <f>SUM(Table3[[#This Row],[Hardship 
(discretionary)]:[Stud farms
(discretionary)]])</f>
        <v>748626</v>
      </c>
      <c r="F172" s="66">
        <v>981625</v>
      </c>
      <c r="G172" s="67">
        <v>0</v>
      </c>
      <c r="H172" s="67">
        <v>56273</v>
      </c>
      <c r="I172" s="67">
        <v>542194</v>
      </c>
      <c r="J172" s="67">
        <v>2635389</v>
      </c>
      <c r="K172" s="67">
        <v>162786</v>
      </c>
      <c r="L172" s="67">
        <v>1268386</v>
      </c>
      <c r="M172" s="67">
        <v>26245</v>
      </c>
      <c r="N172" s="67">
        <v>9070832</v>
      </c>
      <c r="O172" s="65">
        <v>49665</v>
      </c>
      <c r="P172" s="65">
        <v>0</v>
      </c>
      <c r="Q172" s="65">
        <v>0</v>
      </c>
      <c r="R172" s="65">
        <v>48828</v>
      </c>
      <c r="S172" s="65">
        <v>0</v>
      </c>
      <c r="T172" s="65" t="s">
        <v>80</v>
      </c>
      <c r="U172" s="65">
        <v>101949</v>
      </c>
      <c r="V172" s="65">
        <v>107992</v>
      </c>
      <c r="W172" s="65">
        <v>0</v>
      </c>
      <c r="X172" s="65">
        <v>0</v>
      </c>
      <c r="Y172" s="65">
        <v>0</v>
      </c>
      <c r="Z172" s="65">
        <v>2230</v>
      </c>
      <c r="AA172" s="65" t="s">
        <v>80</v>
      </c>
      <c r="AB172" s="65" t="s">
        <v>80</v>
      </c>
      <c r="AC172" s="55">
        <v>13892</v>
      </c>
      <c r="AD172" s="65">
        <v>415049</v>
      </c>
      <c r="AE172" s="65">
        <v>206156</v>
      </c>
      <c r="AF172" s="65">
        <v>50103</v>
      </c>
      <c r="AG172" s="65">
        <v>63426</v>
      </c>
      <c r="AH172" s="65">
        <v>0</v>
      </c>
    </row>
    <row r="173" spans="1:34" ht="15" customHeight="1" x14ac:dyDescent="0.2">
      <c r="A173" s="59" t="s">
        <v>218</v>
      </c>
      <c r="B173" s="56" t="s">
        <v>49</v>
      </c>
      <c r="C173" t="s">
        <v>24</v>
      </c>
      <c r="D173" s="61">
        <f>SUM(Table3[[#This Row],[Reliefs and exemptions for unoccupied properties]:[Retail, hospitality, and leisure 
(incl. aviation for 2020-2022)]])</f>
        <v>27192425</v>
      </c>
      <c r="E173" s="62">
        <f>SUM(Table3[[#This Row],[Hardship 
(discretionary)]:[Stud farms
(discretionary)]])</f>
        <v>515091</v>
      </c>
      <c r="F173" s="66">
        <v>1000605</v>
      </c>
      <c r="G173" s="67" t="s">
        <v>80</v>
      </c>
      <c r="H173" s="67">
        <v>40231</v>
      </c>
      <c r="I173" s="67">
        <v>536367</v>
      </c>
      <c r="J173" s="67">
        <v>2629029</v>
      </c>
      <c r="K173" s="67">
        <v>168954</v>
      </c>
      <c r="L173" s="67">
        <v>1235616</v>
      </c>
      <c r="M173" s="67">
        <v>19392</v>
      </c>
      <c r="N173" s="67">
        <v>8897892</v>
      </c>
      <c r="O173" s="65">
        <v>115885</v>
      </c>
      <c r="P173" s="65">
        <v>0</v>
      </c>
      <c r="Q173" s="65">
        <v>0</v>
      </c>
      <c r="R173" s="65">
        <v>0</v>
      </c>
      <c r="S173" s="65">
        <v>0</v>
      </c>
      <c r="T173" s="65" t="s">
        <v>80</v>
      </c>
      <c r="U173" s="65">
        <v>95460</v>
      </c>
      <c r="V173" s="65">
        <v>233853</v>
      </c>
      <c r="W173" s="65">
        <v>6566</v>
      </c>
      <c r="X173" s="65">
        <v>0</v>
      </c>
      <c r="Y173" s="65">
        <v>0</v>
      </c>
      <c r="Z173" s="65">
        <v>3626</v>
      </c>
      <c r="AA173" s="65">
        <v>842865</v>
      </c>
      <c r="AB173" s="65">
        <v>11366084</v>
      </c>
      <c r="AC173" s="55">
        <v>0</v>
      </c>
      <c r="AD173" s="65">
        <v>398274</v>
      </c>
      <c r="AE173" s="65">
        <v>7902</v>
      </c>
      <c r="AF173" s="65">
        <v>49904</v>
      </c>
      <c r="AG173" s="65">
        <v>59011</v>
      </c>
      <c r="AH173" s="65">
        <v>0</v>
      </c>
    </row>
    <row r="174" spans="1:34" ht="15" customHeight="1" x14ac:dyDescent="0.2">
      <c r="A174" s="59" t="s">
        <v>218</v>
      </c>
      <c r="B174" s="56" t="s">
        <v>49</v>
      </c>
      <c r="C174" t="s">
        <v>25</v>
      </c>
      <c r="D174" s="61">
        <f>SUM(Table3[[#This Row],[Reliefs and exemptions for unoccupied properties]:[Retail, hospitality, and leisure 
(incl. aviation for 2020-2022)]])</f>
        <v>22301358</v>
      </c>
      <c r="E174" s="62">
        <f>SUM(Table3[[#This Row],[Hardship 
(discretionary)]:[Stud farms
(discretionary)]])</f>
        <v>392733</v>
      </c>
      <c r="F174" s="66">
        <v>969065</v>
      </c>
      <c r="G174" s="67" t="s">
        <v>80</v>
      </c>
      <c r="H174" s="67">
        <v>106059</v>
      </c>
      <c r="I174" s="67">
        <v>534439</v>
      </c>
      <c r="J174" s="67">
        <v>2551017</v>
      </c>
      <c r="K174" s="67">
        <v>168357</v>
      </c>
      <c r="L174" s="67">
        <v>1140393</v>
      </c>
      <c r="M174" s="67">
        <v>57333</v>
      </c>
      <c r="N174" s="67">
        <v>9292394</v>
      </c>
      <c r="O174" s="65">
        <v>115971</v>
      </c>
      <c r="P174" s="65">
        <v>0</v>
      </c>
      <c r="Q174" s="65">
        <v>0</v>
      </c>
      <c r="R174" s="65">
        <v>0</v>
      </c>
      <c r="S174" s="65">
        <v>0</v>
      </c>
      <c r="T174" s="65" t="s">
        <v>80</v>
      </c>
      <c r="U174" s="65">
        <v>78057</v>
      </c>
      <c r="V174" s="65">
        <v>282317</v>
      </c>
      <c r="W174" s="65">
        <v>42548</v>
      </c>
      <c r="X174" s="65">
        <v>0</v>
      </c>
      <c r="Y174" s="65">
        <v>0</v>
      </c>
      <c r="Z174" s="65">
        <v>2230</v>
      </c>
      <c r="AA174" s="65" t="s">
        <v>80</v>
      </c>
      <c r="AB174" s="65">
        <v>6961178</v>
      </c>
      <c r="AC174" s="55">
        <v>0</v>
      </c>
      <c r="AD174" s="65">
        <v>309408</v>
      </c>
      <c r="AE174" s="65">
        <v>2205</v>
      </c>
      <c r="AF174" s="65">
        <v>30874</v>
      </c>
      <c r="AG174" s="65">
        <v>50246</v>
      </c>
      <c r="AH174" s="65">
        <v>0</v>
      </c>
    </row>
    <row r="175" spans="1:34" ht="24.95" customHeight="1" x14ac:dyDescent="0.2">
      <c r="A175" s="59" t="s">
        <v>218</v>
      </c>
      <c r="B175" t="s">
        <v>49</v>
      </c>
      <c r="C175" t="s">
        <v>188</v>
      </c>
      <c r="D175" s="61">
        <f>SUM(Table3[[#This Row],[Reliefs and exemptions for unoccupied properties]:[Retail, hospitality, and leisure 
(incl. aviation for 2020-2022)]])</f>
        <v>15758183</v>
      </c>
      <c r="E175" s="62">
        <f>SUM(Table3[[#This Row],[Hardship 
(discretionary)]:[Stud farms
(discretionary)]])</f>
        <v>599785</v>
      </c>
      <c r="F175" s="63">
        <v>1120366</v>
      </c>
      <c r="G175" s="64" t="s">
        <v>80</v>
      </c>
      <c r="H175" s="64">
        <v>59128</v>
      </c>
      <c r="I175" s="64">
        <v>534635</v>
      </c>
      <c r="J175" s="64">
        <v>2422800</v>
      </c>
      <c r="K175" s="64">
        <v>161120</v>
      </c>
      <c r="L175" s="64">
        <v>1186327</v>
      </c>
      <c r="M175" s="64">
        <v>49026</v>
      </c>
      <c r="N175" s="64">
        <v>9535726</v>
      </c>
      <c r="O175" s="65">
        <v>69984</v>
      </c>
      <c r="P175" s="65">
        <v>0</v>
      </c>
      <c r="Q175" s="65">
        <v>0</v>
      </c>
      <c r="R175" s="65">
        <v>0</v>
      </c>
      <c r="S175" s="65">
        <v>0</v>
      </c>
      <c r="T175" s="65" t="s">
        <v>80</v>
      </c>
      <c r="U175" s="65">
        <v>80744</v>
      </c>
      <c r="V175" s="65">
        <v>169057</v>
      </c>
      <c r="W175" s="65">
        <v>38753</v>
      </c>
      <c r="X175" s="65">
        <v>12599</v>
      </c>
      <c r="Y175" s="65">
        <v>0</v>
      </c>
      <c r="Z175" s="65">
        <v>2266</v>
      </c>
      <c r="AA175" s="65" t="s">
        <v>80</v>
      </c>
      <c r="AB175" s="65">
        <v>315652</v>
      </c>
      <c r="AC175" s="55">
        <v>0</v>
      </c>
      <c r="AD175" s="65">
        <v>330852</v>
      </c>
      <c r="AE175" s="65">
        <v>174129</v>
      </c>
      <c r="AF175" s="65">
        <v>42673</v>
      </c>
      <c r="AG175" s="65">
        <v>52131</v>
      </c>
      <c r="AH175" s="65">
        <v>0</v>
      </c>
    </row>
    <row r="176" spans="1:34" ht="15" customHeight="1" x14ac:dyDescent="0.2">
      <c r="A176" s="59" t="s">
        <v>219</v>
      </c>
      <c r="B176" t="s">
        <v>50</v>
      </c>
      <c r="C176" t="s">
        <v>21</v>
      </c>
      <c r="D176" s="61">
        <f>SUM(Table3[[#This Row],[Reliefs and exemptions for unoccupied properties]:[Retail, hospitality, and leisure 
(incl. aviation for 2020-2022)]])</f>
        <v>3922462</v>
      </c>
      <c r="E176" s="62">
        <f>SUM(Table3[[#This Row],[Hardship 
(discretionary)]:[Stud farms
(discretionary)]])</f>
        <v>597312</v>
      </c>
      <c r="F176" s="63">
        <v>165414</v>
      </c>
      <c r="G176" s="64">
        <v>0</v>
      </c>
      <c r="H176" s="64">
        <v>0</v>
      </c>
      <c r="I176" s="64">
        <v>105383</v>
      </c>
      <c r="J176" s="64">
        <v>928788</v>
      </c>
      <c r="K176" s="64">
        <v>586956</v>
      </c>
      <c r="L176" s="64">
        <v>379917</v>
      </c>
      <c r="M176" s="64">
        <v>29653</v>
      </c>
      <c r="N176" s="64">
        <v>1245270</v>
      </c>
      <c r="O176" s="65">
        <v>67748</v>
      </c>
      <c r="P176" s="65">
        <v>115620</v>
      </c>
      <c r="Q176" s="65">
        <v>0</v>
      </c>
      <c r="R176" s="65">
        <v>297713</v>
      </c>
      <c r="S176" s="65">
        <v>0</v>
      </c>
      <c r="T176" s="65">
        <v>0</v>
      </c>
      <c r="U176" s="65" t="s">
        <v>80</v>
      </c>
      <c r="V176" s="65" t="s">
        <v>80</v>
      </c>
      <c r="W176" s="65" t="s">
        <v>80</v>
      </c>
      <c r="X176" s="65" t="s">
        <v>80</v>
      </c>
      <c r="Y176" s="65" t="s">
        <v>80</v>
      </c>
      <c r="Z176" s="65" t="s">
        <v>81</v>
      </c>
      <c r="AA176" s="65" t="s">
        <v>80</v>
      </c>
      <c r="AB176" s="65" t="s">
        <v>80</v>
      </c>
      <c r="AC176" s="55">
        <v>0</v>
      </c>
      <c r="AD176" s="65">
        <v>273577</v>
      </c>
      <c r="AE176" s="65">
        <v>231482</v>
      </c>
      <c r="AF176" s="65" t="s">
        <v>82</v>
      </c>
      <c r="AG176" s="65">
        <v>92253</v>
      </c>
      <c r="AH176" s="65">
        <v>0</v>
      </c>
    </row>
    <row r="177" spans="1:34" ht="15" customHeight="1" x14ac:dyDescent="0.2">
      <c r="A177" s="59" t="s">
        <v>219</v>
      </c>
      <c r="B177" t="s">
        <v>50</v>
      </c>
      <c r="C177" t="s">
        <v>22</v>
      </c>
      <c r="D177" s="61">
        <f>SUM(Table3[[#This Row],[Reliefs and exemptions for unoccupied properties]:[Retail, hospitality, and leisure 
(incl. aviation for 2020-2022)]])</f>
        <v>3948921</v>
      </c>
      <c r="E177" s="62">
        <f>SUM(Table3[[#This Row],[Hardship 
(discretionary)]:[Stud farms
(discretionary)]])</f>
        <v>606783</v>
      </c>
      <c r="F177" s="63">
        <v>110373</v>
      </c>
      <c r="G177" s="64">
        <v>0</v>
      </c>
      <c r="H177" s="64">
        <v>0</v>
      </c>
      <c r="I177" s="64">
        <v>105829</v>
      </c>
      <c r="J177" s="64">
        <v>952017</v>
      </c>
      <c r="K177" s="64">
        <v>602564</v>
      </c>
      <c r="L177" s="64">
        <v>408010</v>
      </c>
      <c r="M177" s="64">
        <v>27336</v>
      </c>
      <c r="N177" s="64">
        <v>1325244</v>
      </c>
      <c r="O177" s="65">
        <v>69676</v>
      </c>
      <c r="P177" s="65">
        <v>118910</v>
      </c>
      <c r="Q177" s="65">
        <v>0</v>
      </c>
      <c r="R177" s="65">
        <v>228962</v>
      </c>
      <c r="S177" s="65">
        <v>0</v>
      </c>
      <c r="T177" s="65" t="s">
        <v>80</v>
      </c>
      <c r="U177" s="65">
        <v>0</v>
      </c>
      <c r="V177" s="65">
        <v>0</v>
      </c>
      <c r="W177" s="65">
        <v>0</v>
      </c>
      <c r="X177" s="65">
        <v>0</v>
      </c>
      <c r="Y177" s="65" t="s">
        <v>80</v>
      </c>
      <c r="Z177" s="65" t="s">
        <v>81</v>
      </c>
      <c r="AA177" s="65" t="s">
        <v>80</v>
      </c>
      <c r="AB177" s="65" t="s">
        <v>80</v>
      </c>
      <c r="AC177" s="55">
        <v>0</v>
      </c>
      <c r="AD177" s="65">
        <v>279437</v>
      </c>
      <c r="AE177" s="65">
        <v>237830</v>
      </c>
      <c r="AF177" s="65" t="s">
        <v>82</v>
      </c>
      <c r="AG177" s="65">
        <v>89516</v>
      </c>
      <c r="AH177" s="65">
        <v>0</v>
      </c>
    </row>
    <row r="178" spans="1:34" ht="15" customHeight="1" x14ac:dyDescent="0.2">
      <c r="A178" s="59" t="s">
        <v>219</v>
      </c>
      <c r="B178" t="s">
        <v>50</v>
      </c>
      <c r="C178" t="s">
        <v>23</v>
      </c>
      <c r="D178" s="61">
        <f>SUM(Table3[[#This Row],[Reliefs and exemptions for unoccupied properties]:[Retail, hospitality, and leisure 
(incl. aviation for 2020-2022)]])</f>
        <v>4177147</v>
      </c>
      <c r="E178" s="62">
        <f>SUM(Table3[[#This Row],[Hardship 
(discretionary)]:[Stud farms
(discretionary)]])</f>
        <v>574561</v>
      </c>
      <c r="F178" s="63">
        <v>202676</v>
      </c>
      <c r="G178" s="64">
        <v>0</v>
      </c>
      <c r="H178" s="64">
        <v>0</v>
      </c>
      <c r="I178" s="64">
        <v>103510</v>
      </c>
      <c r="J178" s="64">
        <v>952661</v>
      </c>
      <c r="K178" s="64">
        <v>615519</v>
      </c>
      <c r="L178" s="64">
        <v>448311</v>
      </c>
      <c r="M178" s="64">
        <v>28085</v>
      </c>
      <c r="N178" s="64">
        <v>1416711</v>
      </c>
      <c r="O178" s="65">
        <v>71053</v>
      </c>
      <c r="P178" s="65">
        <v>121260</v>
      </c>
      <c r="Q178" s="65">
        <v>0</v>
      </c>
      <c r="R178" s="65">
        <v>162150</v>
      </c>
      <c r="S178" s="65">
        <v>0</v>
      </c>
      <c r="T178" s="65" t="s">
        <v>80</v>
      </c>
      <c r="U178" s="65">
        <v>0</v>
      </c>
      <c r="V178" s="65">
        <v>0</v>
      </c>
      <c r="W178" s="65">
        <v>0</v>
      </c>
      <c r="X178" s="65">
        <v>0</v>
      </c>
      <c r="Y178" s="65">
        <v>0</v>
      </c>
      <c r="Z178" s="65">
        <v>55211</v>
      </c>
      <c r="AA178" s="65" t="s">
        <v>80</v>
      </c>
      <c r="AB178" s="65" t="s">
        <v>80</v>
      </c>
      <c r="AC178" s="55">
        <v>0</v>
      </c>
      <c r="AD178" s="65">
        <v>279143</v>
      </c>
      <c r="AE178" s="65">
        <v>115410</v>
      </c>
      <c r="AF178" s="65">
        <v>89006</v>
      </c>
      <c r="AG178" s="65">
        <v>91002</v>
      </c>
      <c r="AH178" s="65">
        <v>0</v>
      </c>
    </row>
    <row r="179" spans="1:34" ht="15" customHeight="1" x14ac:dyDescent="0.2">
      <c r="A179" s="59" t="s">
        <v>219</v>
      </c>
      <c r="B179" t="s">
        <v>50</v>
      </c>
      <c r="C179" t="s">
        <v>24</v>
      </c>
      <c r="D179" s="61">
        <f>SUM(Table3[[#This Row],[Reliefs and exemptions for unoccupied properties]:[Retail, hospitality, and leisure 
(incl. aviation for 2020-2022)]])</f>
        <v>6493996</v>
      </c>
      <c r="E179" s="62">
        <f>SUM(Table3[[#This Row],[Hardship 
(discretionary)]:[Stud farms
(discretionary)]])</f>
        <v>571978</v>
      </c>
      <c r="F179" s="63">
        <v>216145</v>
      </c>
      <c r="G179" s="64" t="s">
        <v>80</v>
      </c>
      <c r="H179" s="64">
        <v>0</v>
      </c>
      <c r="I179" s="64">
        <v>99548</v>
      </c>
      <c r="J179" s="64">
        <v>954881</v>
      </c>
      <c r="K179" s="64">
        <v>612379</v>
      </c>
      <c r="L179" s="64">
        <v>441984</v>
      </c>
      <c r="M179" s="64">
        <v>27785</v>
      </c>
      <c r="N179" s="64">
        <v>1435299</v>
      </c>
      <c r="O179" s="65">
        <v>70889</v>
      </c>
      <c r="P179" s="65">
        <v>121170</v>
      </c>
      <c r="Q179" s="65">
        <v>0</v>
      </c>
      <c r="R179" s="65">
        <v>0</v>
      </c>
      <c r="S179" s="65">
        <v>0</v>
      </c>
      <c r="T179" s="65" t="s">
        <v>80</v>
      </c>
      <c r="U179" s="65">
        <v>0</v>
      </c>
      <c r="V179" s="65">
        <v>0</v>
      </c>
      <c r="W179" s="65">
        <v>0</v>
      </c>
      <c r="X179" s="65">
        <v>0</v>
      </c>
      <c r="Y179" s="65">
        <v>0</v>
      </c>
      <c r="Z179" s="65">
        <v>56112</v>
      </c>
      <c r="AA179" s="65">
        <v>496304</v>
      </c>
      <c r="AB179" s="65">
        <v>1961500</v>
      </c>
      <c r="AC179" s="55">
        <v>0</v>
      </c>
      <c r="AD179" s="65">
        <v>279484</v>
      </c>
      <c r="AE179" s="65">
        <v>114821</v>
      </c>
      <c r="AF179" s="65">
        <v>88326</v>
      </c>
      <c r="AG179" s="65">
        <v>89347</v>
      </c>
      <c r="AH179" s="65">
        <v>0</v>
      </c>
    </row>
    <row r="180" spans="1:34" ht="15" customHeight="1" x14ac:dyDescent="0.2">
      <c r="A180" s="59" t="s">
        <v>219</v>
      </c>
      <c r="B180" t="s">
        <v>50</v>
      </c>
      <c r="C180" t="s">
        <v>25</v>
      </c>
      <c r="D180" s="61">
        <f>SUM(Table3[[#This Row],[Reliefs and exemptions for unoccupied properties]:[Retail, hospitality, and leisure 
(incl. aviation for 2020-2022)]])</f>
        <v>5596943</v>
      </c>
      <c r="E180" s="62">
        <f>SUM(Table3[[#This Row],[Hardship 
(discretionary)]:[Stud farms
(discretionary)]])</f>
        <v>588479</v>
      </c>
      <c r="F180" s="63">
        <v>218084</v>
      </c>
      <c r="G180" s="64" t="s">
        <v>80</v>
      </c>
      <c r="H180" s="64">
        <v>0</v>
      </c>
      <c r="I180" s="64">
        <v>96816</v>
      </c>
      <c r="J180" s="64">
        <v>1041629</v>
      </c>
      <c r="K180" s="64">
        <v>612756</v>
      </c>
      <c r="L180" s="64">
        <v>428662</v>
      </c>
      <c r="M180" s="64">
        <v>25062</v>
      </c>
      <c r="N180" s="64">
        <v>1420811</v>
      </c>
      <c r="O180" s="65">
        <v>70940</v>
      </c>
      <c r="P180" s="65">
        <v>121260</v>
      </c>
      <c r="Q180" s="65">
        <v>0</v>
      </c>
      <c r="R180" s="65">
        <v>0</v>
      </c>
      <c r="S180" s="65">
        <v>0</v>
      </c>
      <c r="T180" s="65" t="s">
        <v>80</v>
      </c>
      <c r="U180" s="65">
        <v>3822</v>
      </c>
      <c r="V180" s="65">
        <v>0</v>
      </c>
      <c r="W180" s="65">
        <v>0</v>
      </c>
      <c r="X180" s="65">
        <v>0</v>
      </c>
      <c r="Y180" s="65">
        <v>0</v>
      </c>
      <c r="Z180" s="65">
        <v>55211</v>
      </c>
      <c r="AA180" s="65" t="s">
        <v>80</v>
      </c>
      <c r="AB180" s="65">
        <v>1501890</v>
      </c>
      <c r="AC180" s="55">
        <v>0</v>
      </c>
      <c r="AD180" s="65">
        <v>296751</v>
      </c>
      <c r="AE180" s="65">
        <v>114892</v>
      </c>
      <c r="AF180" s="65">
        <v>89261</v>
      </c>
      <c r="AG180" s="65">
        <v>87575</v>
      </c>
      <c r="AH180" s="65">
        <v>0</v>
      </c>
    </row>
    <row r="181" spans="1:34" ht="24.95" customHeight="1" x14ac:dyDescent="0.2">
      <c r="A181" s="59" t="s">
        <v>219</v>
      </c>
      <c r="B181" t="s">
        <v>50</v>
      </c>
      <c r="C181" t="s">
        <v>188</v>
      </c>
      <c r="D181" s="61">
        <f>SUM(Table3[[#This Row],[Reliefs and exemptions for unoccupied properties]:[Retail, hospitality, and leisure 
(incl. aviation for 2020-2022)]])</f>
        <v>4193121</v>
      </c>
      <c r="E181" s="62">
        <f>SUM(Table3[[#This Row],[Hardship 
(discretionary)]:[Stud farms
(discretionary)]])</f>
        <v>616536</v>
      </c>
      <c r="F181" s="63">
        <v>165757</v>
      </c>
      <c r="G181" s="64" t="s">
        <v>80</v>
      </c>
      <c r="H181" s="64">
        <v>11302</v>
      </c>
      <c r="I181" s="64">
        <v>89395</v>
      </c>
      <c r="J181" s="64">
        <v>1080196</v>
      </c>
      <c r="K181" s="64">
        <v>626559</v>
      </c>
      <c r="L181" s="64">
        <v>405829</v>
      </c>
      <c r="M181" s="64">
        <v>24152</v>
      </c>
      <c r="N181" s="64">
        <v>1435455</v>
      </c>
      <c r="O181" s="65">
        <v>67596</v>
      </c>
      <c r="P181" s="65">
        <v>85150</v>
      </c>
      <c r="Q181" s="65">
        <v>0</v>
      </c>
      <c r="R181" s="65">
        <v>0</v>
      </c>
      <c r="S181" s="65">
        <v>0</v>
      </c>
      <c r="T181" s="65" t="s">
        <v>80</v>
      </c>
      <c r="U181" s="65">
        <v>3884</v>
      </c>
      <c r="V181" s="65">
        <v>0</v>
      </c>
      <c r="W181" s="65">
        <v>0</v>
      </c>
      <c r="X181" s="65">
        <v>0</v>
      </c>
      <c r="Y181" s="65">
        <v>0</v>
      </c>
      <c r="Z181" s="65">
        <v>56112</v>
      </c>
      <c r="AA181" s="65" t="s">
        <v>80</v>
      </c>
      <c r="AB181" s="65">
        <v>141734</v>
      </c>
      <c r="AC181" s="55">
        <v>0</v>
      </c>
      <c r="AD181" s="65">
        <v>309698</v>
      </c>
      <c r="AE181" s="65">
        <v>117479</v>
      </c>
      <c r="AF181" s="65">
        <v>86077</v>
      </c>
      <c r="AG181" s="65">
        <v>103282</v>
      </c>
      <c r="AH181" s="65">
        <v>0</v>
      </c>
    </row>
    <row r="182" spans="1:34" ht="15" customHeight="1" x14ac:dyDescent="0.2">
      <c r="A182" s="59" t="s">
        <v>220</v>
      </c>
      <c r="B182" t="s">
        <v>51</v>
      </c>
      <c r="C182" t="s">
        <v>21</v>
      </c>
      <c r="D182" s="61">
        <f>SUM(Table3[[#This Row],[Reliefs and exemptions for unoccupied properties]:[Retail, hospitality, and leisure 
(incl. aviation for 2020-2022)]])</f>
        <v>11892121</v>
      </c>
      <c r="E182" s="62">
        <f>SUM(Table3[[#This Row],[Hardship 
(discretionary)]:[Stud farms
(discretionary)]])</f>
        <v>559706</v>
      </c>
      <c r="F182" s="63">
        <v>1527802</v>
      </c>
      <c r="G182" s="64">
        <v>0</v>
      </c>
      <c r="H182" s="64">
        <v>10261</v>
      </c>
      <c r="I182" s="64">
        <v>532488</v>
      </c>
      <c r="J182" s="64">
        <v>1963121</v>
      </c>
      <c r="K182" s="64">
        <v>41399</v>
      </c>
      <c r="L182" s="64">
        <v>1511814</v>
      </c>
      <c r="M182" s="64">
        <v>36558</v>
      </c>
      <c r="N182" s="64">
        <v>5576811</v>
      </c>
      <c r="O182" s="65">
        <v>0</v>
      </c>
      <c r="P182" s="65">
        <v>0</v>
      </c>
      <c r="Q182" s="65">
        <v>169790</v>
      </c>
      <c r="R182" s="65">
        <v>519596</v>
      </c>
      <c r="S182" s="65">
        <v>0</v>
      </c>
      <c r="T182" s="65">
        <v>2481</v>
      </c>
      <c r="U182" s="65" t="s">
        <v>80</v>
      </c>
      <c r="V182" s="65" t="s">
        <v>80</v>
      </c>
      <c r="W182" s="65" t="s">
        <v>80</v>
      </c>
      <c r="X182" s="65" t="s">
        <v>80</v>
      </c>
      <c r="Y182" s="65" t="s">
        <v>80</v>
      </c>
      <c r="Z182" s="65" t="s">
        <v>81</v>
      </c>
      <c r="AA182" s="65" t="s">
        <v>80</v>
      </c>
      <c r="AB182" s="65" t="s">
        <v>80</v>
      </c>
      <c r="AC182" s="55">
        <v>0</v>
      </c>
      <c r="AD182" s="65">
        <v>288192</v>
      </c>
      <c r="AE182" s="65">
        <v>254598</v>
      </c>
      <c r="AF182" s="65" t="s">
        <v>82</v>
      </c>
      <c r="AG182" s="65">
        <v>16916</v>
      </c>
      <c r="AH182" s="65">
        <v>0</v>
      </c>
    </row>
    <row r="183" spans="1:34" ht="15" customHeight="1" x14ac:dyDescent="0.2">
      <c r="A183" s="59" t="s">
        <v>220</v>
      </c>
      <c r="B183" t="s">
        <v>51</v>
      </c>
      <c r="C183" t="s">
        <v>22</v>
      </c>
      <c r="D183" s="61">
        <f>SUM(Table3[[#This Row],[Reliefs and exemptions for unoccupied properties]:[Retail, hospitality, and leisure 
(incl. aviation for 2020-2022)]])</f>
        <v>12108541</v>
      </c>
      <c r="E183" s="62">
        <f>SUM(Table3[[#This Row],[Hardship 
(discretionary)]:[Stud farms
(discretionary)]])</f>
        <v>591301</v>
      </c>
      <c r="F183" s="63">
        <v>1346908</v>
      </c>
      <c r="G183" s="64">
        <v>0</v>
      </c>
      <c r="H183" s="64">
        <v>50586</v>
      </c>
      <c r="I183" s="64">
        <v>545791</v>
      </c>
      <c r="J183" s="64">
        <v>2069867</v>
      </c>
      <c r="K183" s="64">
        <v>42643</v>
      </c>
      <c r="L183" s="64">
        <v>1568640</v>
      </c>
      <c r="M183" s="64">
        <v>37056</v>
      </c>
      <c r="N183" s="64">
        <v>5932486</v>
      </c>
      <c r="O183" s="65">
        <v>6134</v>
      </c>
      <c r="P183" s="65">
        <v>0</v>
      </c>
      <c r="Q183" s="65">
        <v>180480</v>
      </c>
      <c r="R183" s="65">
        <v>231462</v>
      </c>
      <c r="S183" s="65">
        <v>0</v>
      </c>
      <c r="T183" s="65" t="s">
        <v>80</v>
      </c>
      <c r="U183" s="65">
        <v>75168</v>
      </c>
      <c r="V183" s="65">
        <v>21320</v>
      </c>
      <c r="W183" s="65">
        <v>0</v>
      </c>
      <c r="X183" s="65">
        <v>0</v>
      </c>
      <c r="Y183" s="65" t="s">
        <v>80</v>
      </c>
      <c r="Z183" s="65" t="s">
        <v>81</v>
      </c>
      <c r="AA183" s="65" t="s">
        <v>80</v>
      </c>
      <c r="AB183" s="65" t="s">
        <v>80</v>
      </c>
      <c r="AC183" s="55">
        <v>0</v>
      </c>
      <c r="AD183" s="65">
        <v>312806</v>
      </c>
      <c r="AE183" s="65">
        <v>261071</v>
      </c>
      <c r="AF183" s="65" t="s">
        <v>82</v>
      </c>
      <c r="AG183" s="65">
        <v>17424</v>
      </c>
      <c r="AH183" s="65">
        <v>0</v>
      </c>
    </row>
    <row r="184" spans="1:34" ht="15" customHeight="1" x14ac:dyDescent="0.2">
      <c r="A184" s="59" t="s">
        <v>220</v>
      </c>
      <c r="B184" t="s">
        <v>51</v>
      </c>
      <c r="C184" t="s">
        <v>23</v>
      </c>
      <c r="D184" s="61">
        <f>SUM(Table3[[#This Row],[Reliefs and exemptions for unoccupied properties]:[Retail, hospitality, and leisure 
(incl. aviation for 2020-2022)]])</f>
        <v>12582465</v>
      </c>
      <c r="E184" s="62">
        <f>SUM(Table3[[#This Row],[Hardship 
(discretionary)]:[Stud farms
(discretionary)]])</f>
        <v>564487</v>
      </c>
      <c r="F184" s="63">
        <v>1456720</v>
      </c>
      <c r="G184" s="64">
        <v>0</v>
      </c>
      <c r="H184" s="64">
        <v>95163</v>
      </c>
      <c r="I184" s="64">
        <v>545168</v>
      </c>
      <c r="J184" s="64">
        <v>2084719</v>
      </c>
      <c r="K184" s="64">
        <v>43532</v>
      </c>
      <c r="L184" s="64">
        <v>1639277</v>
      </c>
      <c r="M184" s="64">
        <v>31153</v>
      </c>
      <c r="N184" s="64">
        <v>6295750</v>
      </c>
      <c r="O184" s="65">
        <v>6262</v>
      </c>
      <c r="P184" s="65">
        <v>0</v>
      </c>
      <c r="Q184" s="65">
        <v>98760</v>
      </c>
      <c r="R184" s="65">
        <v>118258</v>
      </c>
      <c r="S184" s="65">
        <v>0</v>
      </c>
      <c r="T184" s="65" t="s">
        <v>80</v>
      </c>
      <c r="U184" s="65">
        <v>73843</v>
      </c>
      <c r="V184" s="65">
        <v>81904</v>
      </c>
      <c r="W184" s="65">
        <v>0</v>
      </c>
      <c r="X184" s="65">
        <v>0</v>
      </c>
      <c r="Y184" s="65">
        <v>0</v>
      </c>
      <c r="Z184" s="65">
        <v>11956</v>
      </c>
      <c r="AA184" s="65" t="s">
        <v>80</v>
      </c>
      <c r="AB184" s="65" t="s">
        <v>80</v>
      </c>
      <c r="AC184" s="55">
        <v>0</v>
      </c>
      <c r="AD184" s="65">
        <v>294519</v>
      </c>
      <c r="AE184" s="65">
        <v>253945</v>
      </c>
      <c r="AF184" s="65">
        <v>0</v>
      </c>
      <c r="AG184" s="65">
        <v>16023</v>
      </c>
      <c r="AH184" s="65">
        <v>0</v>
      </c>
    </row>
    <row r="185" spans="1:34" ht="15" customHeight="1" x14ac:dyDescent="0.2">
      <c r="A185" s="59" t="s">
        <v>220</v>
      </c>
      <c r="B185" t="s">
        <v>51</v>
      </c>
      <c r="C185" t="s">
        <v>24</v>
      </c>
      <c r="D185" s="61">
        <f>SUM(Table3[[#This Row],[Reliefs and exemptions for unoccupied properties]:[Retail, hospitality, and leisure 
(incl. aviation for 2020-2022)]])</f>
        <v>34432346</v>
      </c>
      <c r="E185" s="62">
        <f>SUM(Table3[[#This Row],[Hardship 
(discretionary)]:[Stud farms
(discretionary)]])</f>
        <v>532106</v>
      </c>
      <c r="F185" s="63">
        <v>1666243</v>
      </c>
      <c r="G185" s="64" t="s">
        <v>80</v>
      </c>
      <c r="H185" s="64">
        <v>22191</v>
      </c>
      <c r="I185" s="64">
        <v>549301</v>
      </c>
      <c r="J185" s="64">
        <v>2004039</v>
      </c>
      <c r="K185" s="64">
        <v>66664</v>
      </c>
      <c r="L185" s="64">
        <v>1629552</v>
      </c>
      <c r="M185" s="64">
        <v>25580</v>
      </c>
      <c r="N185" s="64">
        <v>6062033</v>
      </c>
      <c r="O185" s="65">
        <v>6263</v>
      </c>
      <c r="P185" s="65">
        <v>0</v>
      </c>
      <c r="Q185" s="65">
        <v>147769</v>
      </c>
      <c r="R185" s="65">
        <v>0</v>
      </c>
      <c r="S185" s="65">
        <v>0</v>
      </c>
      <c r="T185" s="65" t="s">
        <v>80</v>
      </c>
      <c r="U185" s="65">
        <v>82350</v>
      </c>
      <c r="V185" s="65">
        <v>42864</v>
      </c>
      <c r="W185" s="65">
        <v>0</v>
      </c>
      <c r="X185" s="65">
        <v>0</v>
      </c>
      <c r="Y185" s="65">
        <v>0</v>
      </c>
      <c r="Z185" s="65">
        <v>11957</v>
      </c>
      <c r="AA185" s="65">
        <v>933024</v>
      </c>
      <c r="AB185" s="65">
        <v>21182516</v>
      </c>
      <c r="AC185" s="55">
        <v>0</v>
      </c>
      <c r="AD185" s="65">
        <v>291144</v>
      </c>
      <c r="AE185" s="65">
        <v>0</v>
      </c>
      <c r="AF185" s="65">
        <v>224938</v>
      </c>
      <c r="AG185" s="65">
        <v>16024</v>
      </c>
      <c r="AH185" s="65">
        <v>0</v>
      </c>
    </row>
    <row r="186" spans="1:34" ht="15" customHeight="1" x14ac:dyDescent="0.2">
      <c r="A186" s="59" t="s">
        <v>220</v>
      </c>
      <c r="B186" t="s">
        <v>51</v>
      </c>
      <c r="C186" t="s">
        <v>25</v>
      </c>
      <c r="D186" s="61">
        <f>SUM(Table3[[#This Row],[Reliefs and exemptions for unoccupied properties]:[Retail, hospitality, and leisure 
(incl. aviation for 2020-2022)]])</f>
        <v>26074006</v>
      </c>
      <c r="E186" s="62">
        <f>SUM(Table3[[#This Row],[Hardship 
(discretionary)]:[Stud farms
(discretionary)]])</f>
        <v>531724</v>
      </c>
      <c r="F186" s="63">
        <v>1216902</v>
      </c>
      <c r="G186" s="64" t="s">
        <v>80</v>
      </c>
      <c r="H186" s="64">
        <v>12179</v>
      </c>
      <c r="I186" s="64">
        <v>535200</v>
      </c>
      <c r="J186" s="64">
        <v>1946844</v>
      </c>
      <c r="K186" s="64">
        <v>66660</v>
      </c>
      <c r="L186" s="64">
        <v>1707318</v>
      </c>
      <c r="M186" s="64">
        <v>25284</v>
      </c>
      <c r="N186" s="64">
        <v>6060280</v>
      </c>
      <c r="O186" s="65">
        <v>6262</v>
      </c>
      <c r="P186" s="65">
        <v>0</v>
      </c>
      <c r="Q186" s="65">
        <v>153762</v>
      </c>
      <c r="R186" s="65">
        <v>0</v>
      </c>
      <c r="S186" s="65">
        <v>0</v>
      </c>
      <c r="T186" s="65" t="s">
        <v>80</v>
      </c>
      <c r="U186" s="65">
        <v>83227</v>
      </c>
      <c r="V186" s="65">
        <v>86612</v>
      </c>
      <c r="W186" s="65">
        <v>0</v>
      </c>
      <c r="X186" s="65">
        <v>0</v>
      </c>
      <c r="Y186" s="65">
        <v>0</v>
      </c>
      <c r="Z186" s="65">
        <v>11956</v>
      </c>
      <c r="AA186" s="65" t="s">
        <v>80</v>
      </c>
      <c r="AB186" s="65">
        <v>14161520</v>
      </c>
      <c r="AC186" s="55">
        <v>0</v>
      </c>
      <c r="AD186" s="65">
        <v>296062</v>
      </c>
      <c r="AE186" s="65">
        <v>0</v>
      </c>
      <c r="AF186" s="65">
        <v>217875</v>
      </c>
      <c r="AG186" s="65">
        <v>17787</v>
      </c>
      <c r="AH186" s="65">
        <v>0</v>
      </c>
    </row>
    <row r="187" spans="1:34" ht="24.95" customHeight="1" x14ac:dyDescent="0.2">
      <c r="A187" s="59" t="s">
        <v>220</v>
      </c>
      <c r="B187" t="s">
        <v>51</v>
      </c>
      <c r="C187" t="s">
        <v>188</v>
      </c>
      <c r="D187" s="61">
        <f>SUM(Table3[[#This Row],[Reliefs and exemptions for unoccupied properties]:[Retail, hospitality, and leisure 
(incl. aviation for 2020-2022)]])</f>
        <v>12755855</v>
      </c>
      <c r="E187" s="62">
        <f>SUM(Table3[[#This Row],[Hardship 
(discretionary)]:[Stud farms
(discretionary)]])</f>
        <v>582991</v>
      </c>
      <c r="F187" s="63">
        <v>1591546</v>
      </c>
      <c r="G187" s="64" t="s">
        <v>80</v>
      </c>
      <c r="H187" s="64">
        <v>14436</v>
      </c>
      <c r="I187" s="64">
        <v>541806</v>
      </c>
      <c r="J187" s="64">
        <v>1938549</v>
      </c>
      <c r="K187" s="64">
        <v>67748</v>
      </c>
      <c r="L187" s="64">
        <v>1742872</v>
      </c>
      <c r="M187" s="64">
        <v>22086</v>
      </c>
      <c r="N187" s="64">
        <v>5619392</v>
      </c>
      <c r="O187" s="65">
        <v>12460</v>
      </c>
      <c r="P187" s="65">
        <v>0</v>
      </c>
      <c r="Q187" s="65">
        <v>156272</v>
      </c>
      <c r="R187" s="65">
        <v>0</v>
      </c>
      <c r="S187" s="65">
        <v>0</v>
      </c>
      <c r="T187" s="65" t="s">
        <v>80</v>
      </c>
      <c r="U187" s="65">
        <v>104082</v>
      </c>
      <c r="V187" s="65">
        <v>253210</v>
      </c>
      <c r="W187" s="65">
        <v>0</v>
      </c>
      <c r="X187" s="65">
        <v>0</v>
      </c>
      <c r="Y187" s="65">
        <v>0</v>
      </c>
      <c r="Z187" s="65">
        <v>12151</v>
      </c>
      <c r="AA187" s="65" t="s">
        <v>80</v>
      </c>
      <c r="AB187" s="65">
        <v>679245</v>
      </c>
      <c r="AC187" s="55">
        <v>0</v>
      </c>
      <c r="AD187" s="65">
        <v>331896</v>
      </c>
      <c r="AE187" s="65">
        <v>0</v>
      </c>
      <c r="AF187" s="65">
        <v>232420</v>
      </c>
      <c r="AG187" s="65">
        <v>18675</v>
      </c>
      <c r="AH187" s="65">
        <v>0</v>
      </c>
    </row>
    <row r="188" spans="1:34" ht="15" customHeight="1" x14ac:dyDescent="0.2">
      <c r="A188" s="59" t="s">
        <v>221</v>
      </c>
      <c r="B188" t="s">
        <v>52</v>
      </c>
      <c r="C188" t="s">
        <v>21</v>
      </c>
      <c r="D188" s="61">
        <f>SUM(Table3[[#This Row],[Reliefs and exemptions for unoccupied properties]:[Retail, hospitality, and leisure 
(incl. aviation for 2020-2022)]])</f>
        <v>23049244</v>
      </c>
      <c r="E188" s="62">
        <f>SUM(Table3[[#This Row],[Hardship 
(discretionary)]:[Stud farms
(discretionary)]])</f>
        <v>1352630</v>
      </c>
      <c r="F188" s="63">
        <v>2184889</v>
      </c>
      <c r="G188" s="64">
        <v>0</v>
      </c>
      <c r="H188" s="64">
        <v>4321</v>
      </c>
      <c r="I188" s="64">
        <v>1631122</v>
      </c>
      <c r="J188" s="64">
        <v>5620702</v>
      </c>
      <c r="K188" s="64">
        <v>64737</v>
      </c>
      <c r="L188" s="64">
        <v>3156294</v>
      </c>
      <c r="M188" s="64">
        <v>1305</v>
      </c>
      <c r="N188" s="64">
        <v>9946374</v>
      </c>
      <c r="O188" s="65">
        <v>92774</v>
      </c>
      <c r="P188" s="65">
        <v>5476</v>
      </c>
      <c r="Q188" s="65">
        <v>0</v>
      </c>
      <c r="R188" s="65">
        <v>341250</v>
      </c>
      <c r="S188" s="65">
        <v>0</v>
      </c>
      <c r="T188" s="65">
        <v>0</v>
      </c>
      <c r="U188" s="65" t="s">
        <v>80</v>
      </c>
      <c r="V188" s="65" t="s">
        <v>80</v>
      </c>
      <c r="W188" s="65" t="s">
        <v>80</v>
      </c>
      <c r="X188" s="65" t="s">
        <v>80</v>
      </c>
      <c r="Y188" s="65" t="s">
        <v>80</v>
      </c>
      <c r="Z188" s="65" t="s">
        <v>81</v>
      </c>
      <c r="AA188" s="65" t="s">
        <v>80</v>
      </c>
      <c r="AB188" s="65" t="s">
        <v>80</v>
      </c>
      <c r="AC188" s="55">
        <v>0</v>
      </c>
      <c r="AD188" s="65">
        <v>955450</v>
      </c>
      <c r="AE188" s="65">
        <v>372006</v>
      </c>
      <c r="AF188" s="65" t="s">
        <v>82</v>
      </c>
      <c r="AG188" s="65">
        <v>25174</v>
      </c>
      <c r="AH188" s="65">
        <v>0</v>
      </c>
    </row>
    <row r="189" spans="1:34" ht="15" customHeight="1" x14ac:dyDescent="0.2">
      <c r="A189" s="59" t="s">
        <v>221</v>
      </c>
      <c r="B189" t="s">
        <v>52</v>
      </c>
      <c r="C189" t="s">
        <v>22</v>
      </c>
      <c r="D189" s="61">
        <f>SUM(Table3[[#This Row],[Reliefs and exemptions for unoccupied properties]:[Retail, hospitality, and leisure 
(incl. aviation for 2020-2022)]])</f>
        <v>27817984</v>
      </c>
      <c r="E189" s="62">
        <f>SUM(Table3[[#This Row],[Hardship 
(discretionary)]:[Stud farms
(discretionary)]])</f>
        <v>1426595</v>
      </c>
      <c r="F189" s="63">
        <v>1780023</v>
      </c>
      <c r="G189" s="64">
        <v>0</v>
      </c>
      <c r="H189" s="64">
        <v>18549</v>
      </c>
      <c r="I189" s="64">
        <v>1702942</v>
      </c>
      <c r="J189" s="64">
        <v>5840283</v>
      </c>
      <c r="K189" s="64">
        <v>66682</v>
      </c>
      <c r="L189" s="64">
        <v>3345760</v>
      </c>
      <c r="M189" s="64">
        <v>92</v>
      </c>
      <c r="N189" s="64">
        <v>11004993</v>
      </c>
      <c r="O189" s="65">
        <v>518315</v>
      </c>
      <c r="P189" s="65">
        <v>5640</v>
      </c>
      <c r="Q189" s="65">
        <v>0</v>
      </c>
      <c r="R189" s="65">
        <v>163517</v>
      </c>
      <c r="S189" s="65">
        <v>0</v>
      </c>
      <c r="T189" s="65" t="s">
        <v>80</v>
      </c>
      <c r="U189" s="65">
        <v>519416</v>
      </c>
      <c r="V189" s="65">
        <v>2825132</v>
      </c>
      <c r="W189" s="65">
        <v>26640</v>
      </c>
      <c r="X189" s="65">
        <v>0</v>
      </c>
      <c r="Y189" s="65" t="s">
        <v>80</v>
      </c>
      <c r="Z189" s="65" t="s">
        <v>81</v>
      </c>
      <c r="AA189" s="65" t="s">
        <v>80</v>
      </c>
      <c r="AB189" s="65" t="s">
        <v>80</v>
      </c>
      <c r="AC189" s="55">
        <v>0</v>
      </c>
      <c r="AD189" s="65">
        <v>997452</v>
      </c>
      <c r="AE189" s="65">
        <v>406234</v>
      </c>
      <c r="AF189" s="65" t="s">
        <v>82</v>
      </c>
      <c r="AG189" s="65">
        <v>22909</v>
      </c>
      <c r="AH189" s="65">
        <v>0</v>
      </c>
    </row>
    <row r="190" spans="1:34" ht="15" customHeight="1" x14ac:dyDescent="0.2">
      <c r="A190" s="59" t="s">
        <v>221</v>
      </c>
      <c r="B190" t="s">
        <v>52</v>
      </c>
      <c r="C190" t="s">
        <v>23</v>
      </c>
      <c r="D190" s="61">
        <f>SUM(Table3[[#This Row],[Reliefs and exemptions for unoccupied properties]:[Retail, hospitality, and leisure 
(incl. aviation for 2020-2022)]])</f>
        <v>35905613</v>
      </c>
      <c r="E190" s="62">
        <f>SUM(Table3[[#This Row],[Hardship 
(discretionary)]:[Stud farms
(discretionary)]])</f>
        <v>1456316</v>
      </c>
      <c r="F190" s="63">
        <v>1961321</v>
      </c>
      <c r="G190" s="64">
        <v>0</v>
      </c>
      <c r="H190" s="64">
        <v>127356</v>
      </c>
      <c r="I190" s="64">
        <v>1732091</v>
      </c>
      <c r="J190" s="64">
        <v>6492410</v>
      </c>
      <c r="K190" s="64">
        <v>68071</v>
      </c>
      <c r="L190" s="64">
        <v>3310159</v>
      </c>
      <c r="M190" s="64">
        <v>0</v>
      </c>
      <c r="N190" s="64">
        <v>13128448</v>
      </c>
      <c r="O190" s="65">
        <v>129590</v>
      </c>
      <c r="P190" s="65">
        <v>5758</v>
      </c>
      <c r="Q190" s="65">
        <v>0</v>
      </c>
      <c r="R190" s="65">
        <v>49413</v>
      </c>
      <c r="S190" s="65">
        <v>0</v>
      </c>
      <c r="T190" s="65" t="s">
        <v>80</v>
      </c>
      <c r="U190" s="65">
        <v>543574</v>
      </c>
      <c r="V190" s="65">
        <v>8355318</v>
      </c>
      <c r="W190" s="65">
        <v>2104</v>
      </c>
      <c r="X190" s="65">
        <v>0</v>
      </c>
      <c r="Y190" s="65">
        <v>0</v>
      </c>
      <c r="Z190" s="65">
        <v>0</v>
      </c>
      <c r="AA190" s="65" t="s">
        <v>80</v>
      </c>
      <c r="AB190" s="65" t="s">
        <v>80</v>
      </c>
      <c r="AC190" s="55">
        <v>0</v>
      </c>
      <c r="AD190" s="65">
        <v>1041884</v>
      </c>
      <c r="AE190" s="65">
        <v>0</v>
      </c>
      <c r="AF190" s="65">
        <v>395747</v>
      </c>
      <c r="AG190" s="65">
        <v>18685</v>
      </c>
      <c r="AH190" s="65">
        <v>0</v>
      </c>
    </row>
    <row r="191" spans="1:34" ht="15" customHeight="1" x14ac:dyDescent="0.2">
      <c r="A191" s="59" t="s">
        <v>221</v>
      </c>
      <c r="B191" t="s">
        <v>52</v>
      </c>
      <c r="C191" t="s">
        <v>24</v>
      </c>
      <c r="D191" s="61">
        <f>SUM(Table3[[#This Row],[Reliefs and exemptions for unoccupied properties]:[Retail, hospitality, and leisure 
(incl. aviation for 2020-2022)]])</f>
        <v>73646684</v>
      </c>
      <c r="E191" s="62">
        <f>SUM(Table3[[#This Row],[Hardship 
(discretionary)]:[Stud farms
(discretionary)]])</f>
        <v>1389980</v>
      </c>
      <c r="F191" s="63">
        <v>1203154</v>
      </c>
      <c r="G191" s="64" t="s">
        <v>80</v>
      </c>
      <c r="H191" s="64">
        <v>41667</v>
      </c>
      <c r="I191" s="64">
        <v>1762216</v>
      </c>
      <c r="J191" s="64">
        <v>6574095</v>
      </c>
      <c r="K191" s="64">
        <v>61136</v>
      </c>
      <c r="L191" s="64">
        <v>3081010</v>
      </c>
      <c r="M191" s="64">
        <v>0</v>
      </c>
      <c r="N191" s="64">
        <v>13807839</v>
      </c>
      <c r="O191" s="65">
        <v>129599</v>
      </c>
      <c r="P191" s="65">
        <v>5758</v>
      </c>
      <c r="Q191" s="65">
        <v>0</v>
      </c>
      <c r="R191" s="65">
        <v>0</v>
      </c>
      <c r="S191" s="65">
        <v>0</v>
      </c>
      <c r="T191" s="65" t="s">
        <v>80</v>
      </c>
      <c r="U191" s="65">
        <v>579078</v>
      </c>
      <c r="V191" s="65">
        <v>316101</v>
      </c>
      <c r="W191" s="65">
        <v>0</v>
      </c>
      <c r="X191" s="65">
        <v>0</v>
      </c>
      <c r="Y191" s="65">
        <v>0</v>
      </c>
      <c r="Z191" s="65">
        <v>0</v>
      </c>
      <c r="AA191" s="65">
        <v>6138096</v>
      </c>
      <c r="AB191" s="65">
        <v>39946935</v>
      </c>
      <c r="AC191" s="55">
        <v>0</v>
      </c>
      <c r="AD191" s="65">
        <v>1015824</v>
      </c>
      <c r="AE191" s="65">
        <v>0</v>
      </c>
      <c r="AF191" s="65">
        <v>358741</v>
      </c>
      <c r="AG191" s="65">
        <v>15415</v>
      </c>
      <c r="AH191" s="65">
        <v>0</v>
      </c>
    </row>
    <row r="192" spans="1:34" ht="15" customHeight="1" x14ac:dyDescent="0.2">
      <c r="A192" s="59" t="s">
        <v>221</v>
      </c>
      <c r="B192" t="s">
        <v>52</v>
      </c>
      <c r="C192" t="s">
        <v>25</v>
      </c>
      <c r="D192" s="61">
        <f>SUM(Table3[[#This Row],[Reliefs and exemptions for unoccupied properties]:[Retail, hospitality, and leisure 
(incl. aviation for 2020-2022)]])</f>
        <v>47419924.460000008</v>
      </c>
      <c r="E192" s="62">
        <f>SUM(Table3[[#This Row],[Hardship 
(discretionary)]:[Stud farms
(discretionary)]])</f>
        <v>1465698.49</v>
      </c>
      <c r="F192" s="63">
        <v>1292129.73</v>
      </c>
      <c r="G192" s="64" t="s">
        <v>80</v>
      </c>
      <c r="H192" s="64">
        <v>53498.33</v>
      </c>
      <c r="I192" s="64">
        <v>1738603.4</v>
      </c>
      <c r="J192" s="64">
        <v>6719526.3899999997</v>
      </c>
      <c r="K192" s="64">
        <v>68070.8</v>
      </c>
      <c r="L192" s="64">
        <v>3322461.66</v>
      </c>
      <c r="M192" s="64">
        <v>0</v>
      </c>
      <c r="N192" s="64">
        <v>12408049</v>
      </c>
      <c r="O192" s="65">
        <v>207794.3</v>
      </c>
      <c r="P192" s="65">
        <v>5757.5</v>
      </c>
      <c r="Q192" s="65">
        <v>0</v>
      </c>
      <c r="R192" s="65">
        <v>0</v>
      </c>
      <c r="S192" s="65">
        <v>0</v>
      </c>
      <c r="T192" s="65" t="s">
        <v>80</v>
      </c>
      <c r="U192" s="65">
        <v>594439.14</v>
      </c>
      <c r="V192" s="65">
        <v>399904.91</v>
      </c>
      <c r="W192" s="65">
        <v>0</v>
      </c>
      <c r="X192" s="65">
        <v>0</v>
      </c>
      <c r="Y192" s="65">
        <v>0</v>
      </c>
      <c r="Z192" s="65">
        <v>0</v>
      </c>
      <c r="AA192" s="65" t="s">
        <v>80</v>
      </c>
      <c r="AB192" s="65">
        <v>20609689.300000001</v>
      </c>
      <c r="AC192" s="55">
        <v>0</v>
      </c>
      <c r="AD192" s="65">
        <v>1054966.68</v>
      </c>
      <c r="AE192" s="65">
        <v>0</v>
      </c>
      <c r="AF192" s="65">
        <v>393231.46</v>
      </c>
      <c r="AG192" s="65">
        <v>17500.349999999999</v>
      </c>
      <c r="AH192" s="65">
        <v>0</v>
      </c>
    </row>
    <row r="193" spans="1:34" ht="24.95" customHeight="1" x14ac:dyDescent="0.2">
      <c r="A193" s="59" t="s">
        <v>221</v>
      </c>
      <c r="B193" t="s">
        <v>52</v>
      </c>
      <c r="C193" t="s">
        <v>188</v>
      </c>
      <c r="D193" s="61">
        <f>SUM(Table3[[#This Row],[Reliefs and exemptions for unoccupied properties]:[Retail, hospitality, and leisure 
(incl. aviation for 2020-2022)]])</f>
        <v>31325053</v>
      </c>
      <c r="E193" s="62">
        <f>SUM(Table3[[#This Row],[Hardship 
(discretionary)]:[Stud farms
(discretionary)]])</f>
        <v>1575324</v>
      </c>
      <c r="F193" s="63">
        <v>1724867</v>
      </c>
      <c r="G193" s="64" t="s">
        <v>80</v>
      </c>
      <c r="H193" s="64">
        <v>127002</v>
      </c>
      <c r="I193" s="64">
        <v>1781638</v>
      </c>
      <c r="J193" s="64">
        <v>6879090</v>
      </c>
      <c r="K193" s="64">
        <v>69182</v>
      </c>
      <c r="L193" s="64">
        <v>3371300</v>
      </c>
      <c r="M193" s="64">
        <v>0</v>
      </c>
      <c r="N193" s="64">
        <v>13915776</v>
      </c>
      <c r="O193" s="65">
        <v>210111</v>
      </c>
      <c r="P193" s="65">
        <v>5852</v>
      </c>
      <c r="Q193" s="65">
        <v>0</v>
      </c>
      <c r="R193" s="65">
        <v>0</v>
      </c>
      <c r="S193" s="65">
        <v>0</v>
      </c>
      <c r="T193" s="65" t="s">
        <v>80</v>
      </c>
      <c r="U193" s="65">
        <v>567890</v>
      </c>
      <c r="V193" s="65">
        <v>1689390</v>
      </c>
      <c r="W193" s="65">
        <v>3522</v>
      </c>
      <c r="X193" s="65">
        <v>0</v>
      </c>
      <c r="Y193" s="65">
        <v>0</v>
      </c>
      <c r="Z193" s="65">
        <v>0</v>
      </c>
      <c r="AA193" s="65" t="s">
        <v>80</v>
      </c>
      <c r="AB193" s="65">
        <v>979433</v>
      </c>
      <c r="AC193" s="55">
        <v>0</v>
      </c>
      <c r="AD193" s="65">
        <v>1127465</v>
      </c>
      <c r="AE193" s="65">
        <v>0</v>
      </c>
      <c r="AF193" s="65">
        <v>430638</v>
      </c>
      <c r="AG193" s="65">
        <v>17221</v>
      </c>
      <c r="AH193" s="65">
        <v>0</v>
      </c>
    </row>
    <row r="194" spans="1:34" ht="15" customHeight="1" x14ac:dyDescent="0.2">
      <c r="A194" s="59" t="s">
        <v>222</v>
      </c>
      <c r="B194" t="s">
        <v>53</v>
      </c>
      <c r="C194" t="s">
        <v>21</v>
      </c>
      <c r="D194" s="61">
        <f>SUM(Table3[[#This Row],[Reliefs and exemptions for unoccupied properties]:[Retail, hospitality, and leisure 
(incl. aviation for 2020-2022)]])</f>
        <v>13405898</v>
      </c>
      <c r="E194" s="62">
        <f>SUM(Table3[[#This Row],[Hardship 
(discretionary)]:[Stud farms
(discretionary)]])</f>
        <v>982992</v>
      </c>
      <c r="F194" s="63">
        <v>1188151</v>
      </c>
      <c r="G194" s="64">
        <v>0</v>
      </c>
      <c r="H194" s="64">
        <v>15404</v>
      </c>
      <c r="I194" s="64">
        <v>540688</v>
      </c>
      <c r="J194" s="64">
        <v>4002843</v>
      </c>
      <c r="K194" s="64">
        <v>0</v>
      </c>
      <c r="L194" s="64">
        <v>809244</v>
      </c>
      <c r="M194" s="64">
        <v>0</v>
      </c>
      <c r="N194" s="64">
        <v>5498079</v>
      </c>
      <c r="O194" s="65">
        <v>51152</v>
      </c>
      <c r="P194" s="65">
        <v>0</v>
      </c>
      <c r="Q194" s="65">
        <v>0</v>
      </c>
      <c r="R194" s="65">
        <v>1300337</v>
      </c>
      <c r="S194" s="65">
        <v>0</v>
      </c>
      <c r="T194" s="65">
        <v>0</v>
      </c>
      <c r="U194" s="65" t="s">
        <v>80</v>
      </c>
      <c r="V194" s="65" t="s">
        <v>80</v>
      </c>
      <c r="W194" s="65" t="s">
        <v>80</v>
      </c>
      <c r="X194" s="65" t="s">
        <v>80</v>
      </c>
      <c r="Y194" s="65" t="s">
        <v>80</v>
      </c>
      <c r="Z194" s="65" t="s">
        <v>81</v>
      </c>
      <c r="AA194" s="65" t="s">
        <v>80</v>
      </c>
      <c r="AB194" s="65" t="s">
        <v>80</v>
      </c>
      <c r="AC194" s="55">
        <v>0</v>
      </c>
      <c r="AD194" s="65">
        <v>367784</v>
      </c>
      <c r="AE194" s="65">
        <v>538113</v>
      </c>
      <c r="AF194" s="65" t="s">
        <v>82</v>
      </c>
      <c r="AG194" s="65">
        <v>77095</v>
      </c>
      <c r="AH194" s="65">
        <v>0</v>
      </c>
    </row>
    <row r="195" spans="1:34" ht="15" customHeight="1" x14ac:dyDescent="0.2">
      <c r="A195" s="59" t="s">
        <v>222</v>
      </c>
      <c r="B195" t="s">
        <v>53</v>
      </c>
      <c r="C195" t="s">
        <v>22</v>
      </c>
      <c r="D195" s="61">
        <f>SUM(Table3[[#This Row],[Reliefs and exemptions for unoccupied properties]:[Retail, hospitality, and leisure 
(incl. aviation for 2020-2022)]])</f>
        <v>15066647</v>
      </c>
      <c r="E195" s="62">
        <f>SUM(Table3[[#This Row],[Hardship 
(discretionary)]:[Stud farms
(discretionary)]])</f>
        <v>1009537</v>
      </c>
      <c r="F195" s="63">
        <v>1479532</v>
      </c>
      <c r="G195" s="64">
        <v>0</v>
      </c>
      <c r="H195" s="64">
        <v>60179</v>
      </c>
      <c r="I195" s="64">
        <v>561132</v>
      </c>
      <c r="J195" s="64">
        <v>4125505</v>
      </c>
      <c r="K195" s="64">
        <v>0</v>
      </c>
      <c r="L195" s="64">
        <v>819420</v>
      </c>
      <c r="M195" s="64">
        <v>0</v>
      </c>
      <c r="N195" s="64">
        <v>5952443</v>
      </c>
      <c r="O195" s="65">
        <v>648769</v>
      </c>
      <c r="P195" s="65">
        <v>0</v>
      </c>
      <c r="Q195" s="65">
        <v>0</v>
      </c>
      <c r="R195" s="65">
        <v>737656</v>
      </c>
      <c r="S195" s="65">
        <v>0</v>
      </c>
      <c r="T195" s="65" t="s">
        <v>80</v>
      </c>
      <c r="U195" s="65">
        <v>147336</v>
      </c>
      <c r="V195" s="65">
        <v>534675</v>
      </c>
      <c r="W195" s="65">
        <v>0</v>
      </c>
      <c r="X195" s="65">
        <v>0</v>
      </c>
      <c r="Y195" s="65" t="s">
        <v>80</v>
      </c>
      <c r="Z195" s="65" t="s">
        <v>81</v>
      </c>
      <c r="AA195" s="65" t="s">
        <v>80</v>
      </c>
      <c r="AB195" s="65" t="s">
        <v>80</v>
      </c>
      <c r="AC195" s="55">
        <v>0</v>
      </c>
      <c r="AD195" s="65">
        <v>390972</v>
      </c>
      <c r="AE195" s="65">
        <v>557722</v>
      </c>
      <c r="AF195" s="65" t="s">
        <v>82</v>
      </c>
      <c r="AG195" s="65">
        <v>60843</v>
      </c>
      <c r="AH195" s="65">
        <v>0</v>
      </c>
    </row>
    <row r="196" spans="1:34" ht="15" customHeight="1" x14ac:dyDescent="0.2">
      <c r="A196" s="59" t="s">
        <v>222</v>
      </c>
      <c r="B196" t="s">
        <v>53</v>
      </c>
      <c r="C196" t="s">
        <v>23</v>
      </c>
      <c r="D196" s="61">
        <f>SUM(Table3[[#This Row],[Reliefs and exemptions for unoccupied properties]:[Retail, hospitality, and leisure 
(incl. aviation for 2020-2022)]])</f>
        <v>14961647</v>
      </c>
      <c r="E196" s="62">
        <f>SUM(Table3[[#This Row],[Hardship 
(discretionary)]:[Stud farms
(discretionary)]])</f>
        <v>1035802</v>
      </c>
      <c r="F196" s="63">
        <v>1352170</v>
      </c>
      <c r="G196" s="64">
        <v>0</v>
      </c>
      <c r="H196" s="64">
        <v>149343</v>
      </c>
      <c r="I196" s="64">
        <v>586677</v>
      </c>
      <c r="J196" s="64">
        <v>4190879</v>
      </c>
      <c r="K196" s="64">
        <v>0</v>
      </c>
      <c r="L196" s="64">
        <v>837478</v>
      </c>
      <c r="M196" s="64">
        <v>0</v>
      </c>
      <c r="N196" s="64">
        <v>6149974</v>
      </c>
      <c r="O196" s="65">
        <v>657047</v>
      </c>
      <c r="P196" s="65">
        <v>0</v>
      </c>
      <c r="Q196" s="65">
        <v>0</v>
      </c>
      <c r="R196" s="65">
        <v>410220</v>
      </c>
      <c r="S196" s="65">
        <v>0</v>
      </c>
      <c r="T196" s="65" t="s">
        <v>80</v>
      </c>
      <c r="U196" s="65">
        <v>141116</v>
      </c>
      <c r="V196" s="65">
        <v>197998</v>
      </c>
      <c r="W196" s="65">
        <v>276495</v>
      </c>
      <c r="X196" s="65">
        <v>0</v>
      </c>
      <c r="Y196" s="65">
        <v>0</v>
      </c>
      <c r="Z196" s="65">
        <v>12250</v>
      </c>
      <c r="AA196" s="65" t="s">
        <v>80</v>
      </c>
      <c r="AB196" s="65" t="s">
        <v>80</v>
      </c>
      <c r="AC196" s="55">
        <v>0</v>
      </c>
      <c r="AD196" s="65">
        <v>406156</v>
      </c>
      <c r="AE196" s="65">
        <v>569308</v>
      </c>
      <c r="AF196" s="65">
        <v>0</v>
      </c>
      <c r="AG196" s="65">
        <v>60338</v>
      </c>
      <c r="AH196" s="65">
        <v>0</v>
      </c>
    </row>
    <row r="197" spans="1:34" ht="15" customHeight="1" x14ac:dyDescent="0.2">
      <c r="A197" s="59" t="s">
        <v>222</v>
      </c>
      <c r="B197" t="s">
        <v>53</v>
      </c>
      <c r="C197" t="s">
        <v>24</v>
      </c>
      <c r="D197" s="61">
        <f>SUM(Table3[[#This Row],[Reliefs and exemptions for unoccupied properties]:[Retail, hospitality, and leisure 
(incl. aviation for 2020-2022)]])</f>
        <v>36191392</v>
      </c>
      <c r="E197" s="62">
        <f>SUM(Table3[[#This Row],[Hardship 
(discretionary)]:[Stud farms
(discretionary)]])</f>
        <v>962140</v>
      </c>
      <c r="F197" s="63">
        <v>1188378</v>
      </c>
      <c r="G197" s="64" t="s">
        <v>80</v>
      </c>
      <c r="H197" s="64">
        <v>188219</v>
      </c>
      <c r="I197" s="64">
        <v>596255</v>
      </c>
      <c r="J197" s="64">
        <v>3766404</v>
      </c>
      <c r="K197" s="64">
        <v>0</v>
      </c>
      <c r="L197" s="64">
        <v>889472</v>
      </c>
      <c r="M197" s="64">
        <v>0</v>
      </c>
      <c r="N197" s="64">
        <v>6299141</v>
      </c>
      <c r="O197" s="65">
        <v>465371</v>
      </c>
      <c r="P197" s="65">
        <v>0</v>
      </c>
      <c r="Q197" s="65">
        <v>0</v>
      </c>
      <c r="R197" s="65">
        <v>0</v>
      </c>
      <c r="S197" s="65">
        <v>0</v>
      </c>
      <c r="T197" s="65" t="s">
        <v>80</v>
      </c>
      <c r="U197" s="65">
        <v>131525</v>
      </c>
      <c r="V197" s="65">
        <v>102116</v>
      </c>
      <c r="W197" s="65">
        <v>114378</v>
      </c>
      <c r="X197" s="65">
        <v>0</v>
      </c>
      <c r="Y197" s="65">
        <v>0</v>
      </c>
      <c r="Z197" s="65">
        <v>12251</v>
      </c>
      <c r="AA197" s="65">
        <v>990583</v>
      </c>
      <c r="AB197" s="65">
        <v>21447299</v>
      </c>
      <c r="AC197" s="55">
        <v>0</v>
      </c>
      <c r="AD197" s="65">
        <v>334084</v>
      </c>
      <c r="AE197" s="65">
        <v>567714</v>
      </c>
      <c r="AF197" s="65">
        <v>0</v>
      </c>
      <c r="AG197" s="65">
        <v>60342</v>
      </c>
      <c r="AH197" s="65">
        <v>0</v>
      </c>
    </row>
    <row r="198" spans="1:34" ht="15" customHeight="1" x14ac:dyDescent="0.2">
      <c r="A198" s="59" t="s">
        <v>222</v>
      </c>
      <c r="B198" t="s">
        <v>53</v>
      </c>
      <c r="C198" t="s">
        <v>25</v>
      </c>
      <c r="D198" s="61">
        <f>SUM(Table3[[#This Row],[Reliefs and exemptions for unoccupied properties]:[Retail, hospitality, and leisure 
(incl. aviation for 2020-2022)]])</f>
        <v>29479291</v>
      </c>
      <c r="E198" s="62">
        <f>SUM(Table3[[#This Row],[Hardship 
(discretionary)]:[Stud farms
(discretionary)]])</f>
        <v>1029429</v>
      </c>
      <c r="F198" s="63">
        <v>1800311</v>
      </c>
      <c r="G198" s="64" t="s">
        <v>80</v>
      </c>
      <c r="H198" s="64">
        <v>184935</v>
      </c>
      <c r="I198" s="64">
        <v>586677</v>
      </c>
      <c r="J198" s="64">
        <v>4167376</v>
      </c>
      <c r="K198" s="64">
        <v>0</v>
      </c>
      <c r="L198" s="64">
        <v>817989</v>
      </c>
      <c r="M198" s="64">
        <v>0</v>
      </c>
      <c r="N198" s="64">
        <v>6364980</v>
      </c>
      <c r="O198" s="65">
        <v>659248</v>
      </c>
      <c r="P198" s="65">
        <v>0</v>
      </c>
      <c r="Q198" s="65">
        <v>0</v>
      </c>
      <c r="R198" s="65">
        <v>0</v>
      </c>
      <c r="S198" s="65">
        <v>0</v>
      </c>
      <c r="T198" s="65" t="s">
        <v>80</v>
      </c>
      <c r="U198" s="65">
        <v>154150</v>
      </c>
      <c r="V198" s="65">
        <v>31896</v>
      </c>
      <c r="W198" s="65">
        <v>30821</v>
      </c>
      <c r="X198" s="65">
        <v>0</v>
      </c>
      <c r="Y198" s="65">
        <v>0</v>
      </c>
      <c r="Z198" s="65">
        <v>12251</v>
      </c>
      <c r="AA198" s="65" t="s">
        <v>80</v>
      </c>
      <c r="AB198" s="65">
        <v>14668657</v>
      </c>
      <c r="AC198" s="55">
        <v>0</v>
      </c>
      <c r="AD198" s="65">
        <v>427264</v>
      </c>
      <c r="AE198" s="65">
        <v>542564</v>
      </c>
      <c r="AF198" s="65">
        <v>0</v>
      </c>
      <c r="AG198" s="65">
        <v>59601</v>
      </c>
      <c r="AH198" s="65">
        <v>0</v>
      </c>
    </row>
    <row r="199" spans="1:34" ht="24.95" customHeight="1" x14ac:dyDescent="0.2">
      <c r="A199" s="59" t="s">
        <v>222</v>
      </c>
      <c r="B199" t="s">
        <v>53</v>
      </c>
      <c r="C199" t="s">
        <v>188</v>
      </c>
      <c r="D199" s="61">
        <f>SUM(Table3[[#This Row],[Reliefs and exemptions for unoccupied properties]:[Retail, hospitality, and leisure 
(incl. aviation for 2020-2022)]])</f>
        <v>16009150</v>
      </c>
      <c r="E199" s="62">
        <f>SUM(Table3[[#This Row],[Hardship 
(discretionary)]:[Stud farms
(discretionary)]])</f>
        <v>1042044</v>
      </c>
      <c r="F199" s="63">
        <v>2238841</v>
      </c>
      <c r="G199" s="64" t="s">
        <v>80</v>
      </c>
      <c r="H199" s="64">
        <v>153258</v>
      </c>
      <c r="I199" s="64">
        <v>596255</v>
      </c>
      <c r="J199" s="64">
        <v>4236723</v>
      </c>
      <c r="K199" s="64">
        <v>0</v>
      </c>
      <c r="L199" s="64">
        <v>896140</v>
      </c>
      <c r="M199" s="64">
        <v>0</v>
      </c>
      <c r="N199" s="64">
        <v>6144794</v>
      </c>
      <c r="O199" s="65">
        <v>461009</v>
      </c>
      <c r="P199" s="65">
        <v>0</v>
      </c>
      <c r="Q199" s="65">
        <v>0</v>
      </c>
      <c r="R199" s="65">
        <v>2442</v>
      </c>
      <c r="S199" s="65">
        <v>0</v>
      </c>
      <c r="T199" s="65" t="s">
        <v>80</v>
      </c>
      <c r="U199" s="65">
        <v>136537</v>
      </c>
      <c r="V199" s="65">
        <v>378369</v>
      </c>
      <c r="W199" s="65">
        <v>47306</v>
      </c>
      <c r="X199" s="65">
        <v>0</v>
      </c>
      <c r="Y199" s="65">
        <v>0</v>
      </c>
      <c r="Z199" s="65">
        <v>12450</v>
      </c>
      <c r="AA199" s="65" t="s">
        <v>80</v>
      </c>
      <c r="AB199" s="65">
        <v>705026</v>
      </c>
      <c r="AC199" s="55">
        <v>0</v>
      </c>
      <c r="AD199" s="65">
        <v>432326</v>
      </c>
      <c r="AE199" s="65">
        <v>0</v>
      </c>
      <c r="AF199" s="65">
        <v>551009</v>
      </c>
      <c r="AG199" s="65">
        <v>58709</v>
      </c>
      <c r="AH199" s="65">
        <v>0</v>
      </c>
    </row>
    <row r="200" spans="1:34" ht="15" customHeight="1" x14ac:dyDescent="0.2">
      <c r="A200" s="59" t="s">
        <v>228</v>
      </c>
      <c r="B200" t="s">
        <v>54</v>
      </c>
      <c r="C200" t="s">
        <v>21</v>
      </c>
      <c r="D200" s="61">
        <f>SUM(Table3[[#This Row],[Reliefs and exemptions for unoccupied properties]:[Retail, hospitality, and leisure 
(incl. aviation for 2020-2022)]])</f>
        <v>7616186</v>
      </c>
      <c r="E200" s="62">
        <f>SUM(Table3[[#This Row],[Hardship 
(discretionary)]:[Stud farms
(discretionary)]])</f>
        <v>315424</v>
      </c>
      <c r="F200" s="63">
        <v>906856</v>
      </c>
      <c r="G200" s="64">
        <v>0</v>
      </c>
      <c r="H200" s="64">
        <v>0</v>
      </c>
      <c r="I200" s="64">
        <v>342114</v>
      </c>
      <c r="J200" s="64">
        <v>1994161</v>
      </c>
      <c r="K200" s="64">
        <v>43674</v>
      </c>
      <c r="L200" s="64">
        <v>669734</v>
      </c>
      <c r="M200" s="64">
        <v>4194</v>
      </c>
      <c r="N200" s="64">
        <v>3427409</v>
      </c>
      <c r="O200" s="65">
        <v>0</v>
      </c>
      <c r="P200" s="65">
        <v>0</v>
      </c>
      <c r="Q200" s="65">
        <v>0</v>
      </c>
      <c r="R200" s="65">
        <v>228044</v>
      </c>
      <c r="S200" s="65">
        <v>0</v>
      </c>
      <c r="T200" s="65">
        <v>0</v>
      </c>
      <c r="U200" s="65" t="s">
        <v>80</v>
      </c>
      <c r="V200" s="65" t="s">
        <v>80</v>
      </c>
      <c r="W200" s="65" t="s">
        <v>80</v>
      </c>
      <c r="X200" s="65" t="s">
        <v>80</v>
      </c>
      <c r="Y200" s="65" t="s">
        <v>80</v>
      </c>
      <c r="Z200" s="65" t="s">
        <v>81</v>
      </c>
      <c r="AA200" s="65" t="s">
        <v>80</v>
      </c>
      <c r="AB200" s="65" t="s">
        <v>80</v>
      </c>
      <c r="AC200" s="55">
        <v>0</v>
      </c>
      <c r="AD200" s="65">
        <v>296703</v>
      </c>
      <c r="AE200" s="65">
        <v>18721</v>
      </c>
      <c r="AF200" s="65" t="s">
        <v>82</v>
      </c>
      <c r="AG200" s="65">
        <v>0</v>
      </c>
      <c r="AH200" s="65">
        <v>0</v>
      </c>
    </row>
    <row r="201" spans="1:34" ht="15" customHeight="1" x14ac:dyDescent="0.2">
      <c r="A201" s="59" t="s">
        <v>228</v>
      </c>
      <c r="B201" t="s">
        <v>54</v>
      </c>
      <c r="C201" t="s">
        <v>22</v>
      </c>
      <c r="D201" s="61">
        <f>SUM(Table3[[#This Row],[Reliefs and exemptions for unoccupied properties]:[Retail, hospitality, and leisure 
(incl. aviation for 2020-2022)]])</f>
        <v>8271336</v>
      </c>
      <c r="E201" s="62">
        <f>SUM(Table3[[#This Row],[Hardship 
(discretionary)]:[Stud farms
(discretionary)]])</f>
        <v>313990</v>
      </c>
      <c r="F201" s="63">
        <v>832291</v>
      </c>
      <c r="G201" s="64">
        <v>0</v>
      </c>
      <c r="H201" s="64">
        <v>36522</v>
      </c>
      <c r="I201" s="64">
        <v>346992</v>
      </c>
      <c r="J201" s="64">
        <v>2053549</v>
      </c>
      <c r="K201" s="64">
        <v>42894</v>
      </c>
      <c r="L201" s="64">
        <v>744168</v>
      </c>
      <c r="M201" s="64">
        <v>4320</v>
      </c>
      <c r="N201" s="64">
        <v>3727946</v>
      </c>
      <c r="O201" s="65">
        <v>0</v>
      </c>
      <c r="P201" s="65">
        <v>0</v>
      </c>
      <c r="Q201" s="65">
        <v>0</v>
      </c>
      <c r="R201" s="65">
        <v>112525</v>
      </c>
      <c r="S201" s="65">
        <v>0</v>
      </c>
      <c r="T201" s="65" t="s">
        <v>80</v>
      </c>
      <c r="U201" s="65">
        <v>151056</v>
      </c>
      <c r="V201" s="65">
        <v>215915</v>
      </c>
      <c r="W201" s="65">
        <v>3158</v>
      </c>
      <c r="X201" s="65">
        <v>0</v>
      </c>
      <c r="Y201" s="65" t="s">
        <v>80</v>
      </c>
      <c r="Z201" s="65" t="s">
        <v>81</v>
      </c>
      <c r="AA201" s="65" t="s">
        <v>80</v>
      </c>
      <c r="AB201" s="65" t="s">
        <v>80</v>
      </c>
      <c r="AC201" s="55">
        <v>0</v>
      </c>
      <c r="AD201" s="65">
        <v>297256</v>
      </c>
      <c r="AE201" s="65">
        <v>16734</v>
      </c>
      <c r="AF201" s="65" t="s">
        <v>82</v>
      </c>
      <c r="AG201" s="65">
        <v>0</v>
      </c>
      <c r="AH201" s="65">
        <v>0</v>
      </c>
    </row>
    <row r="202" spans="1:34" ht="15" customHeight="1" x14ac:dyDescent="0.2">
      <c r="A202" s="59" t="s">
        <v>228</v>
      </c>
      <c r="B202" t="s">
        <v>54</v>
      </c>
      <c r="C202" t="s">
        <v>23</v>
      </c>
      <c r="D202" s="61">
        <f>SUM(Table3[[#This Row],[Reliefs and exemptions for unoccupied properties]:[Retail, hospitality, and leisure 
(incl. aviation for 2020-2022)]])</f>
        <v>8244076</v>
      </c>
      <c r="E202" s="62">
        <f>SUM(Table3[[#This Row],[Hardship 
(discretionary)]:[Stud farms
(discretionary)]])</f>
        <v>306978</v>
      </c>
      <c r="F202" s="63">
        <v>652039</v>
      </c>
      <c r="G202" s="64">
        <v>0</v>
      </c>
      <c r="H202" s="64">
        <v>58673</v>
      </c>
      <c r="I202" s="64">
        <v>364095</v>
      </c>
      <c r="J202" s="64">
        <v>2061366</v>
      </c>
      <c r="K202" s="64">
        <v>45629</v>
      </c>
      <c r="L202" s="64">
        <v>782061</v>
      </c>
      <c r="M202" s="64">
        <v>4410</v>
      </c>
      <c r="N202" s="64">
        <v>3947540</v>
      </c>
      <c r="O202" s="65">
        <v>0</v>
      </c>
      <c r="P202" s="65">
        <v>0</v>
      </c>
      <c r="Q202" s="65">
        <v>0</v>
      </c>
      <c r="R202" s="65">
        <v>75812</v>
      </c>
      <c r="S202" s="65">
        <v>0</v>
      </c>
      <c r="T202" s="65" t="s">
        <v>80</v>
      </c>
      <c r="U202" s="65">
        <v>163562</v>
      </c>
      <c r="V202" s="65">
        <v>88889</v>
      </c>
      <c r="W202" s="65">
        <v>0</v>
      </c>
      <c r="X202" s="65">
        <v>0</v>
      </c>
      <c r="Y202" s="65">
        <v>0</v>
      </c>
      <c r="Z202" s="65">
        <v>0</v>
      </c>
      <c r="AA202" s="65" t="s">
        <v>80</v>
      </c>
      <c r="AB202" s="65" t="s">
        <v>80</v>
      </c>
      <c r="AC202" s="55">
        <v>0</v>
      </c>
      <c r="AD202" s="65">
        <v>299285</v>
      </c>
      <c r="AE202" s="65">
        <v>7693</v>
      </c>
      <c r="AF202" s="65">
        <v>0</v>
      </c>
      <c r="AG202" s="65">
        <v>0</v>
      </c>
      <c r="AH202" s="65">
        <v>0</v>
      </c>
    </row>
    <row r="203" spans="1:34" ht="15" customHeight="1" x14ac:dyDescent="0.2">
      <c r="A203" s="59" t="s">
        <v>228</v>
      </c>
      <c r="B203" t="s">
        <v>54</v>
      </c>
      <c r="C203" t="s">
        <v>24</v>
      </c>
      <c r="D203" s="61">
        <f>SUM(Table3[[#This Row],[Reliefs and exemptions for unoccupied properties]:[Retail, hospitality, and leisure 
(incl. aviation for 2020-2022)]])</f>
        <v>19925845</v>
      </c>
      <c r="E203" s="62">
        <f>SUM(Table3[[#This Row],[Hardship 
(discretionary)]:[Stud farms
(discretionary)]])</f>
        <v>172464</v>
      </c>
      <c r="F203" s="63">
        <v>482247</v>
      </c>
      <c r="G203" s="64" t="s">
        <v>80</v>
      </c>
      <c r="H203" s="64">
        <v>14264</v>
      </c>
      <c r="I203" s="64">
        <v>364118</v>
      </c>
      <c r="J203" s="64">
        <v>2054482</v>
      </c>
      <c r="K203" s="64">
        <v>45632</v>
      </c>
      <c r="L203" s="64">
        <v>819995</v>
      </c>
      <c r="M203" s="64">
        <v>4410</v>
      </c>
      <c r="N203" s="64">
        <v>3871073</v>
      </c>
      <c r="O203" s="65">
        <v>0</v>
      </c>
      <c r="P203" s="65">
        <v>0</v>
      </c>
      <c r="Q203" s="65">
        <v>0</v>
      </c>
      <c r="R203" s="65">
        <v>0</v>
      </c>
      <c r="S203" s="65">
        <v>0</v>
      </c>
      <c r="T203" s="65" t="s">
        <v>80</v>
      </c>
      <c r="U203" s="65">
        <v>178519</v>
      </c>
      <c r="V203" s="65">
        <v>132426</v>
      </c>
      <c r="W203" s="65">
        <v>0</v>
      </c>
      <c r="X203" s="65">
        <v>0</v>
      </c>
      <c r="Y203" s="65">
        <v>0</v>
      </c>
      <c r="Z203" s="65">
        <v>0</v>
      </c>
      <c r="AA203" s="65">
        <v>1522984</v>
      </c>
      <c r="AB203" s="65">
        <v>10435695</v>
      </c>
      <c r="AC203" s="55">
        <v>0</v>
      </c>
      <c r="AD203" s="65">
        <v>164770</v>
      </c>
      <c r="AE203" s="65">
        <v>0</v>
      </c>
      <c r="AF203" s="65">
        <v>7694</v>
      </c>
      <c r="AG203" s="65">
        <v>0</v>
      </c>
      <c r="AH203" s="65">
        <v>0</v>
      </c>
    </row>
    <row r="204" spans="1:34" ht="15" customHeight="1" x14ac:dyDescent="0.2">
      <c r="A204" s="59" t="s">
        <v>228</v>
      </c>
      <c r="B204" t="s">
        <v>54</v>
      </c>
      <c r="C204" t="s">
        <v>25</v>
      </c>
      <c r="D204" s="61">
        <f>SUM(Table3[[#This Row],[Reliefs and exemptions for unoccupied properties]:[Retail, hospitality, and leisure 
(incl. aviation for 2020-2022)]])</f>
        <v>14448287</v>
      </c>
      <c r="E204" s="62">
        <f>SUM(Table3[[#This Row],[Hardship 
(discretionary)]:[Stud farms
(discretionary)]])</f>
        <v>159752</v>
      </c>
      <c r="F204" s="63">
        <v>302051</v>
      </c>
      <c r="G204" s="64" t="s">
        <v>80</v>
      </c>
      <c r="H204" s="64">
        <v>24228</v>
      </c>
      <c r="I204" s="64">
        <v>358068</v>
      </c>
      <c r="J204" s="64">
        <v>1923859</v>
      </c>
      <c r="K204" s="64">
        <v>45629</v>
      </c>
      <c r="L204" s="64">
        <v>736334</v>
      </c>
      <c r="M204" s="64">
        <v>4410</v>
      </c>
      <c r="N204" s="64">
        <v>3967228</v>
      </c>
      <c r="O204" s="65">
        <v>0</v>
      </c>
      <c r="P204" s="65">
        <v>0</v>
      </c>
      <c r="Q204" s="65">
        <v>0</v>
      </c>
      <c r="R204" s="65">
        <v>0</v>
      </c>
      <c r="S204" s="65">
        <v>0</v>
      </c>
      <c r="T204" s="65" t="s">
        <v>80</v>
      </c>
      <c r="U204" s="65">
        <v>176008</v>
      </c>
      <c r="V204" s="65">
        <v>238447</v>
      </c>
      <c r="W204" s="65">
        <v>0</v>
      </c>
      <c r="X204" s="65">
        <v>0</v>
      </c>
      <c r="Y204" s="65">
        <v>0</v>
      </c>
      <c r="Z204" s="65">
        <v>0</v>
      </c>
      <c r="AA204" s="65" t="s">
        <v>80</v>
      </c>
      <c r="AB204" s="65">
        <v>6672025</v>
      </c>
      <c r="AC204" s="55">
        <v>0</v>
      </c>
      <c r="AD204" s="65">
        <v>152059</v>
      </c>
      <c r="AE204" s="65">
        <v>0</v>
      </c>
      <c r="AF204" s="65">
        <v>7693</v>
      </c>
      <c r="AG204" s="65">
        <v>0</v>
      </c>
      <c r="AH204" s="65">
        <v>0</v>
      </c>
    </row>
    <row r="205" spans="1:34" ht="24.95" customHeight="1" x14ac:dyDescent="0.2">
      <c r="A205" s="59" t="s">
        <v>228</v>
      </c>
      <c r="B205" t="s">
        <v>54</v>
      </c>
      <c r="C205" t="s">
        <v>188</v>
      </c>
      <c r="D205" s="61">
        <f>SUM(Table3[[#This Row],[Reliefs and exemptions for unoccupied properties]:[Retail, hospitality, and leisure 
(incl. aviation for 2020-2022)]])</f>
        <v>8262179</v>
      </c>
      <c r="E205" s="62">
        <f>SUM(Table3[[#This Row],[Hardship 
(discretionary)]:[Stud farms
(discretionary)]])</f>
        <v>336166</v>
      </c>
      <c r="F205" s="63">
        <v>232307</v>
      </c>
      <c r="G205" s="64" t="s">
        <v>80</v>
      </c>
      <c r="H205" s="64">
        <v>21768</v>
      </c>
      <c r="I205" s="64">
        <v>359432</v>
      </c>
      <c r="J205" s="64">
        <v>2047263</v>
      </c>
      <c r="K205" s="64">
        <v>46374</v>
      </c>
      <c r="L205" s="64">
        <v>772946</v>
      </c>
      <c r="M205" s="64">
        <v>4482</v>
      </c>
      <c r="N205" s="64">
        <v>4129174</v>
      </c>
      <c r="O205" s="65">
        <v>0</v>
      </c>
      <c r="P205" s="65">
        <v>0</v>
      </c>
      <c r="Q205" s="65">
        <v>0</v>
      </c>
      <c r="R205" s="65">
        <v>0</v>
      </c>
      <c r="S205" s="65">
        <v>0</v>
      </c>
      <c r="T205" s="65" t="s">
        <v>80</v>
      </c>
      <c r="U205" s="65">
        <v>191456</v>
      </c>
      <c r="V205" s="65">
        <v>221740</v>
      </c>
      <c r="W205" s="65">
        <v>0</v>
      </c>
      <c r="X205" s="65">
        <v>0</v>
      </c>
      <c r="Y205" s="65">
        <v>0</v>
      </c>
      <c r="Z205" s="65">
        <v>0</v>
      </c>
      <c r="AA205" s="65" t="s">
        <v>80</v>
      </c>
      <c r="AB205" s="65">
        <v>235237</v>
      </c>
      <c r="AC205" s="55">
        <v>0</v>
      </c>
      <c r="AD205" s="65">
        <v>305920</v>
      </c>
      <c r="AE205" s="65">
        <v>0</v>
      </c>
      <c r="AF205" s="65">
        <v>30246</v>
      </c>
      <c r="AG205" s="65">
        <v>0</v>
      </c>
      <c r="AH205" s="65">
        <v>0</v>
      </c>
    </row>
    <row r="206" spans="1:34" ht="15" customHeight="1" x14ac:dyDescent="0.2">
      <c r="A206" s="59" t="s">
        <v>229</v>
      </c>
      <c r="B206" t="s">
        <v>55</v>
      </c>
      <c r="C206" t="s">
        <v>21</v>
      </c>
      <c r="D206" s="61">
        <f>SUM(Table3[[#This Row],[Reliefs and exemptions for unoccupied properties]:[Retail, hospitality, and leisure 
(incl. aviation for 2020-2022)]])</f>
        <v>15548179</v>
      </c>
      <c r="E206" s="62">
        <f>SUM(Table3[[#This Row],[Hardship 
(discretionary)]:[Stud farms
(discretionary)]])</f>
        <v>928345</v>
      </c>
      <c r="F206" s="63">
        <v>3341810</v>
      </c>
      <c r="G206" s="64">
        <v>0</v>
      </c>
      <c r="H206" s="64">
        <v>0</v>
      </c>
      <c r="I206" s="64">
        <v>616872</v>
      </c>
      <c r="J206" s="64">
        <v>3458354</v>
      </c>
      <c r="K206" s="64">
        <v>0</v>
      </c>
      <c r="L206" s="64">
        <v>1400862</v>
      </c>
      <c r="M206" s="64">
        <v>5699</v>
      </c>
      <c r="N206" s="64">
        <v>6564871</v>
      </c>
      <c r="O206" s="65">
        <v>28229</v>
      </c>
      <c r="P206" s="65">
        <v>0</v>
      </c>
      <c r="Q206" s="65">
        <v>0</v>
      </c>
      <c r="R206" s="65">
        <v>131482</v>
      </c>
      <c r="S206" s="65">
        <v>0</v>
      </c>
      <c r="T206" s="65">
        <v>0</v>
      </c>
      <c r="U206" s="65" t="s">
        <v>80</v>
      </c>
      <c r="V206" s="65" t="s">
        <v>80</v>
      </c>
      <c r="W206" s="65" t="s">
        <v>80</v>
      </c>
      <c r="X206" s="65" t="s">
        <v>80</v>
      </c>
      <c r="Y206" s="65" t="s">
        <v>80</v>
      </c>
      <c r="Z206" s="65" t="s">
        <v>81</v>
      </c>
      <c r="AA206" s="65" t="s">
        <v>80</v>
      </c>
      <c r="AB206" s="65" t="s">
        <v>80</v>
      </c>
      <c r="AC206" s="55">
        <v>0</v>
      </c>
      <c r="AD206" s="65">
        <v>480824</v>
      </c>
      <c r="AE206" s="65">
        <v>443664</v>
      </c>
      <c r="AF206" s="65" t="s">
        <v>82</v>
      </c>
      <c r="AG206" s="65">
        <v>3857</v>
      </c>
      <c r="AH206" s="65">
        <v>0</v>
      </c>
    </row>
    <row r="207" spans="1:34" ht="15" customHeight="1" x14ac:dyDescent="0.2">
      <c r="A207" s="59" t="s">
        <v>229</v>
      </c>
      <c r="B207" t="s">
        <v>55</v>
      </c>
      <c r="C207" t="s">
        <v>22</v>
      </c>
      <c r="D207" s="61">
        <f>SUM(Table3[[#This Row],[Reliefs and exemptions for unoccupied properties]:[Retail, hospitality, and leisure 
(incl. aviation for 2020-2022)]])</f>
        <v>17257262</v>
      </c>
      <c r="E207" s="62">
        <f>SUM(Table3[[#This Row],[Hardship 
(discretionary)]:[Stud farms
(discretionary)]])</f>
        <v>958841</v>
      </c>
      <c r="F207" s="63">
        <v>3684225</v>
      </c>
      <c r="G207" s="64">
        <v>0</v>
      </c>
      <c r="H207" s="64">
        <v>88822</v>
      </c>
      <c r="I207" s="64">
        <v>628043</v>
      </c>
      <c r="J207" s="64">
        <v>3582023</v>
      </c>
      <c r="K207" s="64">
        <v>0</v>
      </c>
      <c r="L207" s="64">
        <v>1433792</v>
      </c>
      <c r="M207" s="64">
        <v>4285</v>
      </c>
      <c r="N207" s="64">
        <v>7081561</v>
      </c>
      <c r="O207" s="65">
        <v>29032</v>
      </c>
      <c r="P207" s="65">
        <v>0</v>
      </c>
      <c r="Q207" s="65">
        <v>0</v>
      </c>
      <c r="R207" s="65">
        <v>74894</v>
      </c>
      <c r="S207" s="65">
        <v>0</v>
      </c>
      <c r="T207" s="65" t="s">
        <v>80</v>
      </c>
      <c r="U207" s="65">
        <v>318999</v>
      </c>
      <c r="V207" s="65">
        <v>331586</v>
      </c>
      <c r="W207" s="65">
        <v>0</v>
      </c>
      <c r="X207" s="65">
        <v>0</v>
      </c>
      <c r="Y207" s="65" t="s">
        <v>80</v>
      </c>
      <c r="Z207" s="65" t="s">
        <v>81</v>
      </c>
      <c r="AA207" s="65" t="s">
        <v>80</v>
      </c>
      <c r="AB207" s="65" t="s">
        <v>80</v>
      </c>
      <c r="AC207" s="55">
        <v>0</v>
      </c>
      <c r="AD207" s="65">
        <v>524872</v>
      </c>
      <c r="AE207" s="65">
        <v>429996</v>
      </c>
      <c r="AF207" s="65" t="s">
        <v>82</v>
      </c>
      <c r="AG207" s="65">
        <v>3973</v>
      </c>
      <c r="AH207" s="65">
        <v>0</v>
      </c>
    </row>
    <row r="208" spans="1:34" ht="15" customHeight="1" x14ac:dyDescent="0.2">
      <c r="A208" s="59" t="s">
        <v>229</v>
      </c>
      <c r="B208" t="s">
        <v>55</v>
      </c>
      <c r="C208" t="s">
        <v>23</v>
      </c>
      <c r="D208" s="61">
        <f>SUM(Table3[[#This Row],[Reliefs and exemptions for unoccupied properties]:[Retail, hospitality, and leisure 
(incl. aviation for 2020-2022)]])</f>
        <v>17678208</v>
      </c>
      <c r="E208" s="62">
        <f>SUM(Table3[[#This Row],[Hardship 
(discretionary)]:[Stud farms
(discretionary)]])</f>
        <v>915947</v>
      </c>
      <c r="F208" s="63">
        <v>3106961</v>
      </c>
      <c r="G208" s="64">
        <v>0</v>
      </c>
      <c r="H208" s="64">
        <v>207844</v>
      </c>
      <c r="I208" s="64">
        <v>658301</v>
      </c>
      <c r="J208" s="64">
        <v>3382501</v>
      </c>
      <c r="K208" s="64">
        <v>0</v>
      </c>
      <c r="L208" s="64">
        <v>1460213</v>
      </c>
      <c r="M208" s="64">
        <v>3860</v>
      </c>
      <c r="N208" s="64">
        <v>7498344</v>
      </c>
      <c r="O208" s="65">
        <v>29606</v>
      </c>
      <c r="P208" s="65">
        <v>0</v>
      </c>
      <c r="Q208" s="65">
        <v>0</v>
      </c>
      <c r="R208" s="65">
        <v>37239</v>
      </c>
      <c r="S208" s="65">
        <v>0</v>
      </c>
      <c r="T208" s="65" t="s">
        <v>80</v>
      </c>
      <c r="U208" s="65">
        <v>368480</v>
      </c>
      <c r="V208" s="65">
        <v>924859</v>
      </c>
      <c r="W208" s="65">
        <v>0</v>
      </c>
      <c r="X208" s="65">
        <v>0</v>
      </c>
      <c r="Y208" s="65">
        <v>0</v>
      </c>
      <c r="Z208" s="65">
        <v>0</v>
      </c>
      <c r="AA208" s="65" t="s">
        <v>80</v>
      </c>
      <c r="AB208" s="65" t="s">
        <v>80</v>
      </c>
      <c r="AC208" s="55">
        <v>0</v>
      </c>
      <c r="AD208" s="65">
        <v>508516</v>
      </c>
      <c r="AE208" s="65">
        <v>0</v>
      </c>
      <c r="AF208" s="65">
        <v>404140</v>
      </c>
      <c r="AG208" s="65">
        <v>3291</v>
      </c>
      <c r="AH208" s="65">
        <v>0</v>
      </c>
    </row>
    <row r="209" spans="1:34" ht="15" customHeight="1" x14ac:dyDescent="0.2">
      <c r="A209" s="59" t="s">
        <v>229</v>
      </c>
      <c r="B209" t="s">
        <v>55</v>
      </c>
      <c r="C209" t="s">
        <v>24</v>
      </c>
      <c r="D209" s="61">
        <f>SUM(Table3[[#This Row],[Reliefs and exemptions for unoccupied properties]:[Retail, hospitality, and leisure 
(incl. aviation for 2020-2022)]])</f>
        <v>44417443</v>
      </c>
      <c r="E209" s="62">
        <f>SUM(Table3[[#This Row],[Hardship 
(discretionary)]:[Stud farms
(discretionary)]])</f>
        <v>894212</v>
      </c>
      <c r="F209" s="63">
        <v>3063544</v>
      </c>
      <c r="G209" s="64" t="s">
        <v>80</v>
      </c>
      <c r="H209" s="64">
        <v>207716</v>
      </c>
      <c r="I209" s="64">
        <v>666931</v>
      </c>
      <c r="J209" s="64">
        <v>3403481</v>
      </c>
      <c r="K209" s="64">
        <v>0</v>
      </c>
      <c r="L209" s="64">
        <v>1444903</v>
      </c>
      <c r="M209" s="64">
        <v>3822</v>
      </c>
      <c r="N209" s="64">
        <v>7591462</v>
      </c>
      <c r="O209" s="65">
        <v>29583</v>
      </c>
      <c r="P209" s="65">
        <v>0</v>
      </c>
      <c r="Q209" s="65">
        <v>0</v>
      </c>
      <c r="R209" s="65">
        <v>20845</v>
      </c>
      <c r="S209" s="65">
        <v>0</v>
      </c>
      <c r="T209" s="65" t="s">
        <v>80</v>
      </c>
      <c r="U209" s="65">
        <v>378295</v>
      </c>
      <c r="V209" s="65">
        <v>236938</v>
      </c>
      <c r="W209" s="65">
        <v>3854</v>
      </c>
      <c r="X209" s="65">
        <v>0</v>
      </c>
      <c r="Y209" s="65">
        <v>0</v>
      </c>
      <c r="Z209" s="65">
        <v>0</v>
      </c>
      <c r="AA209" s="65">
        <v>1661048</v>
      </c>
      <c r="AB209" s="65">
        <v>25705021</v>
      </c>
      <c r="AC209" s="55">
        <v>0</v>
      </c>
      <c r="AD209" s="65">
        <v>503104</v>
      </c>
      <c r="AE209" s="65">
        <v>0</v>
      </c>
      <c r="AF209" s="65">
        <v>388791</v>
      </c>
      <c r="AG209" s="65">
        <v>2317</v>
      </c>
      <c r="AH209" s="65">
        <v>0</v>
      </c>
    </row>
    <row r="210" spans="1:34" ht="15" customHeight="1" x14ac:dyDescent="0.2">
      <c r="A210" s="59" t="s">
        <v>229</v>
      </c>
      <c r="B210" t="s">
        <v>55</v>
      </c>
      <c r="C210" t="s">
        <v>25</v>
      </c>
      <c r="D210" s="61">
        <f>SUM(Table3[[#This Row],[Reliefs and exemptions for unoccupied properties]:[Retail, hospitality, and leisure 
(incl. aviation for 2020-2022)]])</f>
        <v>33008782</v>
      </c>
      <c r="E210" s="62">
        <f>SUM(Table3[[#This Row],[Hardship 
(discretionary)]:[Stud farms
(discretionary)]])</f>
        <v>867597</v>
      </c>
      <c r="F210" s="63">
        <v>2952952</v>
      </c>
      <c r="G210" s="64" t="s">
        <v>80</v>
      </c>
      <c r="H210" s="64">
        <v>477072</v>
      </c>
      <c r="I210" s="64">
        <v>644445</v>
      </c>
      <c r="J210" s="64">
        <v>3173168</v>
      </c>
      <c r="K210" s="64">
        <v>0</v>
      </c>
      <c r="L210" s="64">
        <v>1427191</v>
      </c>
      <c r="M210" s="64">
        <v>3822</v>
      </c>
      <c r="N210" s="64">
        <v>7439891</v>
      </c>
      <c r="O210" s="65">
        <v>29606</v>
      </c>
      <c r="P210" s="65">
        <v>0</v>
      </c>
      <c r="Q210" s="65">
        <v>0</v>
      </c>
      <c r="R210" s="65">
        <v>11830</v>
      </c>
      <c r="S210" s="65">
        <v>0</v>
      </c>
      <c r="T210" s="65" t="s">
        <v>80</v>
      </c>
      <c r="U210" s="65">
        <v>361573</v>
      </c>
      <c r="V210" s="65">
        <v>638779</v>
      </c>
      <c r="W210" s="65">
        <v>9526</v>
      </c>
      <c r="X210" s="65">
        <v>0</v>
      </c>
      <c r="Y210" s="65">
        <v>0</v>
      </c>
      <c r="Z210" s="65">
        <v>0</v>
      </c>
      <c r="AA210" s="65" t="s">
        <v>80</v>
      </c>
      <c r="AB210" s="65">
        <v>15838927</v>
      </c>
      <c r="AC210" s="55">
        <v>0</v>
      </c>
      <c r="AD210" s="65">
        <v>476514</v>
      </c>
      <c r="AE210" s="65">
        <v>0</v>
      </c>
      <c r="AF210" s="65">
        <v>388766</v>
      </c>
      <c r="AG210" s="65">
        <v>2317</v>
      </c>
      <c r="AH210" s="65">
        <v>0</v>
      </c>
    </row>
    <row r="211" spans="1:34" ht="24.95" customHeight="1" x14ac:dyDescent="0.2">
      <c r="A211" s="59" t="s">
        <v>229</v>
      </c>
      <c r="B211" t="s">
        <v>55</v>
      </c>
      <c r="C211" t="s">
        <v>188</v>
      </c>
      <c r="D211" s="61">
        <f>SUM(Table3[[#This Row],[Reliefs and exemptions for unoccupied properties]:[Retail, hospitality, and leisure 
(incl. aviation for 2020-2022)]])</f>
        <v>20177654</v>
      </c>
      <c r="E211" s="62">
        <f>SUM(Table3[[#This Row],[Hardship 
(discretionary)]:[Stud farms
(discretionary)]])</f>
        <v>905954</v>
      </c>
      <c r="F211" s="63">
        <v>3098470</v>
      </c>
      <c r="G211" s="64" t="s">
        <v>80</v>
      </c>
      <c r="H211" s="64">
        <v>540131</v>
      </c>
      <c r="I211" s="64">
        <v>650210</v>
      </c>
      <c r="J211" s="64">
        <v>3560289</v>
      </c>
      <c r="K211" s="64">
        <v>0</v>
      </c>
      <c r="L211" s="64">
        <v>1559809</v>
      </c>
      <c r="M211" s="64">
        <v>3884</v>
      </c>
      <c r="N211" s="64">
        <v>7706888</v>
      </c>
      <c r="O211" s="65">
        <v>58016</v>
      </c>
      <c r="P211" s="65">
        <v>0</v>
      </c>
      <c r="Q211" s="65">
        <v>0</v>
      </c>
      <c r="R211" s="65">
        <v>1635</v>
      </c>
      <c r="S211" s="65">
        <v>0</v>
      </c>
      <c r="T211" s="65" t="s">
        <v>80</v>
      </c>
      <c r="U211" s="65">
        <v>407156</v>
      </c>
      <c r="V211" s="65">
        <v>1842940</v>
      </c>
      <c r="W211" s="65">
        <v>15335</v>
      </c>
      <c r="X211" s="65">
        <v>0</v>
      </c>
      <c r="Y211" s="65">
        <v>0</v>
      </c>
      <c r="Z211" s="65">
        <v>0</v>
      </c>
      <c r="AA211" s="65" t="s">
        <v>80</v>
      </c>
      <c r="AB211" s="65">
        <v>732891</v>
      </c>
      <c r="AC211" s="55">
        <v>0</v>
      </c>
      <c r="AD211" s="65">
        <v>508486</v>
      </c>
      <c r="AE211" s="65">
        <v>0</v>
      </c>
      <c r="AF211" s="65">
        <v>395113</v>
      </c>
      <c r="AG211" s="65">
        <v>2355</v>
      </c>
      <c r="AH211" s="65">
        <v>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2EED-AABC-4845-8A6A-933996534EFF}">
  <dimension ref="A1:E29"/>
  <sheetViews>
    <sheetView showGridLines="0" workbookViewId="0"/>
  </sheetViews>
  <sheetFormatPr defaultColWidth="8.88671875" defaultRowHeight="15" x14ac:dyDescent="0.2"/>
  <cols>
    <col min="1" max="1" width="16.77734375" style="1" customWidth="1"/>
    <col min="2" max="2" width="29.6640625" style="1" customWidth="1"/>
    <col min="3" max="5" width="18.77734375" style="1" customWidth="1"/>
    <col min="6" max="16384" width="8.88671875" style="1"/>
  </cols>
  <sheetData>
    <row r="1" spans="1:5" ht="26.25" x14ac:dyDescent="0.2">
      <c r="A1" s="95" t="s">
        <v>182</v>
      </c>
    </row>
    <row r="2" spans="1:5" s="70" customFormat="1" ht="15" customHeight="1" x14ac:dyDescent="0.2">
      <c r="A2" s="71" t="str">
        <f>HYPERLINK("#'Contents'!A1","Back to contents")</f>
        <v>Back to contents</v>
      </c>
    </row>
    <row r="3" spans="1:5" x14ac:dyDescent="0.2">
      <c r="A3" s="49" t="s">
        <v>16</v>
      </c>
    </row>
    <row r="4" spans="1:5" x14ac:dyDescent="0.2">
      <c r="A4" s="49" t="s">
        <v>181</v>
      </c>
    </row>
    <row r="5" spans="1:5" x14ac:dyDescent="0.2">
      <c r="A5" s="49" t="s">
        <v>180</v>
      </c>
    </row>
    <row r="6" spans="1:5" x14ac:dyDescent="0.2">
      <c r="A6" s="49" t="s">
        <v>199</v>
      </c>
    </row>
    <row r="7" spans="1:5" x14ac:dyDescent="0.2">
      <c r="A7" s="49" t="s">
        <v>201</v>
      </c>
    </row>
    <row r="8" spans="1:5" x14ac:dyDescent="0.2">
      <c r="A8" s="46" t="str">
        <f>HYPERLINK("https://www.gov.scot/publications/scottish-local-government-finance-statistics-2021-22/", "Link to Scottish Local Government Finance Statistics 2021-2022")</f>
        <v>Link to Scottish Local Government Finance Statistics 2021-2022</v>
      </c>
    </row>
    <row r="9" spans="1:5" x14ac:dyDescent="0.2">
      <c r="A9" s="49" t="s">
        <v>200</v>
      </c>
    </row>
    <row r="10" spans="1:5" x14ac:dyDescent="0.2">
      <c r="A10" s="49" t="s">
        <v>183</v>
      </c>
    </row>
    <row r="11" spans="1:5" ht="24.95" customHeight="1" x14ac:dyDescent="0.2">
      <c r="A11" s="1" t="s">
        <v>18</v>
      </c>
      <c r="B11" s="1" t="s">
        <v>170</v>
      </c>
      <c r="C11" s="91" t="s">
        <v>171</v>
      </c>
      <c r="D11" s="91" t="s">
        <v>172</v>
      </c>
      <c r="E11" s="91" t="s">
        <v>173</v>
      </c>
    </row>
    <row r="12" spans="1:5" ht="15" customHeight="1" x14ac:dyDescent="0.2">
      <c r="A12" s="1" t="s">
        <v>21</v>
      </c>
      <c r="B12" s="1" t="s">
        <v>174</v>
      </c>
      <c r="C12" s="68">
        <v>46.6</v>
      </c>
      <c r="D12" s="68">
        <v>0</v>
      </c>
      <c r="E12" s="68">
        <f t="shared" ref="E12:E29" si="0">D12+C12</f>
        <v>46.6</v>
      </c>
    </row>
    <row r="13" spans="1:5" ht="24.95" customHeight="1" x14ac:dyDescent="0.2">
      <c r="A13" s="1" t="s">
        <v>21</v>
      </c>
      <c r="B13" s="1" t="s">
        <v>175</v>
      </c>
      <c r="C13" s="68">
        <v>46.6</v>
      </c>
      <c r="D13" s="68">
        <v>2.6</v>
      </c>
      <c r="E13" s="68">
        <f t="shared" si="0"/>
        <v>49.2</v>
      </c>
    </row>
    <row r="14" spans="1:5" ht="15" customHeight="1" x14ac:dyDescent="0.2">
      <c r="A14" s="1" t="s">
        <v>22</v>
      </c>
      <c r="B14" s="1" t="s">
        <v>174</v>
      </c>
      <c r="C14" s="68">
        <v>48</v>
      </c>
      <c r="D14" s="68">
        <v>0</v>
      </c>
      <c r="E14" s="68">
        <f t="shared" si="0"/>
        <v>48</v>
      </c>
    </row>
    <row r="15" spans="1:5" ht="24.95" customHeight="1" x14ac:dyDescent="0.2">
      <c r="A15" s="1" t="s">
        <v>22</v>
      </c>
      <c r="B15" s="1" t="s">
        <v>175</v>
      </c>
      <c r="C15" s="68">
        <v>48</v>
      </c>
      <c r="D15" s="68">
        <v>2.6</v>
      </c>
      <c r="E15" s="68">
        <f t="shared" si="0"/>
        <v>50.6</v>
      </c>
    </row>
    <row r="16" spans="1:5" ht="15" customHeight="1" x14ac:dyDescent="0.2">
      <c r="A16" s="1" t="s">
        <v>23</v>
      </c>
      <c r="B16" s="1" t="s">
        <v>174</v>
      </c>
      <c r="C16" s="68">
        <v>49</v>
      </c>
      <c r="D16" s="68">
        <v>0</v>
      </c>
      <c r="E16" s="68">
        <f t="shared" si="0"/>
        <v>49</v>
      </c>
    </row>
    <row r="17" spans="1:5" ht="24.95" customHeight="1" x14ac:dyDescent="0.2">
      <c r="A17" s="1" t="s">
        <v>23</v>
      </c>
      <c r="B17" s="1" t="s">
        <v>175</v>
      </c>
      <c r="C17" s="68">
        <v>49</v>
      </c>
      <c r="D17" s="68">
        <v>2.6</v>
      </c>
      <c r="E17" s="68">
        <f t="shared" si="0"/>
        <v>51.6</v>
      </c>
    </row>
    <row r="18" spans="1:5" ht="15" customHeight="1" x14ac:dyDescent="0.2">
      <c r="A18" s="1" t="s">
        <v>24</v>
      </c>
      <c r="B18" s="1" t="s">
        <v>174</v>
      </c>
      <c r="C18" s="68">
        <v>49.8</v>
      </c>
      <c r="D18" s="68">
        <v>0</v>
      </c>
      <c r="E18" s="68">
        <f t="shared" si="0"/>
        <v>49.8</v>
      </c>
    </row>
    <row r="19" spans="1:5" ht="15" customHeight="1" x14ac:dyDescent="0.2">
      <c r="A19" s="1" t="s">
        <v>24</v>
      </c>
      <c r="B19" s="1" t="s">
        <v>176</v>
      </c>
      <c r="C19" s="68">
        <v>49.8</v>
      </c>
      <c r="D19" s="68">
        <v>1.3</v>
      </c>
      <c r="E19" s="68">
        <f t="shared" si="0"/>
        <v>51.099999999999994</v>
      </c>
    </row>
    <row r="20" spans="1:5" ht="24.95" customHeight="1" x14ac:dyDescent="0.2">
      <c r="A20" s="1" t="s">
        <v>24</v>
      </c>
      <c r="B20" s="1" t="s">
        <v>177</v>
      </c>
      <c r="C20" s="68">
        <v>49.8</v>
      </c>
      <c r="D20" s="68">
        <v>2.6</v>
      </c>
      <c r="E20" s="68">
        <f t="shared" si="0"/>
        <v>52.4</v>
      </c>
    </row>
    <row r="21" spans="1:5" ht="15" customHeight="1" x14ac:dyDescent="0.2">
      <c r="A21" s="1" t="s">
        <v>25</v>
      </c>
      <c r="B21" s="1" t="s">
        <v>174</v>
      </c>
      <c r="C21" s="68">
        <v>49</v>
      </c>
      <c r="D21" s="68">
        <v>0</v>
      </c>
      <c r="E21" s="68">
        <f t="shared" si="0"/>
        <v>49</v>
      </c>
    </row>
    <row r="22" spans="1:5" ht="15" customHeight="1" x14ac:dyDescent="0.2">
      <c r="A22" s="1" t="s">
        <v>25</v>
      </c>
      <c r="B22" s="1" t="s">
        <v>176</v>
      </c>
      <c r="C22" s="68">
        <v>49</v>
      </c>
      <c r="D22" s="68">
        <v>1.3</v>
      </c>
      <c r="E22" s="68">
        <f t="shared" si="0"/>
        <v>50.3</v>
      </c>
    </row>
    <row r="23" spans="1:5" ht="24.95" customHeight="1" x14ac:dyDescent="0.2">
      <c r="A23" s="1" t="s">
        <v>25</v>
      </c>
      <c r="B23" s="1" t="s">
        <v>177</v>
      </c>
      <c r="C23" s="68">
        <v>49</v>
      </c>
      <c r="D23" s="68">
        <v>2.6</v>
      </c>
      <c r="E23" s="68">
        <f t="shared" si="0"/>
        <v>51.6</v>
      </c>
    </row>
    <row r="24" spans="1:5" ht="15" customHeight="1" x14ac:dyDescent="0.2">
      <c r="A24" s="1" t="s">
        <v>115</v>
      </c>
      <c r="B24" s="1" t="s">
        <v>174</v>
      </c>
      <c r="C24" s="68">
        <v>49.8</v>
      </c>
      <c r="D24" s="68">
        <v>0</v>
      </c>
      <c r="E24" s="68">
        <f t="shared" si="0"/>
        <v>49.8</v>
      </c>
    </row>
    <row r="25" spans="1:5" ht="15" customHeight="1" x14ac:dyDescent="0.2">
      <c r="A25" s="1" t="s">
        <v>115</v>
      </c>
      <c r="B25" s="1" t="s">
        <v>176</v>
      </c>
      <c r="C25" s="68">
        <v>49.8</v>
      </c>
      <c r="D25" s="68">
        <v>1.3</v>
      </c>
      <c r="E25" s="68">
        <f t="shared" si="0"/>
        <v>51.099999999999994</v>
      </c>
    </row>
    <row r="26" spans="1:5" ht="24.95" customHeight="1" x14ac:dyDescent="0.2">
      <c r="A26" s="1" t="s">
        <v>115</v>
      </c>
      <c r="B26" s="1" t="s">
        <v>177</v>
      </c>
      <c r="C26" s="68">
        <v>49.8</v>
      </c>
      <c r="D26" s="68">
        <v>2.6</v>
      </c>
      <c r="E26" s="68">
        <f t="shared" si="0"/>
        <v>52.4</v>
      </c>
    </row>
    <row r="27" spans="1:5" ht="15" customHeight="1" x14ac:dyDescent="0.2">
      <c r="A27" s="1" t="s">
        <v>130</v>
      </c>
      <c r="B27" s="1" t="s">
        <v>174</v>
      </c>
      <c r="C27" s="68">
        <v>49.8</v>
      </c>
      <c r="D27" s="68">
        <v>0</v>
      </c>
      <c r="E27" s="68">
        <f t="shared" si="0"/>
        <v>49.8</v>
      </c>
    </row>
    <row r="28" spans="1:5" ht="15" customHeight="1" x14ac:dyDescent="0.2">
      <c r="A28" s="1" t="s">
        <v>130</v>
      </c>
      <c r="B28" s="1" t="s">
        <v>178</v>
      </c>
      <c r="C28" s="68">
        <v>49.8</v>
      </c>
      <c r="D28" s="68">
        <v>1.3</v>
      </c>
      <c r="E28" s="68">
        <f t="shared" si="0"/>
        <v>51.099999999999994</v>
      </c>
    </row>
    <row r="29" spans="1:5" ht="24.95" customHeight="1" x14ac:dyDescent="0.2">
      <c r="A29" s="1" t="s">
        <v>130</v>
      </c>
      <c r="B29" s="1" t="s">
        <v>179</v>
      </c>
      <c r="C29" s="68">
        <v>49.8</v>
      </c>
      <c r="D29" s="68">
        <v>2.6</v>
      </c>
      <c r="E29" s="68">
        <f t="shared" si="0"/>
        <v>52.4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A47073910</value>
    </field>
    <field name="Objective-Title">
      <value order="0">NDRI data release - February 2024 update (MYE 2023-2024) - tables</value>
    </field>
    <field name="Objective-Description">
      <value order="0"/>
    </field>
    <field name="Objective-CreationStamp">
      <value order="0">2024-01-23T13:03:40Z</value>
    </field>
    <field name="Objective-IsApproved">
      <value order="0">false</value>
    </field>
    <field name="Objective-IsPublished">
      <value order="0">false</value>
    </field>
    <field name="Objective-DatePublished">
      <value order="0"/>
    </field>
    <field name="Objective-ModificationStamp">
      <value order="0">2024-02-13T12:07:59Z</value>
    </field>
    <field name="Objective-Owner">
      <value order="0">Pegg, Deborah D (U103638)</value>
    </field>
    <field name="Objective-Path">
      <value order="0">Objective Global Folder:SG File Plan:Government, politics and public administration:Local government:Finance - Council tax and non-domestic rates:Research and analysis: Finance - Council tax and non-domestic rates:Evidence Base: Non-Domestic Rates: Research and Analysis: Non-Domestic Rates Income (NDRI) (2023-2024): 2023-2028</value>
    </field>
    <field name="Objective-Parent">
      <value order="0">Evidence Base: Non-Domestic Rates: Research and Analysis: Non-Domestic Rates Income (NDRI) (2023-2024): 2023-2028</value>
    </field>
    <field name="Objective-State">
      <value order="0">Being Drafted</value>
    </field>
    <field name="Objective-VersionId">
      <value order="0">vA70988265</value>
    </field>
    <field name="Objective-Version">
      <value order="0">1.2</value>
    </field>
    <field name="Objective-VersionNumber">
      <value order="0">6</value>
    </field>
    <field name="Objective-VersionComment">
      <value order="0"/>
    </field>
    <field name="Objective-FileNumber">
      <value order="0">PUBRES/4467</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Accessibility Checklist</vt:lpstr>
      <vt:lpstr>Cover Sheet</vt:lpstr>
      <vt:lpstr>Contents</vt:lpstr>
      <vt:lpstr>Background information</vt:lpstr>
      <vt:lpstr>Notes to tables</vt:lpstr>
      <vt:lpstr>Table 1</vt:lpstr>
      <vt:lpstr>Table 2</vt:lpstr>
      <vt:lpstr>Table 3</vt:lpstr>
      <vt:lpstr>Table 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NDRI Data Release - 21 September 2023 update</dc:title>
  <dc:creator>Pegg D (Deborah)</dc:creator>
  <cp:keywords>Non-domestic rates income, data release, provisional contributable amount, mid-year estimate, notified, audited</cp:keywords>
  <cp:lastModifiedBy>Fanton N (Nick)</cp:lastModifiedBy>
  <cp:lastPrinted>2020-10-01T06:57:44Z</cp:lastPrinted>
  <dcterms:created xsi:type="dcterms:W3CDTF">2020-08-27T08:44:45Z</dcterms:created>
  <dcterms:modified xsi:type="dcterms:W3CDTF">2024-02-15T10:41:46Z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A47073910</vt:lpwstr>
  </property>
  <property fmtid="{D5CDD505-2E9C-101B-9397-08002B2CF9AE}" pid="4" name="Objective-Title">
    <vt:lpwstr>NDRI data release - February 2024 update (MYE 2023-2024) - tables</vt:lpwstr>
  </property>
  <property fmtid="{D5CDD505-2E9C-101B-9397-08002B2CF9AE}" pid="5" name="Objective-Description">
    <vt:lpwstr/>
  </property>
  <property fmtid="{D5CDD505-2E9C-101B-9397-08002B2CF9AE}" pid="6" name="Objective-CreationStamp">
    <vt:filetime>2024-01-23T13:03:40Z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2024-02-13T12:07:59Z</vt:filetime>
  </property>
  <property fmtid="{D5CDD505-2E9C-101B-9397-08002B2CF9AE}" pid="11" name="Objective-Owner">
    <vt:lpwstr>Pegg, Deborah D (U103638)</vt:lpwstr>
  </property>
  <property fmtid="{D5CDD505-2E9C-101B-9397-08002B2CF9AE}" pid="12" name="Objective-Path">
    <vt:lpwstr>Objective Global Folder:SG File Plan:Government, politics and public administration:Local government:Finance - Council tax and non-domestic rates:Research and analysis: Finance - Council tax and non-domestic rates:Evidence Base: Non-Domestic Rates: Research and Analysis: Non-Domestic Rates Income (NDRI) (2023-2024): 2023-2028</vt:lpwstr>
  </property>
  <property fmtid="{D5CDD505-2E9C-101B-9397-08002B2CF9AE}" pid="13" name="Objective-Parent">
    <vt:lpwstr>Evidence Base: Non-Domestic Rates: Research and Analysis: Non-Domestic Rates Income (NDRI) (2023-2024): 2023-2028</vt:lpwstr>
  </property>
  <property fmtid="{D5CDD505-2E9C-101B-9397-08002B2CF9AE}" pid="14" name="Objective-State">
    <vt:lpwstr>Being Drafted</vt:lpwstr>
  </property>
  <property fmtid="{D5CDD505-2E9C-101B-9397-08002B2CF9AE}" pid="15" name="Objective-VersionId">
    <vt:lpwstr>vA70988265</vt:lpwstr>
  </property>
  <property fmtid="{D5CDD505-2E9C-101B-9397-08002B2CF9AE}" pid="16" name="Objective-Version">
    <vt:lpwstr>1.2</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PUBRES/4467</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