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FCSD\Linked Spreadsheets\ASD Statistics\LFRs 2018-19\LFR 2018-19 Return Workbooks\Publish Standard Files\"/>
    </mc:Choice>
  </mc:AlternateContent>
  <bookViews>
    <workbookView xWindow="-15" yWindow="285" windowWidth="14400" windowHeight="6135" tabRatio="936"/>
  </bookViews>
  <sheets>
    <sheet name="Notes" sheetId="212" r:id="rId1"/>
    <sheet name="Scotland" sheetId="210" r:id="rId2"/>
    <sheet name="Aberdeen City" sheetId="18" r:id="rId3"/>
    <sheet name="Aberdeenshire" sheetId="179" r:id="rId4"/>
    <sheet name="Angus" sheetId="180" r:id="rId5"/>
    <sheet name="Argyll &amp; Bute" sheetId="181" r:id="rId6"/>
    <sheet name="City of Edinburgh" sheetId="189" r:id="rId7"/>
    <sheet name="Clackmannanshire" sheetId="182" r:id="rId8"/>
    <sheet name="Dumfries &amp; Galloway" sheetId="183" r:id="rId9"/>
    <sheet name="Dundee City" sheetId="184" r:id="rId10"/>
    <sheet name="East Ayrshire" sheetId="185" r:id="rId11"/>
    <sheet name="East Dunbartonshire" sheetId="186" r:id="rId12"/>
    <sheet name="East Lothian" sheetId="187" r:id="rId13"/>
    <sheet name="East Renfrewshire" sheetId="188" r:id="rId14"/>
    <sheet name="Falkirk" sheetId="191" r:id="rId15"/>
    <sheet name="Fife" sheetId="192" r:id="rId16"/>
    <sheet name="Glasgow City" sheetId="193" r:id="rId17"/>
    <sheet name="Highland" sheetId="194" r:id="rId18"/>
    <sheet name="Inverclyde" sheetId="195" r:id="rId19"/>
    <sheet name="Midlothian" sheetId="196" r:id="rId20"/>
    <sheet name="Moray" sheetId="197" r:id="rId21"/>
    <sheet name="Na h-Eileanan Siar" sheetId="190" r:id="rId22"/>
    <sheet name="North Ayrshire" sheetId="198" r:id="rId23"/>
    <sheet name="North Lanarkshire" sheetId="199" r:id="rId24"/>
    <sheet name="Orkney Islands" sheetId="200" r:id="rId25"/>
    <sheet name="Perth &amp; Kinross" sheetId="201" r:id="rId26"/>
    <sheet name="Renfrewshire" sheetId="202" r:id="rId27"/>
    <sheet name="Scottish Borders" sheetId="203" r:id="rId28"/>
    <sheet name="Shetland Islands" sheetId="204" r:id="rId29"/>
    <sheet name="South Ayrshire" sheetId="205" r:id="rId30"/>
    <sheet name="South Lanarkshire" sheetId="206" r:id="rId31"/>
    <sheet name="Stirling" sheetId="207" r:id="rId32"/>
    <sheet name="West Dunbartonshire" sheetId="208" r:id="rId33"/>
    <sheet name="West Lothian" sheetId="209" r:id="rId34"/>
  </sheets>
  <externalReferences>
    <externalReference r:id="rId35"/>
  </externalReferences>
  <definedNames>
    <definedName name="Year">[1]Guidance!$B$4</definedName>
  </definedNames>
  <calcPr calcId="162913"/>
</workbook>
</file>

<file path=xl/calcChain.xml><?xml version="1.0" encoding="utf-8"?>
<calcChain xmlns="http://schemas.openxmlformats.org/spreadsheetml/2006/main">
  <c r="O20" i="210" l="1"/>
  <c r="O9" i="210"/>
  <c r="I21" i="209"/>
  <c r="O20" i="209"/>
  <c r="O9" i="209"/>
  <c r="O20" i="208"/>
  <c r="O9" i="208"/>
  <c r="I10" i="207"/>
  <c r="O20" i="207"/>
  <c r="O9" i="207"/>
  <c r="O20" i="206"/>
  <c r="O9" i="206"/>
  <c r="O20" i="205"/>
  <c r="O9" i="205"/>
  <c r="I21" i="204"/>
  <c r="E13" i="204"/>
  <c r="O20" i="204"/>
  <c r="O9" i="204"/>
  <c r="O20" i="203"/>
  <c r="O9" i="203"/>
  <c r="F22" i="202"/>
  <c r="I11" i="202"/>
  <c r="N25" i="202"/>
  <c r="J15" i="202"/>
  <c r="I10" i="202"/>
  <c r="O20" i="202"/>
  <c r="O9" i="202"/>
  <c r="O20" i="201"/>
  <c r="O9" i="201"/>
  <c r="O20" i="200"/>
  <c r="O9" i="200"/>
  <c r="I21" i="199"/>
  <c r="I12" i="199"/>
  <c r="O20" i="199"/>
  <c r="O9" i="199"/>
  <c r="O20" i="198"/>
  <c r="O9" i="198"/>
  <c r="O20" i="197"/>
  <c r="O9" i="197"/>
  <c r="O20" i="196"/>
  <c r="O9" i="196"/>
  <c r="O20" i="195"/>
  <c r="O9" i="195"/>
  <c r="O20" i="194"/>
  <c r="O9" i="194"/>
  <c r="O20" i="193"/>
  <c r="O9" i="193"/>
  <c r="K15" i="192"/>
  <c r="O20" i="192"/>
  <c r="O9" i="192"/>
  <c r="O20" i="191"/>
  <c r="O9" i="191"/>
  <c r="O20" i="190"/>
  <c r="O9" i="190"/>
  <c r="O20" i="189"/>
  <c r="O9" i="189"/>
  <c r="I11" i="188"/>
  <c r="K25" i="188"/>
  <c r="O20" i="188"/>
  <c r="O9" i="188"/>
  <c r="D15" i="187"/>
  <c r="O20" i="187"/>
  <c r="O9" i="187"/>
  <c r="O20" i="186"/>
  <c r="O9" i="186"/>
  <c r="O20" i="185"/>
  <c r="O9" i="185"/>
  <c r="O20" i="184"/>
  <c r="O9" i="184"/>
  <c r="O20" i="183"/>
  <c r="O9" i="183"/>
  <c r="O20" i="182"/>
  <c r="O9" i="182"/>
  <c r="O20" i="181"/>
  <c r="O9" i="181"/>
  <c r="I11" i="180"/>
  <c r="N25" i="180"/>
  <c r="O20" i="180"/>
  <c r="O9" i="180"/>
  <c r="I22" i="179"/>
  <c r="O20" i="179"/>
  <c r="O9" i="179"/>
  <c r="F12" i="188" l="1"/>
  <c r="C15" i="188"/>
  <c r="J23" i="188"/>
  <c r="N23" i="188"/>
  <c r="N13" i="192"/>
  <c r="I12" i="192"/>
  <c r="H25" i="192"/>
  <c r="H26" i="192" s="1"/>
  <c r="M25" i="192"/>
  <c r="M26" i="192" s="1"/>
  <c r="L25" i="202"/>
  <c r="I22" i="204"/>
  <c r="M15" i="207"/>
  <c r="I12" i="209"/>
  <c r="F21" i="181"/>
  <c r="F10" i="182"/>
  <c r="E25" i="182"/>
  <c r="H15" i="183"/>
  <c r="H16" i="183" s="1"/>
  <c r="N15" i="187"/>
  <c r="L15" i="187"/>
  <c r="E23" i="188"/>
  <c r="I10" i="190"/>
  <c r="L15" i="190"/>
  <c r="D15" i="197"/>
  <c r="D16" i="197" s="1"/>
  <c r="N15" i="197"/>
  <c r="J25" i="199"/>
  <c r="J26" i="199" s="1"/>
  <c r="N15" i="199"/>
  <c r="I10" i="181"/>
  <c r="I11" i="187"/>
  <c r="I11" i="197"/>
  <c r="I11" i="199"/>
  <c r="F11" i="202"/>
  <c r="L13" i="202"/>
  <c r="F19" i="202"/>
  <c r="L26" i="202"/>
  <c r="O22" i="202"/>
  <c r="I11" i="183"/>
  <c r="J15" i="184"/>
  <c r="J16" i="184" s="1"/>
  <c r="L25" i="185"/>
  <c r="L26" i="185" s="1"/>
  <c r="E15" i="195"/>
  <c r="E16" i="195" s="1"/>
  <c r="K15" i="195"/>
  <c r="K16" i="195" s="1"/>
  <c r="F12" i="195"/>
  <c r="C15" i="195"/>
  <c r="C16" i="195" s="1"/>
  <c r="H25" i="195"/>
  <c r="M15" i="195"/>
  <c r="D23" i="195"/>
  <c r="F30" i="195"/>
  <c r="H15" i="201"/>
  <c r="H16" i="201" s="1"/>
  <c r="F12" i="202"/>
  <c r="C15" i="202"/>
  <c r="J23" i="202"/>
  <c r="N23" i="202"/>
  <c r="M25" i="203"/>
  <c r="M26" i="203" s="1"/>
  <c r="D23" i="205"/>
  <c r="L25" i="182"/>
  <c r="L26" i="182" s="1"/>
  <c r="C15" i="183"/>
  <c r="H25" i="183"/>
  <c r="H26" i="183" s="1"/>
  <c r="M25" i="183"/>
  <c r="M26" i="183" s="1"/>
  <c r="E25" i="183"/>
  <c r="E26" i="183" s="1"/>
  <c r="I10" i="193"/>
  <c r="I12" i="200"/>
  <c r="I12" i="203"/>
  <c r="I11" i="181"/>
  <c r="F11" i="182"/>
  <c r="E26" i="182"/>
  <c r="F30" i="183"/>
  <c r="E13" i="189"/>
  <c r="E23" i="206"/>
  <c r="E23" i="208"/>
  <c r="I10" i="182"/>
  <c r="D23" i="183"/>
  <c r="L25" i="180"/>
  <c r="L26" i="180" s="1"/>
  <c r="D25" i="180"/>
  <c r="D26" i="180" s="1"/>
  <c r="C15" i="181"/>
  <c r="C16" i="181" s="1"/>
  <c r="J25" i="182"/>
  <c r="N25" i="182"/>
  <c r="N26" i="182" s="1"/>
  <c r="I12" i="182"/>
  <c r="L15" i="182"/>
  <c r="L16" i="182" s="1"/>
  <c r="H23" i="182"/>
  <c r="I21" i="183"/>
  <c r="J13" i="191"/>
  <c r="I11" i="191"/>
  <c r="F8" i="194"/>
  <c r="I10" i="194"/>
  <c r="M13" i="194"/>
  <c r="D25" i="201"/>
  <c r="D26" i="201" s="1"/>
  <c r="N15" i="201"/>
  <c r="O30" i="205"/>
  <c r="D25" i="206"/>
  <c r="D26" i="206" s="1"/>
  <c r="J15" i="206"/>
  <c r="J16" i="206" s="1"/>
  <c r="N25" i="206"/>
  <c r="L25" i="206"/>
  <c r="L26" i="206" s="1"/>
  <c r="F30" i="181"/>
  <c r="O12" i="182"/>
  <c r="R12" i="182" s="1"/>
  <c r="I10" i="179"/>
  <c r="L25" i="179"/>
  <c r="L26" i="179" s="1"/>
  <c r="F11" i="179"/>
  <c r="D13" i="179"/>
  <c r="D23" i="179"/>
  <c r="E23" i="179"/>
  <c r="I12" i="181"/>
  <c r="I11" i="182"/>
  <c r="I12" i="185"/>
  <c r="I21" i="185"/>
  <c r="L15" i="185"/>
  <c r="L16" i="185" s="1"/>
  <c r="I10" i="186"/>
  <c r="F8" i="187"/>
  <c r="E23" i="187"/>
  <c r="F8" i="188"/>
  <c r="D15" i="188"/>
  <c r="D16" i="188" s="1"/>
  <c r="F22" i="188"/>
  <c r="M25" i="193"/>
  <c r="M26" i="193" s="1"/>
  <c r="F8" i="197"/>
  <c r="C15" i="197"/>
  <c r="C16" i="197" s="1"/>
  <c r="H13" i="197"/>
  <c r="E13" i="197"/>
  <c r="K13" i="197"/>
  <c r="D23" i="197"/>
  <c r="E23" i="197"/>
  <c r="F30" i="197"/>
  <c r="I11" i="198"/>
  <c r="C15" i="199"/>
  <c r="C16" i="199" s="1"/>
  <c r="M25" i="199"/>
  <c r="F11" i="199"/>
  <c r="F12" i="199"/>
  <c r="N23" i="199"/>
  <c r="O30" i="199"/>
  <c r="I22" i="201"/>
  <c r="C15" i="205"/>
  <c r="I11" i="206"/>
  <c r="I12" i="184"/>
  <c r="I10" i="208"/>
  <c r="F22" i="179"/>
  <c r="D23" i="181"/>
  <c r="M15" i="183"/>
  <c r="M16" i="183" s="1"/>
  <c r="F8" i="189"/>
  <c r="F8" i="180"/>
  <c r="I10" i="180"/>
  <c r="F19" i="180"/>
  <c r="O30" i="181"/>
  <c r="M13" i="181"/>
  <c r="E23" i="181"/>
  <c r="L25" i="181"/>
  <c r="L26" i="181" s="1"/>
  <c r="O22" i="181"/>
  <c r="D25" i="184"/>
  <c r="D26" i="184" s="1"/>
  <c r="N25" i="184"/>
  <c r="N26" i="184" s="1"/>
  <c r="I11" i="185"/>
  <c r="M23" i="185"/>
  <c r="D15" i="189"/>
  <c r="D16" i="189" s="1"/>
  <c r="E15" i="191"/>
  <c r="E16" i="191" s="1"/>
  <c r="K15" i="191"/>
  <c r="M25" i="191"/>
  <c r="M26" i="191" s="1"/>
  <c r="F30" i="191"/>
  <c r="J15" i="194"/>
  <c r="J16" i="194" s="1"/>
  <c r="I22" i="194"/>
  <c r="I10" i="198"/>
  <c r="I12" i="204"/>
  <c r="M13" i="205"/>
  <c r="J15" i="205"/>
  <c r="J16" i="205" s="1"/>
  <c r="L25" i="205"/>
  <c r="L26" i="205" s="1"/>
  <c r="O22" i="205"/>
  <c r="R22" i="205" s="1"/>
  <c r="J25" i="208"/>
  <c r="J26" i="208" s="1"/>
  <c r="N25" i="208"/>
  <c r="G15" i="208"/>
  <c r="O22" i="208"/>
  <c r="R22" i="208" s="1"/>
  <c r="O11" i="179"/>
  <c r="R11" i="179" s="1"/>
  <c r="K25" i="179"/>
  <c r="K26" i="179" s="1"/>
  <c r="L23" i="179"/>
  <c r="H25" i="179"/>
  <c r="H26" i="179" s="1"/>
  <c r="M13" i="180"/>
  <c r="J15" i="180"/>
  <c r="J16" i="180" s="1"/>
  <c r="I12" i="180"/>
  <c r="L15" i="180"/>
  <c r="L16" i="180" s="1"/>
  <c r="I10" i="183"/>
  <c r="F22" i="183"/>
  <c r="O30" i="183"/>
  <c r="E15" i="185"/>
  <c r="E16" i="185" s="1"/>
  <c r="K15" i="185"/>
  <c r="K16" i="185" s="1"/>
  <c r="E25" i="186"/>
  <c r="E26" i="186" s="1"/>
  <c r="K15" i="186"/>
  <c r="K16" i="186" s="1"/>
  <c r="K25" i="189"/>
  <c r="K26" i="189" s="1"/>
  <c r="J13" i="190"/>
  <c r="I11" i="190"/>
  <c r="G15" i="191"/>
  <c r="G16" i="191" s="1"/>
  <c r="F19" i="191"/>
  <c r="F11" i="193"/>
  <c r="E25" i="194"/>
  <c r="E26" i="194" s="1"/>
  <c r="H25" i="194"/>
  <c r="M15" i="194"/>
  <c r="M16" i="194" s="1"/>
  <c r="D23" i="194"/>
  <c r="D15" i="195"/>
  <c r="J25" i="195"/>
  <c r="J26" i="195" s="1"/>
  <c r="I12" i="195"/>
  <c r="L13" i="195"/>
  <c r="I21" i="195"/>
  <c r="O22" i="195"/>
  <c r="R22" i="195" s="1"/>
  <c r="H23" i="195"/>
  <c r="I10" i="196"/>
  <c r="L25" i="196"/>
  <c r="L26" i="196" s="1"/>
  <c r="F19" i="196"/>
  <c r="N25" i="196"/>
  <c r="N26" i="196" s="1"/>
  <c r="J15" i="198"/>
  <c r="J16" i="198" s="1"/>
  <c r="K15" i="200"/>
  <c r="K16" i="200" s="1"/>
  <c r="I11" i="205"/>
  <c r="H15" i="205"/>
  <c r="H16" i="205" s="1"/>
  <c r="F30" i="205"/>
  <c r="M13" i="207"/>
  <c r="F19" i="207"/>
  <c r="I11" i="208"/>
  <c r="F8" i="181"/>
  <c r="E13" i="181"/>
  <c r="O22" i="180"/>
  <c r="R22" i="180" s="1"/>
  <c r="L13" i="188"/>
  <c r="O30" i="188"/>
  <c r="H25" i="191"/>
  <c r="H26" i="191" s="1"/>
  <c r="I21" i="191"/>
  <c r="H15" i="191"/>
  <c r="H16" i="191" s="1"/>
  <c r="F11" i="180"/>
  <c r="L15" i="188"/>
  <c r="L16" i="188" s="1"/>
  <c r="L25" i="188"/>
  <c r="L26" i="188" s="1"/>
  <c r="L16" i="190"/>
  <c r="D15" i="179"/>
  <c r="D16" i="179" s="1"/>
  <c r="I12" i="188"/>
  <c r="H23" i="188"/>
  <c r="I10" i="199"/>
  <c r="I13" i="199" s="1"/>
  <c r="H15" i="199"/>
  <c r="H16" i="199" s="1"/>
  <c r="I14" i="210"/>
  <c r="L15" i="179"/>
  <c r="L16" i="179" s="1"/>
  <c r="D25" i="179"/>
  <c r="D26" i="179" s="1"/>
  <c r="J15" i="179"/>
  <c r="J16" i="179" s="1"/>
  <c r="K15" i="188"/>
  <c r="K16" i="188" s="1"/>
  <c r="E13" i="205"/>
  <c r="F8" i="205"/>
  <c r="D15" i="205"/>
  <c r="D16" i="205" s="1"/>
  <c r="D25" i="205"/>
  <c r="D26" i="205" s="1"/>
  <c r="E13" i="179"/>
  <c r="I11" i="179"/>
  <c r="L13" i="179"/>
  <c r="O12" i="179"/>
  <c r="R12" i="179" s="1"/>
  <c r="M13" i="179"/>
  <c r="O21" i="179"/>
  <c r="R21" i="179" s="1"/>
  <c r="M23" i="179"/>
  <c r="O22" i="179"/>
  <c r="F30" i="179"/>
  <c r="M25" i="181"/>
  <c r="M26" i="181" s="1"/>
  <c r="M15" i="181"/>
  <c r="M16" i="181" s="1"/>
  <c r="K15" i="181"/>
  <c r="K16" i="181" s="1"/>
  <c r="K25" i="181"/>
  <c r="K26" i="181" s="1"/>
  <c r="F12" i="183"/>
  <c r="J23" i="183"/>
  <c r="N23" i="183"/>
  <c r="F21" i="183"/>
  <c r="E15" i="183"/>
  <c r="E16" i="183" s="1"/>
  <c r="K15" i="183"/>
  <c r="K16" i="183" s="1"/>
  <c r="K25" i="183"/>
  <c r="K26" i="183" s="1"/>
  <c r="J23" i="185"/>
  <c r="D13" i="187"/>
  <c r="F19" i="187"/>
  <c r="I22" i="187"/>
  <c r="L13" i="189"/>
  <c r="I10" i="189"/>
  <c r="H25" i="189"/>
  <c r="D23" i="189"/>
  <c r="K25" i="194"/>
  <c r="K26" i="194" s="1"/>
  <c r="K15" i="194"/>
  <c r="K16" i="194" s="1"/>
  <c r="K13" i="201"/>
  <c r="I11" i="194"/>
  <c r="M23" i="201"/>
  <c r="J16" i="202"/>
  <c r="K13" i="202"/>
  <c r="M13" i="202"/>
  <c r="H23" i="202"/>
  <c r="O30" i="202"/>
  <c r="F21" i="180"/>
  <c r="H25" i="180"/>
  <c r="H26" i="180" s="1"/>
  <c r="E13" i="183"/>
  <c r="N13" i="183"/>
  <c r="K13" i="183"/>
  <c r="L25" i="183"/>
  <c r="L26" i="183" s="1"/>
  <c r="O22" i="183"/>
  <c r="R22" i="183" s="1"/>
  <c r="F10" i="184"/>
  <c r="M25" i="184"/>
  <c r="M26" i="184" s="1"/>
  <c r="N13" i="184"/>
  <c r="J23" i="184"/>
  <c r="E15" i="184"/>
  <c r="E16" i="184" s="1"/>
  <c r="K15" i="184"/>
  <c r="N25" i="185"/>
  <c r="N26" i="185" s="1"/>
  <c r="E23" i="185"/>
  <c r="F22" i="185"/>
  <c r="H23" i="185"/>
  <c r="O11" i="186"/>
  <c r="R11" i="186" s="1"/>
  <c r="F19" i="186"/>
  <c r="D25" i="186"/>
  <c r="J23" i="186"/>
  <c r="K15" i="187"/>
  <c r="K16" i="187" s="1"/>
  <c r="L13" i="187"/>
  <c r="O12" i="187"/>
  <c r="R12" i="187" s="1"/>
  <c r="H13" i="187"/>
  <c r="M13" i="187"/>
  <c r="L23" i="187"/>
  <c r="C15" i="187"/>
  <c r="C16" i="187" s="1"/>
  <c r="M25" i="187"/>
  <c r="M26" i="187" s="1"/>
  <c r="O30" i="187"/>
  <c r="F11" i="189"/>
  <c r="F12" i="193"/>
  <c r="K13" i="195"/>
  <c r="F11" i="196"/>
  <c r="E15" i="198"/>
  <c r="E16" i="198" s="1"/>
  <c r="F21" i="198"/>
  <c r="H25" i="198"/>
  <c r="L23" i="201"/>
  <c r="N13" i="203"/>
  <c r="E23" i="203"/>
  <c r="I21" i="203"/>
  <c r="L15" i="203"/>
  <c r="H23" i="203"/>
  <c r="J25" i="204"/>
  <c r="J26" i="204" s="1"/>
  <c r="F8" i="207"/>
  <c r="F11" i="207"/>
  <c r="F8" i="209"/>
  <c r="L15" i="209"/>
  <c r="L16" i="209" s="1"/>
  <c r="I11" i="209"/>
  <c r="H23" i="209"/>
  <c r="M23" i="209"/>
  <c r="J25" i="209"/>
  <c r="J26" i="209" s="1"/>
  <c r="N25" i="209"/>
  <c r="N26" i="209" s="1"/>
  <c r="N15" i="179"/>
  <c r="I12" i="179"/>
  <c r="I21" i="184"/>
  <c r="I10" i="187"/>
  <c r="D13" i="188"/>
  <c r="I11" i="189"/>
  <c r="F21" i="189"/>
  <c r="F30" i="189"/>
  <c r="J25" i="190"/>
  <c r="J26" i="190" s="1"/>
  <c r="N15" i="190"/>
  <c r="N16" i="190" s="1"/>
  <c r="I12" i="190"/>
  <c r="G15" i="190"/>
  <c r="G16" i="190" s="1"/>
  <c r="L25" i="190"/>
  <c r="L26" i="190" s="1"/>
  <c r="I12" i="191"/>
  <c r="L15" i="191"/>
  <c r="L16" i="191" s="1"/>
  <c r="J15" i="192"/>
  <c r="F11" i="192"/>
  <c r="I21" i="192"/>
  <c r="L25" i="192"/>
  <c r="L26" i="192" s="1"/>
  <c r="L13" i="193"/>
  <c r="F10" i="193"/>
  <c r="N23" i="193"/>
  <c r="M23" i="194"/>
  <c r="O10" i="194"/>
  <c r="R10" i="194" s="1"/>
  <c r="N13" i="194"/>
  <c r="I12" i="194"/>
  <c r="G25" i="194"/>
  <c r="G26" i="194" s="1"/>
  <c r="L15" i="194"/>
  <c r="L16" i="194" s="1"/>
  <c r="L15" i="197"/>
  <c r="L16" i="197" s="1"/>
  <c r="F11" i="198"/>
  <c r="D13" i="200"/>
  <c r="E23" i="200"/>
  <c r="E15" i="204"/>
  <c r="E16" i="204" s="1"/>
  <c r="H15" i="204"/>
  <c r="H16" i="204" s="1"/>
  <c r="H25" i="205"/>
  <c r="H26" i="205" s="1"/>
  <c r="M15" i="205"/>
  <c r="M16" i="205" s="1"/>
  <c r="K25" i="205"/>
  <c r="K26" i="205" s="1"/>
  <c r="F11" i="208"/>
  <c r="E13" i="209"/>
  <c r="E23" i="209"/>
  <c r="C15" i="179"/>
  <c r="H15" i="179"/>
  <c r="H16" i="179" s="1"/>
  <c r="D25" i="181"/>
  <c r="D26" i="181" s="1"/>
  <c r="D15" i="181"/>
  <c r="D16" i="181" s="1"/>
  <c r="N13" i="181"/>
  <c r="N25" i="181"/>
  <c r="N26" i="181" s="1"/>
  <c r="M23" i="181"/>
  <c r="N25" i="183"/>
  <c r="N26" i="183" s="1"/>
  <c r="D13" i="183"/>
  <c r="F10" i="183"/>
  <c r="F11" i="183"/>
  <c r="I10" i="184"/>
  <c r="F11" i="184"/>
  <c r="M13" i="183"/>
  <c r="D15" i="183"/>
  <c r="D16" i="183" s="1"/>
  <c r="D25" i="183"/>
  <c r="D26" i="183" s="1"/>
  <c r="J15" i="183"/>
  <c r="J16" i="183" s="1"/>
  <c r="J13" i="183"/>
  <c r="I12" i="183"/>
  <c r="E23" i="183"/>
  <c r="F19" i="183"/>
  <c r="L23" i="183"/>
  <c r="L15" i="183"/>
  <c r="L16" i="183" s="1"/>
  <c r="H23" i="183"/>
  <c r="F19" i="184"/>
  <c r="D15" i="185"/>
  <c r="D16" i="185" s="1"/>
  <c r="D25" i="185"/>
  <c r="D26" i="185" s="1"/>
  <c r="J15" i="185"/>
  <c r="J16" i="185" s="1"/>
  <c r="J13" i="185"/>
  <c r="J13" i="186"/>
  <c r="O22" i="186"/>
  <c r="R22" i="186" s="1"/>
  <c r="F10" i="179"/>
  <c r="F12" i="179"/>
  <c r="F10" i="180"/>
  <c r="D13" i="180"/>
  <c r="E23" i="180"/>
  <c r="I21" i="180"/>
  <c r="G15" i="180"/>
  <c r="N13" i="182"/>
  <c r="G15" i="182"/>
  <c r="G16" i="182" s="1"/>
  <c r="I21" i="182"/>
  <c r="N23" i="179"/>
  <c r="D15" i="180"/>
  <c r="D16" i="180" s="1"/>
  <c r="H23" i="180"/>
  <c r="J13" i="180"/>
  <c r="N13" i="180"/>
  <c r="E13" i="180"/>
  <c r="E25" i="180"/>
  <c r="E26" i="180" s="1"/>
  <c r="K25" i="180"/>
  <c r="K26" i="180" s="1"/>
  <c r="K15" i="180"/>
  <c r="K16" i="180" s="1"/>
  <c r="L13" i="180"/>
  <c r="O12" i="180"/>
  <c r="R12" i="180" s="1"/>
  <c r="L23" i="180"/>
  <c r="M23" i="180"/>
  <c r="N26" i="180"/>
  <c r="O30" i="180"/>
  <c r="L15" i="181"/>
  <c r="L16" i="181" s="1"/>
  <c r="L13" i="181"/>
  <c r="H25" i="181"/>
  <c r="H26" i="181" s="1"/>
  <c r="H15" i="181"/>
  <c r="H16" i="181" s="1"/>
  <c r="K13" i="181"/>
  <c r="M23" i="183"/>
  <c r="F11" i="186"/>
  <c r="K16" i="191"/>
  <c r="F11" i="185"/>
  <c r="K13" i="185"/>
  <c r="F19" i="185"/>
  <c r="O30" i="185"/>
  <c r="I11" i="186"/>
  <c r="F21" i="186"/>
  <c r="N23" i="186"/>
  <c r="C15" i="189"/>
  <c r="C16" i="189" s="1"/>
  <c r="O30" i="189"/>
  <c r="J13" i="189"/>
  <c r="K13" i="189"/>
  <c r="O22" i="189"/>
  <c r="R22" i="189" s="1"/>
  <c r="H23" i="190"/>
  <c r="M15" i="191"/>
  <c r="M16" i="191" s="1"/>
  <c r="L23" i="194"/>
  <c r="H26" i="195"/>
  <c r="H25" i="197"/>
  <c r="H26" i="197" s="1"/>
  <c r="E25" i="202"/>
  <c r="E15" i="202"/>
  <c r="E16" i="202" s="1"/>
  <c r="M23" i="202"/>
  <c r="M25" i="202"/>
  <c r="M26" i="202" s="1"/>
  <c r="D15" i="204"/>
  <c r="D25" i="204"/>
  <c r="D26" i="204" s="1"/>
  <c r="O22" i="204"/>
  <c r="R22" i="204" s="1"/>
  <c r="D13" i="205"/>
  <c r="F10" i="205"/>
  <c r="F11" i="205"/>
  <c r="O12" i="205"/>
  <c r="R12" i="205" s="1"/>
  <c r="K13" i="205"/>
  <c r="F19" i="205"/>
  <c r="E25" i="205"/>
  <c r="E26" i="205" s="1"/>
  <c r="F21" i="205"/>
  <c r="L15" i="206"/>
  <c r="L16" i="206" s="1"/>
  <c r="D13" i="206"/>
  <c r="F8" i="206"/>
  <c r="H25" i="206"/>
  <c r="H26" i="206" s="1"/>
  <c r="I10" i="206"/>
  <c r="F11" i="206"/>
  <c r="F19" i="206"/>
  <c r="F8" i="208"/>
  <c r="F19" i="208"/>
  <c r="M25" i="197"/>
  <c r="M26" i="197" s="1"/>
  <c r="M15" i="197"/>
  <c r="M16" i="197" s="1"/>
  <c r="K15" i="197"/>
  <c r="K16" i="197" s="1"/>
  <c r="K25" i="197"/>
  <c r="K15" i="204"/>
  <c r="K16" i="204" s="1"/>
  <c r="K25" i="204"/>
  <c r="K26" i="204" s="1"/>
  <c r="N13" i="205"/>
  <c r="N15" i="205"/>
  <c r="N16" i="205" s="1"/>
  <c r="I12" i="205"/>
  <c r="E23" i="205"/>
  <c r="I21" i="205"/>
  <c r="G15" i="205"/>
  <c r="H23" i="205"/>
  <c r="D15" i="208"/>
  <c r="D16" i="208" s="1"/>
  <c r="D25" i="208"/>
  <c r="D26" i="208" s="1"/>
  <c r="L15" i="208"/>
  <c r="L16" i="208" s="1"/>
  <c r="L25" i="208"/>
  <c r="L26" i="208" s="1"/>
  <c r="I10" i="209"/>
  <c r="G15" i="209"/>
  <c r="G16" i="209" s="1"/>
  <c r="F21" i="209"/>
  <c r="D25" i="209"/>
  <c r="D26" i="209" s="1"/>
  <c r="D15" i="209"/>
  <c r="D16" i="209" s="1"/>
  <c r="F8" i="183"/>
  <c r="L13" i="183"/>
  <c r="O12" i="183"/>
  <c r="R12" i="183" s="1"/>
  <c r="D15" i="184"/>
  <c r="D16" i="184" s="1"/>
  <c r="E23" i="184"/>
  <c r="K16" i="184"/>
  <c r="L25" i="184"/>
  <c r="L26" i="184" s="1"/>
  <c r="F22" i="184"/>
  <c r="F11" i="187"/>
  <c r="D16" i="187"/>
  <c r="J15" i="187"/>
  <c r="J16" i="187" s="1"/>
  <c r="I10" i="188"/>
  <c r="F11" i="188"/>
  <c r="F19" i="188"/>
  <c r="D25" i="188"/>
  <c r="D26" i="188" s="1"/>
  <c r="J15" i="188"/>
  <c r="J16" i="188" s="1"/>
  <c r="N25" i="188"/>
  <c r="N26" i="188" s="1"/>
  <c r="K26" i="188"/>
  <c r="I21" i="190"/>
  <c r="K13" i="191"/>
  <c r="L25" i="191"/>
  <c r="L26" i="191" s="1"/>
  <c r="H23" i="191"/>
  <c r="E15" i="193"/>
  <c r="E16" i="193" s="1"/>
  <c r="I11" i="193"/>
  <c r="M15" i="193"/>
  <c r="M16" i="193" s="1"/>
  <c r="F30" i="193"/>
  <c r="O30" i="193"/>
  <c r="K13" i="199"/>
  <c r="L15" i="199"/>
  <c r="L16" i="199" s="1"/>
  <c r="L25" i="199"/>
  <c r="L26" i="199" s="1"/>
  <c r="M26" i="199"/>
  <c r="I10" i="201"/>
  <c r="J13" i="201"/>
  <c r="L13" i="205"/>
  <c r="I10" i="205"/>
  <c r="D13" i="208"/>
  <c r="H23" i="208"/>
  <c r="D13" i="209"/>
  <c r="L13" i="209"/>
  <c r="H15" i="209"/>
  <c r="H16" i="209" s="1"/>
  <c r="H25" i="209"/>
  <c r="H26" i="209" s="1"/>
  <c r="F11" i="209"/>
  <c r="J13" i="209"/>
  <c r="N13" i="209"/>
  <c r="O30" i="209"/>
  <c r="I11" i="184"/>
  <c r="F8" i="186"/>
  <c r="J25" i="186"/>
  <c r="J26" i="186" s="1"/>
  <c r="N15" i="186"/>
  <c r="N16" i="186" s="1"/>
  <c r="I12" i="186"/>
  <c r="I21" i="186"/>
  <c r="J25" i="189"/>
  <c r="J26" i="189" s="1"/>
  <c r="H15" i="189"/>
  <c r="H16" i="189" s="1"/>
  <c r="M25" i="189"/>
  <c r="M26" i="189" s="1"/>
  <c r="K15" i="189"/>
  <c r="K16" i="189" s="1"/>
  <c r="F10" i="190"/>
  <c r="F11" i="190"/>
  <c r="F19" i="190"/>
  <c r="E25" i="190"/>
  <c r="E26" i="190" s="1"/>
  <c r="D13" i="191"/>
  <c r="F10" i="191"/>
  <c r="M13" i="191"/>
  <c r="E13" i="191"/>
  <c r="D23" i="191"/>
  <c r="E25" i="191"/>
  <c r="E26" i="191" s="1"/>
  <c r="K25" i="191"/>
  <c r="K26" i="191" s="1"/>
  <c r="O22" i="191"/>
  <c r="R22" i="191" s="1"/>
  <c r="F8" i="192"/>
  <c r="K16" i="192"/>
  <c r="L15" i="192"/>
  <c r="L16" i="192" s="1"/>
  <c r="M13" i="192"/>
  <c r="D13" i="192"/>
  <c r="F19" i="192"/>
  <c r="H23" i="192"/>
  <c r="M23" i="192"/>
  <c r="D25" i="192"/>
  <c r="D26" i="192" s="1"/>
  <c r="N25" i="192"/>
  <c r="N26" i="192" s="1"/>
  <c r="N15" i="194"/>
  <c r="N16" i="194" s="1"/>
  <c r="L25" i="194"/>
  <c r="L26" i="194" s="1"/>
  <c r="F11" i="194"/>
  <c r="F19" i="194"/>
  <c r="F8" i="195"/>
  <c r="L15" i="195"/>
  <c r="L16" i="195" s="1"/>
  <c r="N13" i="195"/>
  <c r="M23" i="195"/>
  <c r="D25" i="195"/>
  <c r="D26" i="195" s="1"/>
  <c r="N15" i="195"/>
  <c r="N16" i="195" s="1"/>
  <c r="N23" i="195"/>
  <c r="K25" i="196"/>
  <c r="K26" i="196" s="1"/>
  <c r="I11" i="196"/>
  <c r="L13" i="196"/>
  <c r="F12" i="196"/>
  <c r="C15" i="196"/>
  <c r="C16" i="196" s="1"/>
  <c r="M23" i="196"/>
  <c r="O30" i="196"/>
  <c r="H15" i="197"/>
  <c r="H16" i="197" s="1"/>
  <c r="L13" i="199"/>
  <c r="F10" i="202"/>
  <c r="I21" i="202"/>
  <c r="D15" i="202"/>
  <c r="D16" i="202" s="1"/>
  <c r="D25" i="202"/>
  <c r="D26" i="202" s="1"/>
  <c r="D13" i="202"/>
  <c r="I12" i="202"/>
  <c r="I13" i="202" s="1"/>
  <c r="E23" i="202"/>
  <c r="F10" i="204"/>
  <c r="L15" i="205"/>
  <c r="L16" i="205" s="1"/>
  <c r="L23" i="205"/>
  <c r="M23" i="205"/>
  <c r="D15" i="206"/>
  <c r="D16" i="206" s="1"/>
  <c r="L25" i="207"/>
  <c r="L26" i="207" s="1"/>
  <c r="L15" i="207"/>
  <c r="L16" i="207" s="1"/>
  <c r="L23" i="209"/>
  <c r="L25" i="209"/>
  <c r="L26" i="209" s="1"/>
  <c r="J15" i="191"/>
  <c r="J16" i="191" s="1"/>
  <c r="N15" i="191"/>
  <c r="N16" i="191" s="1"/>
  <c r="J15" i="193"/>
  <c r="J16" i="193" s="1"/>
  <c r="O11" i="193"/>
  <c r="R11" i="193" s="1"/>
  <c r="I12" i="193"/>
  <c r="I21" i="193"/>
  <c r="L15" i="193"/>
  <c r="L16" i="193" s="1"/>
  <c r="D13" i="195"/>
  <c r="F10" i="195"/>
  <c r="H15" i="195"/>
  <c r="H16" i="195" s="1"/>
  <c r="F11" i="195"/>
  <c r="J23" i="195"/>
  <c r="K25" i="195"/>
  <c r="K26" i="195" s="1"/>
  <c r="F8" i="196"/>
  <c r="D15" i="196"/>
  <c r="D16" i="196" s="1"/>
  <c r="J25" i="196"/>
  <c r="J26" i="196" s="1"/>
  <c r="L15" i="196"/>
  <c r="L16" i="196" s="1"/>
  <c r="I10" i="197"/>
  <c r="F21" i="197"/>
  <c r="O22" i="197"/>
  <c r="R22" i="197" s="1"/>
  <c r="K26" i="197"/>
  <c r="O30" i="197"/>
  <c r="L13" i="198"/>
  <c r="L25" i="198"/>
  <c r="L26" i="198" s="1"/>
  <c r="F8" i="202"/>
  <c r="L15" i="202"/>
  <c r="L16" i="202" s="1"/>
  <c r="E26" i="202"/>
  <c r="D13" i="203"/>
  <c r="J13" i="203"/>
  <c r="O30" i="203"/>
  <c r="J13" i="205"/>
  <c r="E15" i="205"/>
  <c r="E16" i="205" s="1"/>
  <c r="K15" i="205"/>
  <c r="K16" i="205" s="1"/>
  <c r="M25" i="205"/>
  <c r="M26" i="205" s="1"/>
  <c r="I11" i="207"/>
  <c r="O12" i="207"/>
  <c r="R12" i="207" s="1"/>
  <c r="F21" i="207"/>
  <c r="O30" i="207"/>
  <c r="D25" i="197"/>
  <c r="D26" i="197" s="1"/>
  <c r="J13" i="197"/>
  <c r="N13" i="197"/>
  <c r="I12" i="197"/>
  <c r="I13" i="197" s="1"/>
  <c r="L13" i="197"/>
  <c r="F21" i="199"/>
  <c r="F30" i="199"/>
  <c r="E25" i="200"/>
  <c r="E26" i="200" s="1"/>
  <c r="J15" i="201"/>
  <c r="J16" i="201" s="1"/>
  <c r="F11" i="201"/>
  <c r="G25" i="201"/>
  <c r="L25" i="201"/>
  <c r="L26" i="201" s="1"/>
  <c r="F8" i="204"/>
  <c r="L25" i="204"/>
  <c r="L26" i="204" s="1"/>
  <c r="F11" i="204"/>
  <c r="F19" i="204"/>
  <c r="N15" i="204"/>
  <c r="N16" i="204" s="1"/>
  <c r="L13" i="206"/>
  <c r="M23" i="206"/>
  <c r="N23" i="206"/>
  <c r="O30" i="206"/>
  <c r="K25" i="208"/>
  <c r="K26" i="208" s="1"/>
  <c r="L13" i="208"/>
  <c r="O12" i="208"/>
  <c r="R12" i="208" s="1"/>
  <c r="F21" i="208"/>
  <c r="M23" i="208"/>
  <c r="N26" i="208"/>
  <c r="O30" i="208"/>
  <c r="E13" i="198"/>
  <c r="N15" i="198"/>
  <c r="N16" i="198" s="1"/>
  <c r="F19" i="198"/>
  <c r="G25" i="198"/>
  <c r="L15" i="198"/>
  <c r="L16" i="198" s="1"/>
  <c r="O22" i="198"/>
  <c r="R22" i="198" s="1"/>
  <c r="H26" i="198"/>
  <c r="I21" i="200"/>
  <c r="I11" i="201"/>
  <c r="O12" i="201"/>
  <c r="R12" i="201" s="1"/>
  <c r="H23" i="201"/>
  <c r="J23" i="201"/>
  <c r="L25" i="203"/>
  <c r="L26" i="203" s="1"/>
  <c r="I11" i="203"/>
  <c r="M23" i="203"/>
  <c r="J25" i="203"/>
  <c r="J26" i="203" s="1"/>
  <c r="N25" i="203"/>
  <c r="N26" i="203" s="1"/>
  <c r="L15" i="204"/>
  <c r="N16" i="187"/>
  <c r="N13" i="187"/>
  <c r="E25" i="187"/>
  <c r="E26" i="187" s="1"/>
  <c r="E13" i="187"/>
  <c r="F10" i="187"/>
  <c r="H23" i="187"/>
  <c r="H15" i="187"/>
  <c r="H16" i="187" s="1"/>
  <c r="I21" i="187"/>
  <c r="E13" i="196"/>
  <c r="F10" i="196"/>
  <c r="I12" i="196"/>
  <c r="H15" i="196"/>
  <c r="H16" i="196" s="1"/>
  <c r="H23" i="196"/>
  <c r="N23" i="196"/>
  <c r="F19" i="182"/>
  <c r="M13" i="182"/>
  <c r="D25" i="182"/>
  <c r="D26" i="182" s="1"/>
  <c r="D15" i="182"/>
  <c r="D16" i="182" s="1"/>
  <c r="O22" i="182"/>
  <c r="L13" i="185"/>
  <c r="H25" i="185"/>
  <c r="H26" i="185" s="1"/>
  <c r="H15" i="185"/>
  <c r="H16" i="185" s="1"/>
  <c r="M25" i="185"/>
  <c r="M26" i="185" s="1"/>
  <c r="M15" i="185"/>
  <c r="M16" i="185" s="1"/>
  <c r="L23" i="181"/>
  <c r="L28" i="181" s="1"/>
  <c r="D13" i="181"/>
  <c r="F10" i="181"/>
  <c r="F11" i="181"/>
  <c r="O12" i="181"/>
  <c r="R12" i="181" s="1"/>
  <c r="F19" i="181"/>
  <c r="E15" i="181"/>
  <c r="E16" i="181" s="1"/>
  <c r="E25" i="181"/>
  <c r="E26" i="181" s="1"/>
  <c r="F30" i="185"/>
  <c r="E13" i="185"/>
  <c r="M13" i="185"/>
  <c r="N13" i="185"/>
  <c r="L23" i="185"/>
  <c r="O22" i="185"/>
  <c r="R22" i="185" s="1"/>
  <c r="F10" i="186"/>
  <c r="D13" i="186"/>
  <c r="D15" i="186"/>
  <c r="D16" i="186" s="1"/>
  <c r="E23" i="186"/>
  <c r="L25" i="186"/>
  <c r="L26" i="186" s="1"/>
  <c r="L15" i="186"/>
  <c r="L16" i="186" s="1"/>
  <c r="I22" i="186"/>
  <c r="I21" i="188"/>
  <c r="O12" i="189"/>
  <c r="R12" i="189" s="1"/>
  <c r="E13" i="193"/>
  <c r="F8" i="193"/>
  <c r="M13" i="193"/>
  <c r="D25" i="193"/>
  <c r="D26" i="193" s="1"/>
  <c r="D15" i="193"/>
  <c r="D16" i="193" s="1"/>
  <c r="D13" i="193"/>
  <c r="N25" i="193"/>
  <c r="N26" i="193" s="1"/>
  <c r="N13" i="193"/>
  <c r="E23" i="193"/>
  <c r="F19" i="193"/>
  <c r="O22" i="193"/>
  <c r="R22" i="193" s="1"/>
  <c r="F22" i="193"/>
  <c r="D13" i="182"/>
  <c r="F8" i="182"/>
  <c r="J13" i="187"/>
  <c r="M15" i="187"/>
  <c r="M16" i="187" s="1"/>
  <c r="M23" i="187"/>
  <c r="D23" i="187"/>
  <c r="O22" i="187"/>
  <c r="R22" i="187" s="1"/>
  <c r="L23" i="196"/>
  <c r="O22" i="196"/>
  <c r="R22" i="196" s="1"/>
  <c r="E23" i="182"/>
  <c r="D13" i="185"/>
  <c r="F8" i="185"/>
  <c r="F10" i="185"/>
  <c r="C15" i="185"/>
  <c r="F12" i="185"/>
  <c r="O12" i="185"/>
  <c r="R12" i="185" s="1"/>
  <c r="D23" i="185"/>
  <c r="N23" i="185"/>
  <c r="F21" i="185"/>
  <c r="E25" i="185"/>
  <c r="E26" i="185" s="1"/>
  <c r="J13" i="181"/>
  <c r="J25" i="181"/>
  <c r="J26" i="181" s="1"/>
  <c r="I21" i="181"/>
  <c r="G15" i="181"/>
  <c r="H23" i="181"/>
  <c r="D13" i="184"/>
  <c r="F8" i="184"/>
  <c r="O22" i="184"/>
  <c r="I10" i="185"/>
  <c r="K25" i="185"/>
  <c r="K26" i="185" s="1"/>
  <c r="I12" i="187"/>
  <c r="N13" i="188"/>
  <c r="E25" i="188"/>
  <c r="E26" i="188" s="1"/>
  <c r="E15" i="188"/>
  <c r="E16" i="188" s="1"/>
  <c r="F10" i="188"/>
  <c r="M13" i="188"/>
  <c r="M23" i="188"/>
  <c r="M25" i="188"/>
  <c r="M26" i="188" s="1"/>
  <c r="O22" i="188"/>
  <c r="R22" i="188" s="1"/>
  <c r="M13" i="189"/>
  <c r="D25" i="189"/>
  <c r="D26" i="189" s="1"/>
  <c r="F10" i="189"/>
  <c r="D13" i="189"/>
  <c r="D28" i="189" s="1"/>
  <c r="N13" i="189"/>
  <c r="N15" i="189"/>
  <c r="N16" i="189" s="1"/>
  <c r="I12" i="189"/>
  <c r="E23" i="189"/>
  <c r="I21" i="189"/>
  <c r="G15" i="189"/>
  <c r="L25" i="189"/>
  <c r="L26" i="189" s="1"/>
  <c r="L23" i="189"/>
  <c r="L15" i="189"/>
  <c r="L16" i="189" s="1"/>
  <c r="H26" i="189"/>
  <c r="H23" i="189"/>
  <c r="M23" i="189"/>
  <c r="L25" i="193"/>
  <c r="L26" i="193" s="1"/>
  <c r="L13" i="186"/>
  <c r="H23" i="186"/>
  <c r="D26" i="186"/>
  <c r="D13" i="190"/>
  <c r="F8" i="190"/>
  <c r="J13" i="193"/>
  <c r="L23" i="193"/>
  <c r="C15" i="193"/>
  <c r="C16" i="193" s="1"/>
  <c r="F21" i="193"/>
  <c r="H15" i="193"/>
  <c r="H16" i="193" s="1"/>
  <c r="H25" i="193"/>
  <c r="H26" i="193" s="1"/>
  <c r="D23" i="193"/>
  <c r="E13" i="182"/>
  <c r="K25" i="182"/>
  <c r="K26" i="182" s="1"/>
  <c r="L13" i="182"/>
  <c r="L23" i="182"/>
  <c r="F21" i="182"/>
  <c r="H25" i="182"/>
  <c r="H26" i="182" s="1"/>
  <c r="M23" i="182"/>
  <c r="J26" i="182"/>
  <c r="O30" i="182"/>
  <c r="E25" i="184"/>
  <c r="E26" i="184" s="1"/>
  <c r="K25" i="184"/>
  <c r="K26" i="184" s="1"/>
  <c r="L13" i="184"/>
  <c r="F12" i="184"/>
  <c r="M13" i="184"/>
  <c r="C15" i="184"/>
  <c r="C16" i="184" s="1"/>
  <c r="H23" i="184"/>
  <c r="M23" i="184"/>
  <c r="N23" i="184"/>
  <c r="O30" i="184"/>
  <c r="E15" i="186"/>
  <c r="E16" i="186" s="1"/>
  <c r="M15" i="189"/>
  <c r="M16" i="189" s="1"/>
  <c r="M13" i="190"/>
  <c r="D25" i="190"/>
  <c r="D26" i="190" s="1"/>
  <c r="D15" i="190"/>
  <c r="D16" i="190" s="1"/>
  <c r="E23" i="190"/>
  <c r="O22" i="190"/>
  <c r="R22" i="190" s="1"/>
  <c r="C15" i="191"/>
  <c r="C16" i="191" s="1"/>
  <c r="F21" i="191"/>
  <c r="E23" i="191"/>
  <c r="F8" i="191"/>
  <c r="I10" i="191"/>
  <c r="F11" i="191"/>
  <c r="O12" i="191"/>
  <c r="R12" i="191" s="1"/>
  <c r="N13" i="191"/>
  <c r="M23" i="191"/>
  <c r="D25" i="191"/>
  <c r="D26" i="191" s="1"/>
  <c r="D15" i="191"/>
  <c r="O30" i="191"/>
  <c r="J16" i="192"/>
  <c r="E13" i="192"/>
  <c r="E25" i="192"/>
  <c r="E26" i="192" s="1"/>
  <c r="F10" i="192"/>
  <c r="I11" i="192"/>
  <c r="O12" i="192"/>
  <c r="R12" i="192" s="1"/>
  <c r="L23" i="192"/>
  <c r="F21" i="192"/>
  <c r="O22" i="192"/>
  <c r="R22" i="192" s="1"/>
  <c r="O30" i="192"/>
  <c r="H23" i="193"/>
  <c r="E25" i="193"/>
  <c r="E26" i="193" s="1"/>
  <c r="M23" i="193"/>
  <c r="M28" i="194"/>
  <c r="F10" i="194"/>
  <c r="D25" i="194"/>
  <c r="D26" i="194" s="1"/>
  <c r="D15" i="194"/>
  <c r="D16" i="194" s="1"/>
  <c r="D13" i="194"/>
  <c r="D28" i="194" s="1"/>
  <c r="E23" i="194"/>
  <c r="F22" i="194"/>
  <c r="O22" i="194"/>
  <c r="R22" i="194" s="1"/>
  <c r="M25" i="195"/>
  <c r="M26" i="195" s="1"/>
  <c r="M13" i="195"/>
  <c r="F19" i="195"/>
  <c r="E25" i="195"/>
  <c r="E26" i="195" s="1"/>
  <c r="E23" i="195"/>
  <c r="E23" i="198"/>
  <c r="F8" i="198"/>
  <c r="I22" i="198"/>
  <c r="O12" i="186"/>
  <c r="R12" i="186" s="1"/>
  <c r="M13" i="186"/>
  <c r="M23" i="186"/>
  <c r="O30" i="186"/>
  <c r="K25" i="193"/>
  <c r="K26" i="193" s="1"/>
  <c r="K13" i="193"/>
  <c r="O12" i="193"/>
  <c r="R12" i="193" s="1"/>
  <c r="L15" i="184"/>
  <c r="L16" i="184" s="1"/>
  <c r="M25" i="186"/>
  <c r="M26" i="186" s="1"/>
  <c r="F19" i="189"/>
  <c r="E15" i="189"/>
  <c r="E16" i="189" s="1"/>
  <c r="E25" i="189"/>
  <c r="E26" i="189" s="1"/>
  <c r="L13" i="191"/>
  <c r="L23" i="191"/>
  <c r="I10" i="192"/>
  <c r="G15" i="192"/>
  <c r="E23" i="192"/>
  <c r="K15" i="193"/>
  <c r="K16" i="193" s="1"/>
  <c r="J23" i="193"/>
  <c r="M13" i="196"/>
  <c r="M13" i="197"/>
  <c r="I21" i="197"/>
  <c r="G15" i="197"/>
  <c r="L25" i="197"/>
  <c r="L26" i="197" s="1"/>
  <c r="L23" i="197"/>
  <c r="M23" i="197"/>
  <c r="F10" i="198"/>
  <c r="D13" i="198"/>
  <c r="D25" i="198"/>
  <c r="D26" i="198" s="1"/>
  <c r="D15" i="198"/>
  <c r="D16" i="198" s="1"/>
  <c r="I12" i="198"/>
  <c r="O12" i="198"/>
  <c r="R12" i="198" s="1"/>
  <c r="E13" i="199"/>
  <c r="F8" i="199"/>
  <c r="M13" i="199"/>
  <c r="D25" i="199"/>
  <c r="D26" i="199" s="1"/>
  <c r="F10" i="199"/>
  <c r="D13" i="199"/>
  <c r="D15" i="199"/>
  <c r="D16" i="199" s="1"/>
  <c r="E23" i="199"/>
  <c r="F19" i="199"/>
  <c r="O22" i="199"/>
  <c r="R22" i="199" s="1"/>
  <c r="F22" i="199"/>
  <c r="L13" i="203"/>
  <c r="L16" i="203"/>
  <c r="C15" i="203"/>
  <c r="F10" i="203"/>
  <c r="H15" i="203"/>
  <c r="H16" i="203" s="1"/>
  <c r="H25" i="203"/>
  <c r="H26" i="203" s="1"/>
  <c r="I10" i="203"/>
  <c r="M13" i="203"/>
  <c r="M15" i="203"/>
  <c r="M16" i="203" s="1"/>
  <c r="E13" i="203"/>
  <c r="E28" i="203" s="1"/>
  <c r="D23" i="203"/>
  <c r="J23" i="203"/>
  <c r="N23" i="203"/>
  <c r="E25" i="203"/>
  <c r="E26" i="203" s="1"/>
  <c r="E15" i="203"/>
  <c r="E16" i="203" s="1"/>
  <c r="F21" i="203"/>
  <c r="O21" i="203"/>
  <c r="R21" i="203" s="1"/>
  <c r="K25" i="203"/>
  <c r="K26" i="203" s="1"/>
  <c r="K15" i="203"/>
  <c r="K16" i="203" s="1"/>
  <c r="I22" i="203"/>
  <c r="L23" i="203"/>
  <c r="N13" i="190"/>
  <c r="E13" i="190"/>
  <c r="K25" i="190"/>
  <c r="K26" i="190" s="1"/>
  <c r="L13" i="190"/>
  <c r="O12" i="190"/>
  <c r="R12" i="190" s="1"/>
  <c r="L23" i="190"/>
  <c r="F21" i="190"/>
  <c r="H25" i="190"/>
  <c r="H26" i="190" s="1"/>
  <c r="M23" i="190"/>
  <c r="O30" i="190"/>
  <c r="L13" i="192"/>
  <c r="K25" i="192"/>
  <c r="K26" i="192" s="1"/>
  <c r="E13" i="194"/>
  <c r="L13" i="194"/>
  <c r="L28" i="194" s="1"/>
  <c r="O12" i="194"/>
  <c r="R12" i="194" s="1"/>
  <c r="F21" i="194"/>
  <c r="O30" i="194"/>
  <c r="M16" i="195"/>
  <c r="F21" i="195"/>
  <c r="L25" i="195"/>
  <c r="L26" i="195" s="1"/>
  <c r="J13" i="195"/>
  <c r="E13" i="195"/>
  <c r="I11" i="195"/>
  <c r="O12" i="195"/>
  <c r="R12" i="195" s="1"/>
  <c r="L23" i="195"/>
  <c r="O30" i="195"/>
  <c r="D13" i="196"/>
  <c r="D25" i="196"/>
  <c r="D26" i="196" s="1"/>
  <c r="E25" i="196"/>
  <c r="E26" i="196" s="1"/>
  <c r="F11" i="197"/>
  <c r="O12" i="197"/>
  <c r="R12" i="197" s="1"/>
  <c r="H23" i="197"/>
  <c r="H28" i="197" s="1"/>
  <c r="J25" i="197"/>
  <c r="J26" i="197" s="1"/>
  <c r="K13" i="198"/>
  <c r="M13" i="198"/>
  <c r="M15" i="198"/>
  <c r="M16" i="198" s="1"/>
  <c r="M23" i="198"/>
  <c r="D23" i="198"/>
  <c r="O30" i="198"/>
  <c r="J13" i="199"/>
  <c r="N16" i="199"/>
  <c r="N13" i="199"/>
  <c r="E15" i="199"/>
  <c r="E16" i="199" s="1"/>
  <c r="E25" i="199"/>
  <c r="E26" i="199" s="1"/>
  <c r="K25" i="199"/>
  <c r="K26" i="199" s="1"/>
  <c r="K15" i="199"/>
  <c r="K16" i="199" s="1"/>
  <c r="O12" i="199"/>
  <c r="R12" i="199" s="1"/>
  <c r="L23" i="199"/>
  <c r="H25" i="199"/>
  <c r="H26" i="199" s="1"/>
  <c r="H23" i="199"/>
  <c r="M15" i="199"/>
  <c r="M16" i="199" s="1"/>
  <c r="M23" i="199"/>
  <c r="D23" i="199"/>
  <c r="J23" i="199"/>
  <c r="H25" i="201"/>
  <c r="H26" i="201" s="1"/>
  <c r="M13" i="201"/>
  <c r="N13" i="207"/>
  <c r="E13" i="207"/>
  <c r="E25" i="207"/>
  <c r="E26" i="207" s="1"/>
  <c r="F10" i="207"/>
  <c r="K25" i="207"/>
  <c r="K15" i="207"/>
  <c r="K16" i="207" s="1"/>
  <c r="I12" i="207"/>
  <c r="I13" i="207" s="1"/>
  <c r="L23" i="207"/>
  <c r="H25" i="207"/>
  <c r="H26" i="207" s="1"/>
  <c r="H23" i="207"/>
  <c r="I21" i="207"/>
  <c r="O22" i="207"/>
  <c r="R22" i="207" s="1"/>
  <c r="K15" i="190"/>
  <c r="K16" i="190" s="1"/>
  <c r="I10" i="195"/>
  <c r="E23" i="196"/>
  <c r="I21" i="196"/>
  <c r="D13" i="197"/>
  <c r="F10" i="197"/>
  <c r="F19" i="197"/>
  <c r="N16" i="197"/>
  <c r="E15" i="197"/>
  <c r="E16" i="197" s="1"/>
  <c r="E25" i="197"/>
  <c r="E26" i="197" s="1"/>
  <c r="K25" i="198"/>
  <c r="K26" i="198" s="1"/>
  <c r="N13" i="201"/>
  <c r="N16" i="201"/>
  <c r="E25" i="201"/>
  <c r="E26" i="201" s="1"/>
  <c r="E15" i="201"/>
  <c r="E16" i="201" s="1"/>
  <c r="K15" i="201"/>
  <c r="K16" i="201" s="1"/>
  <c r="K25" i="201"/>
  <c r="K26" i="201" s="1"/>
  <c r="F21" i="201"/>
  <c r="C15" i="201"/>
  <c r="C16" i="201" s="1"/>
  <c r="M25" i="201"/>
  <c r="M26" i="201" s="1"/>
  <c r="M15" i="201"/>
  <c r="M16" i="201" s="1"/>
  <c r="O22" i="201"/>
  <c r="R22" i="201" s="1"/>
  <c r="D23" i="201"/>
  <c r="N23" i="201"/>
  <c r="F30" i="201"/>
  <c r="O30" i="201"/>
  <c r="K13" i="204"/>
  <c r="O10" i="204"/>
  <c r="R10" i="204" s="1"/>
  <c r="I10" i="204"/>
  <c r="D16" i="204"/>
  <c r="D13" i="204"/>
  <c r="M23" i="204"/>
  <c r="E23" i="204"/>
  <c r="E28" i="204" s="1"/>
  <c r="N13" i="206"/>
  <c r="E13" i="206"/>
  <c r="F10" i="206"/>
  <c r="K13" i="206"/>
  <c r="K15" i="206"/>
  <c r="K16" i="206" s="1"/>
  <c r="O12" i="206"/>
  <c r="R12" i="206" s="1"/>
  <c r="F12" i="206"/>
  <c r="I12" i="206"/>
  <c r="M13" i="206"/>
  <c r="L23" i="206"/>
  <c r="C15" i="206"/>
  <c r="C16" i="206" s="1"/>
  <c r="O21" i="206"/>
  <c r="R21" i="206" s="1"/>
  <c r="F21" i="206"/>
  <c r="H15" i="206"/>
  <c r="H16" i="206" s="1"/>
  <c r="I21" i="206"/>
  <c r="O22" i="206"/>
  <c r="R22" i="206" s="1"/>
  <c r="F22" i="206"/>
  <c r="J13" i="207"/>
  <c r="F10" i="200"/>
  <c r="M13" i="200"/>
  <c r="L15" i="201"/>
  <c r="L16" i="201" s="1"/>
  <c r="E13" i="201"/>
  <c r="F8" i="201"/>
  <c r="F10" i="201"/>
  <c r="D13" i="201"/>
  <c r="D15" i="201"/>
  <c r="D16" i="201" s="1"/>
  <c r="I12" i="201"/>
  <c r="L13" i="201"/>
  <c r="E23" i="201"/>
  <c r="F19" i="201"/>
  <c r="F8" i="203"/>
  <c r="K13" i="203"/>
  <c r="F11" i="203"/>
  <c r="O12" i="203"/>
  <c r="F19" i="203"/>
  <c r="D15" i="203"/>
  <c r="D16" i="203" s="1"/>
  <c r="D25" i="203"/>
  <c r="D26" i="203" s="1"/>
  <c r="O22" i="203"/>
  <c r="R22" i="203" s="1"/>
  <c r="F30" i="203"/>
  <c r="N13" i="208"/>
  <c r="E13" i="208"/>
  <c r="E25" i="208"/>
  <c r="E26" i="208" s="1"/>
  <c r="F10" i="208"/>
  <c r="I12" i="208"/>
  <c r="M13" i="208"/>
  <c r="G16" i="208"/>
  <c r="L23" i="208"/>
  <c r="L28" i="208" s="1"/>
  <c r="H25" i="208"/>
  <c r="H26" i="208" s="1"/>
  <c r="I21" i="208"/>
  <c r="C15" i="209"/>
  <c r="C16" i="209" s="1"/>
  <c r="F10" i="209"/>
  <c r="M25" i="209"/>
  <c r="M26" i="209" s="1"/>
  <c r="M15" i="209"/>
  <c r="M16" i="209" s="1"/>
  <c r="M13" i="209"/>
  <c r="O12" i="209"/>
  <c r="R12" i="209" s="1"/>
  <c r="K13" i="209"/>
  <c r="D23" i="209"/>
  <c r="O19" i="209"/>
  <c r="R19" i="209" s="1"/>
  <c r="F19" i="209"/>
  <c r="E25" i="209"/>
  <c r="E26" i="209" s="1"/>
  <c r="E15" i="209"/>
  <c r="E16" i="209" s="1"/>
  <c r="K15" i="209"/>
  <c r="K16" i="209" s="1"/>
  <c r="K25" i="209"/>
  <c r="K26" i="209" s="1"/>
  <c r="F8" i="200"/>
  <c r="G15" i="200"/>
  <c r="G16" i="200" s="1"/>
  <c r="L25" i="200"/>
  <c r="L26" i="200" s="1"/>
  <c r="F11" i="200"/>
  <c r="J13" i="200"/>
  <c r="F19" i="200"/>
  <c r="H23" i="200"/>
  <c r="D25" i="200"/>
  <c r="D26" i="200" s="1"/>
  <c r="J15" i="200"/>
  <c r="J16" i="200" s="1"/>
  <c r="N25" i="200"/>
  <c r="N26" i="200" s="1"/>
  <c r="O22" i="200"/>
  <c r="R22" i="200" s="1"/>
  <c r="N13" i="204"/>
  <c r="I11" i="204"/>
  <c r="L13" i="204"/>
  <c r="O12" i="204"/>
  <c r="R12" i="204" s="1"/>
  <c r="O22" i="209"/>
  <c r="F30" i="209"/>
  <c r="L13" i="207"/>
  <c r="D13" i="207"/>
  <c r="M23" i="207"/>
  <c r="D25" i="207"/>
  <c r="D26" i="207" s="1"/>
  <c r="J15" i="207"/>
  <c r="J16" i="207" s="1"/>
  <c r="N25" i="207"/>
  <c r="N26" i="207" s="1"/>
  <c r="E23" i="207"/>
  <c r="K26" i="207"/>
  <c r="M13" i="204"/>
  <c r="L16" i="204"/>
  <c r="F21" i="204"/>
  <c r="H25" i="204"/>
  <c r="H26" i="204" s="1"/>
  <c r="M15" i="204"/>
  <c r="M16" i="204" s="1"/>
  <c r="D23" i="204"/>
  <c r="O30" i="204"/>
  <c r="G15" i="207"/>
  <c r="G16" i="207" s="1"/>
  <c r="L15" i="200"/>
  <c r="L16" i="200" s="1"/>
  <c r="I10" i="200"/>
  <c r="D15" i="200"/>
  <c r="D16" i="200" s="1"/>
  <c r="N13" i="200"/>
  <c r="E13" i="200"/>
  <c r="K25" i="200"/>
  <c r="K26" i="200" s="1"/>
  <c r="I11" i="200"/>
  <c r="L13" i="200"/>
  <c r="O12" i="200"/>
  <c r="R12" i="200" s="1"/>
  <c r="L23" i="200"/>
  <c r="F21" i="200"/>
  <c r="H25" i="200"/>
  <c r="H26" i="200" s="1"/>
  <c r="M23" i="200"/>
  <c r="O30" i="200"/>
  <c r="O11" i="209"/>
  <c r="R11" i="209" s="1"/>
  <c r="O21" i="209"/>
  <c r="R21" i="209" s="1"/>
  <c r="O8" i="209"/>
  <c r="O10" i="209"/>
  <c r="R10" i="209" s="1"/>
  <c r="J15" i="209"/>
  <c r="J16" i="209" s="1"/>
  <c r="N15" i="209"/>
  <c r="N16" i="209" s="1"/>
  <c r="I22" i="209"/>
  <c r="J23" i="209"/>
  <c r="N23" i="209"/>
  <c r="C25" i="209"/>
  <c r="C26" i="209" s="1"/>
  <c r="G25" i="209"/>
  <c r="F12" i="209"/>
  <c r="C13" i="209"/>
  <c r="G13" i="209"/>
  <c r="I19" i="209"/>
  <c r="F22" i="209"/>
  <c r="C23" i="209"/>
  <c r="G23" i="209"/>
  <c r="K23" i="209"/>
  <c r="H13" i="209"/>
  <c r="J13" i="208"/>
  <c r="K15" i="208"/>
  <c r="K16" i="208" s="1"/>
  <c r="E15" i="208"/>
  <c r="E16" i="208" s="1"/>
  <c r="M25" i="208"/>
  <c r="M26" i="208" s="1"/>
  <c r="K13" i="208"/>
  <c r="C15" i="208"/>
  <c r="C16" i="208" s="1"/>
  <c r="H15" i="208"/>
  <c r="M15" i="208"/>
  <c r="M16" i="208" s="1"/>
  <c r="D23" i="208"/>
  <c r="F30" i="208"/>
  <c r="O19" i="208"/>
  <c r="O8" i="208"/>
  <c r="O10" i="208"/>
  <c r="R10" i="208" s="1"/>
  <c r="J15" i="208"/>
  <c r="J16" i="208" s="1"/>
  <c r="N15" i="208"/>
  <c r="N16" i="208" s="1"/>
  <c r="I22" i="208"/>
  <c r="J23" i="208"/>
  <c r="N23" i="208"/>
  <c r="C25" i="208"/>
  <c r="C26" i="208" s="1"/>
  <c r="G25" i="208"/>
  <c r="F12" i="208"/>
  <c r="C13" i="208"/>
  <c r="G13" i="208"/>
  <c r="I19" i="208"/>
  <c r="F22" i="208"/>
  <c r="C23" i="208"/>
  <c r="G23" i="208"/>
  <c r="K23" i="208"/>
  <c r="O11" i="208"/>
  <c r="R11" i="208" s="1"/>
  <c r="O21" i="208"/>
  <c r="R21" i="208" s="1"/>
  <c r="H13" i="208"/>
  <c r="K13" i="207"/>
  <c r="C15" i="207"/>
  <c r="C16" i="207" s="1"/>
  <c r="H15" i="207"/>
  <c r="H16" i="207" s="1"/>
  <c r="E15" i="207"/>
  <c r="E16" i="207" s="1"/>
  <c r="M25" i="207"/>
  <c r="M26" i="207" s="1"/>
  <c r="D15" i="207"/>
  <c r="D16" i="207" s="1"/>
  <c r="M16" i="207"/>
  <c r="D23" i="207"/>
  <c r="F30" i="207"/>
  <c r="O11" i="207"/>
  <c r="R11" i="207" s="1"/>
  <c r="O19" i="207"/>
  <c r="J25" i="207"/>
  <c r="J26" i="207" s="1"/>
  <c r="O8" i="207"/>
  <c r="O10" i="207"/>
  <c r="R10" i="207" s="1"/>
  <c r="N15" i="207"/>
  <c r="N16" i="207" s="1"/>
  <c r="I22" i="207"/>
  <c r="J23" i="207"/>
  <c r="N23" i="207"/>
  <c r="C25" i="207"/>
  <c r="C26" i="207" s="1"/>
  <c r="G25" i="207"/>
  <c r="F12" i="207"/>
  <c r="C13" i="207"/>
  <c r="G13" i="207"/>
  <c r="I19" i="207"/>
  <c r="F22" i="207"/>
  <c r="C23" i="207"/>
  <c r="G23" i="207"/>
  <c r="K23" i="207"/>
  <c r="O21" i="207"/>
  <c r="R21" i="207" s="1"/>
  <c r="H13" i="207"/>
  <c r="J13" i="206"/>
  <c r="E15" i="206"/>
  <c r="E16" i="206" s="1"/>
  <c r="H23" i="206"/>
  <c r="K25" i="206"/>
  <c r="K26" i="206" s="1"/>
  <c r="N26" i="206"/>
  <c r="M15" i="206"/>
  <c r="M16" i="206" s="1"/>
  <c r="D23" i="206"/>
  <c r="J23" i="206"/>
  <c r="E25" i="206"/>
  <c r="E26" i="206" s="1"/>
  <c r="F30" i="206"/>
  <c r="M25" i="206"/>
  <c r="M26" i="206" s="1"/>
  <c r="O19" i="206"/>
  <c r="J25" i="206"/>
  <c r="J26" i="206" s="1"/>
  <c r="O8" i="206"/>
  <c r="O10" i="206"/>
  <c r="R10" i="206" s="1"/>
  <c r="N15" i="206"/>
  <c r="N16" i="206" s="1"/>
  <c r="I22" i="206"/>
  <c r="C25" i="206"/>
  <c r="C26" i="206" s="1"/>
  <c r="G25" i="206"/>
  <c r="C13" i="206"/>
  <c r="G13" i="206"/>
  <c r="G15" i="206"/>
  <c r="I19" i="206"/>
  <c r="C23" i="206"/>
  <c r="G23" i="206"/>
  <c r="K23" i="206"/>
  <c r="O11" i="206"/>
  <c r="R11" i="206" s="1"/>
  <c r="H13" i="206"/>
  <c r="J25" i="205"/>
  <c r="J26" i="205" s="1"/>
  <c r="N25" i="205"/>
  <c r="N26" i="205" s="1"/>
  <c r="O8" i="205"/>
  <c r="O10" i="205"/>
  <c r="R10" i="205" s="1"/>
  <c r="I22" i="205"/>
  <c r="J23" i="205"/>
  <c r="N23" i="205"/>
  <c r="C25" i="205"/>
  <c r="C26" i="205" s="1"/>
  <c r="G25" i="205"/>
  <c r="O11" i="205"/>
  <c r="R11" i="205" s="1"/>
  <c r="O19" i="205"/>
  <c r="O21" i="205"/>
  <c r="R21" i="205" s="1"/>
  <c r="F12" i="205"/>
  <c r="C13" i="205"/>
  <c r="G13" i="205"/>
  <c r="I19" i="205"/>
  <c r="F22" i="205"/>
  <c r="C23" i="205"/>
  <c r="G23" i="205"/>
  <c r="K23" i="205"/>
  <c r="K28" i="205" s="1"/>
  <c r="H13" i="205"/>
  <c r="L23" i="204"/>
  <c r="E25" i="204"/>
  <c r="E26" i="204" s="1"/>
  <c r="N23" i="204"/>
  <c r="M25" i="204"/>
  <c r="M26" i="204" s="1"/>
  <c r="F30" i="204"/>
  <c r="J13" i="204"/>
  <c r="H23" i="204"/>
  <c r="J23" i="204"/>
  <c r="O11" i="204"/>
  <c r="R11" i="204" s="1"/>
  <c r="O21" i="204"/>
  <c r="R21" i="204" s="1"/>
  <c r="O8" i="204"/>
  <c r="R8" i="204" s="1"/>
  <c r="J15" i="204"/>
  <c r="J16" i="204" s="1"/>
  <c r="G25" i="204"/>
  <c r="F12" i="204"/>
  <c r="C13" i="204"/>
  <c r="G13" i="204"/>
  <c r="C15" i="204"/>
  <c r="C16" i="204" s="1"/>
  <c r="G15" i="204"/>
  <c r="I19" i="204"/>
  <c r="F22" i="204"/>
  <c r="C23" i="204"/>
  <c r="G23" i="204"/>
  <c r="K23" i="204"/>
  <c r="O19" i="204"/>
  <c r="R19" i="204" s="1"/>
  <c r="N25" i="204"/>
  <c r="N26" i="204" s="1"/>
  <c r="C25" i="204"/>
  <c r="C26" i="204" s="1"/>
  <c r="H13" i="204"/>
  <c r="R12" i="203"/>
  <c r="O11" i="203"/>
  <c r="R11" i="203" s="1"/>
  <c r="O8" i="203"/>
  <c r="O10" i="203"/>
  <c r="R10" i="203" s="1"/>
  <c r="J15" i="203"/>
  <c r="J16" i="203" s="1"/>
  <c r="N15" i="203"/>
  <c r="N16" i="203" s="1"/>
  <c r="C25" i="203"/>
  <c r="G25" i="203"/>
  <c r="O19" i="203"/>
  <c r="F12" i="203"/>
  <c r="C13" i="203"/>
  <c r="G13" i="203"/>
  <c r="G15" i="203"/>
  <c r="I19" i="203"/>
  <c r="F22" i="203"/>
  <c r="C23" i="203"/>
  <c r="G23" i="203"/>
  <c r="K23" i="203"/>
  <c r="C26" i="203"/>
  <c r="H13" i="203"/>
  <c r="N13" i="202"/>
  <c r="N28" i="202" s="1"/>
  <c r="K15" i="202"/>
  <c r="K16" i="202" s="1"/>
  <c r="M15" i="202"/>
  <c r="M16" i="202" s="1"/>
  <c r="D23" i="202"/>
  <c r="F21" i="202"/>
  <c r="H25" i="202"/>
  <c r="H26" i="202" s="1"/>
  <c r="N26" i="202"/>
  <c r="J13" i="202"/>
  <c r="O12" i="202"/>
  <c r="R12" i="202" s="1"/>
  <c r="E13" i="202"/>
  <c r="L23" i="202"/>
  <c r="K25" i="202"/>
  <c r="K26" i="202" s="1"/>
  <c r="F30" i="202"/>
  <c r="H15" i="202"/>
  <c r="H16" i="202" s="1"/>
  <c r="R22" i="202"/>
  <c r="O19" i="202"/>
  <c r="J25" i="202"/>
  <c r="J26" i="202" s="1"/>
  <c r="O8" i="202"/>
  <c r="O10" i="202"/>
  <c r="R10" i="202" s="1"/>
  <c r="N15" i="202"/>
  <c r="N16" i="202" s="1"/>
  <c r="I22" i="202"/>
  <c r="C25" i="202"/>
  <c r="C26" i="202" s="1"/>
  <c r="G25" i="202"/>
  <c r="O11" i="202"/>
  <c r="R11" i="202" s="1"/>
  <c r="O21" i="202"/>
  <c r="R21" i="202" s="1"/>
  <c r="C13" i="202"/>
  <c r="G13" i="202"/>
  <c r="G15" i="202"/>
  <c r="I19" i="202"/>
  <c r="C23" i="202"/>
  <c r="G23" i="202"/>
  <c r="K23" i="202"/>
  <c r="H13" i="202"/>
  <c r="O11" i="201"/>
  <c r="R11" i="201" s="1"/>
  <c r="O19" i="201"/>
  <c r="O10" i="201"/>
  <c r="R10" i="201" s="1"/>
  <c r="C25" i="201"/>
  <c r="C26" i="201" s="1"/>
  <c r="F12" i="201"/>
  <c r="C13" i="201"/>
  <c r="G13" i="201"/>
  <c r="G15" i="201"/>
  <c r="I19" i="201"/>
  <c r="I21" i="201"/>
  <c r="F22" i="201"/>
  <c r="C23" i="201"/>
  <c r="G23" i="201"/>
  <c r="K23" i="201"/>
  <c r="O21" i="201"/>
  <c r="R21" i="201" s="1"/>
  <c r="J25" i="201"/>
  <c r="J26" i="201" s="1"/>
  <c r="N25" i="201"/>
  <c r="N26" i="201" s="1"/>
  <c r="O8" i="201"/>
  <c r="H13" i="201"/>
  <c r="K13" i="200"/>
  <c r="C15" i="200"/>
  <c r="C16" i="200" s="1"/>
  <c r="H15" i="200"/>
  <c r="E15" i="200"/>
  <c r="E16" i="200" s="1"/>
  <c r="M25" i="200"/>
  <c r="M26" i="200" s="1"/>
  <c r="M15" i="200"/>
  <c r="M16" i="200" s="1"/>
  <c r="D23" i="200"/>
  <c r="D28" i="200" s="1"/>
  <c r="F30" i="200"/>
  <c r="O11" i="200"/>
  <c r="R11" i="200" s="1"/>
  <c r="O21" i="200"/>
  <c r="R21" i="200" s="1"/>
  <c r="J25" i="200"/>
  <c r="J26" i="200" s="1"/>
  <c r="O8" i="200"/>
  <c r="O10" i="200"/>
  <c r="R10" i="200" s="1"/>
  <c r="N15" i="200"/>
  <c r="N16" i="200" s="1"/>
  <c r="I22" i="200"/>
  <c r="J23" i="200"/>
  <c r="N23" i="200"/>
  <c r="C25" i="200"/>
  <c r="C26" i="200" s="1"/>
  <c r="G25" i="200"/>
  <c r="O19" i="200"/>
  <c r="F12" i="200"/>
  <c r="C13" i="200"/>
  <c r="G13" i="200"/>
  <c r="I19" i="200"/>
  <c r="F22" i="200"/>
  <c r="C23" i="200"/>
  <c r="G23" i="200"/>
  <c r="K23" i="200"/>
  <c r="H13" i="200"/>
  <c r="O19" i="199"/>
  <c r="N25" i="199"/>
  <c r="N26" i="199" s="1"/>
  <c r="O8" i="199"/>
  <c r="O10" i="199"/>
  <c r="R10" i="199" s="1"/>
  <c r="J15" i="199"/>
  <c r="J16" i="199" s="1"/>
  <c r="I22" i="199"/>
  <c r="C25" i="199"/>
  <c r="C26" i="199" s="1"/>
  <c r="G25" i="199"/>
  <c r="O21" i="199"/>
  <c r="R21" i="199" s="1"/>
  <c r="C13" i="199"/>
  <c r="G13" i="199"/>
  <c r="G15" i="199"/>
  <c r="I19" i="199"/>
  <c r="C23" i="199"/>
  <c r="G23" i="199"/>
  <c r="K23" i="199"/>
  <c r="O11" i="199"/>
  <c r="R11" i="199" s="1"/>
  <c r="H13" i="199"/>
  <c r="N13" i="198"/>
  <c r="K15" i="198"/>
  <c r="K16" i="198" s="1"/>
  <c r="L23" i="198"/>
  <c r="E25" i="198"/>
  <c r="E26" i="198" s="1"/>
  <c r="N23" i="198"/>
  <c r="J13" i="198"/>
  <c r="M25" i="198"/>
  <c r="M26" i="198" s="1"/>
  <c r="F30" i="198"/>
  <c r="C15" i="198"/>
  <c r="C16" i="198" s="1"/>
  <c r="H15" i="198"/>
  <c r="H16" i="198" s="1"/>
  <c r="H23" i="198"/>
  <c r="J23" i="198"/>
  <c r="O19" i="198"/>
  <c r="J25" i="198"/>
  <c r="J26" i="198" s="1"/>
  <c r="O8" i="198"/>
  <c r="O10" i="198"/>
  <c r="R10" i="198" s="1"/>
  <c r="F12" i="198"/>
  <c r="C13" i="198"/>
  <c r="G13" i="198"/>
  <c r="G15" i="198"/>
  <c r="I19" i="198"/>
  <c r="I21" i="198"/>
  <c r="F22" i="198"/>
  <c r="C23" i="198"/>
  <c r="G23" i="198"/>
  <c r="K23" i="198"/>
  <c r="O11" i="198"/>
  <c r="R11" i="198" s="1"/>
  <c r="O21" i="198"/>
  <c r="R21" i="198" s="1"/>
  <c r="N25" i="198"/>
  <c r="N26" i="198" s="1"/>
  <c r="C25" i="198"/>
  <c r="C26" i="198" s="1"/>
  <c r="H13" i="198"/>
  <c r="N25" i="197"/>
  <c r="N26" i="197" s="1"/>
  <c r="O8" i="197"/>
  <c r="O10" i="197"/>
  <c r="R10" i="197" s="1"/>
  <c r="J15" i="197"/>
  <c r="I22" i="197"/>
  <c r="J23" i="197"/>
  <c r="N23" i="197"/>
  <c r="C25" i="197"/>
  <c r="C26" i="197" s="1"/>
  <c r="G25" i="197"/>
  <c r="I25" i="197" s="1"/>
  <c r="O11" i="197"/>
  <c r="R11" i="197" s="1"/>
  <c r="O19" i="197"/>
  <c r="F12" i="197"/>
  <c r="C13" i="197"/>
  <c r="G13" i="197"/>
  <c r="I19" i="197"/>
  <c r="F22" i="197"/>
  <c r="C23" i="197"/>
  <c r="G23" i="197"/>
  <c r="K23" i="197"/>
  <c r="O21" i="197"/>
  <c r="R21" i="197" s="1"/>
  <c r="N13" i="196"/>
  <c r="K15" i="196"/>
  <c r="K16" i="196" s="1"/>
  <c r="E15" i="196"/>
  <c r="E16" i="196" s="1"/>
  <c r="J23" i="196"/>
  <c r="M25" i="196"/>
  <c r="M26" i="196" s="1"/>
  <c r="J13" i="196"/>
  <c r="O12" i="196"/>
  <c r="R12" i="196" s="1"/>
  <c r="M15" i="196"/>
  <c r="M16" i="196" s="1"/>
  <c r="D23" i="196"/>
  <c r="F21" i="196"/>
  <c r="H25" i="196"/>
  <c r="H26" i="196" s="1"/>
  <c r="F30" i="196"/>
  <c r="K13" i="196"/>
  <c r="O11" i="196"/>
  <c r="R11" i="196" s="1"/>
  <c r="O19" i="196"/>
  <c r="O8" i="196"/>
  <c r="O10" i="196"/>
  <c r="R10" i="196" s="1"/>
  <c r="J15" i="196"/>
  <c r="J16" i="196" s="1"/>
  <c r="N15" i="196"/>
  <c r="N16" i="196" s="1"/>
  <c r="I22" i="196"/>
  <c r="C25" i="196"/>
  <c r="C26" i="196" s="1"/>
  <c r="G25" i="196"/>
  <c r="G26" i="196" s="1"/>
  <c r="O21" i="196"/>
  <c r="R21" i="196" s="1"/>
  <c r="C13" i="196"/>
  <c r="G13" i="196"/>
  <c r="G15" i="196"/>
  <c r="I15" i="196" s="1"/>
  <c r="I19" i="196"/>
  <c r="F22" i="196"/>
  <c r="C23" i="196"/>
  <c r="G23" i="196"/>
  <c r="K23" i="196"/>
  <c r="H13" i="196"/>
  <c r="O19" i="195"/>
  <c r="N25" i="195"/>
  <c r="N26" i="195" s="1"/>
  <c r="O8" i="195"/>
  <c r="R8" i="195" s="1"/>
  <c r="O10" i="195"/>
  <c r="R10" i="195" s="1"/>
  <c r="J15" i="195"/>
  <c r="J16" i="195" s="1"/>
  <c r="I22" i="195"/>
  <c r="C25" i="195"/>
  <c r="C26" i="195" s="1"/>
  <c r="G25" i="195"/>
  <c r="O21" i="195"/>
  <c r="R21" i="195" s="1"/>
  <c r="C13" i="195"/>
  <c r="G13" i="195"/>
  <c r="G15" i="195"/>
  <c r="I15" i="195" s="1"/>
  <c r="I19" i="195"/>
  <c r="F22" i="195"/>
  <c r="C23" i="195"/>
  <c r="G23" i="195"/>
  <c r="K23" i="195"/>
  <c r="O11" i="195"/>
  <c r="R11" i="195" s="1"/>
  <c r="H13" i="195"/>
  <c r="J13" i="194"/>
  <c r="E15" i="194"/>
  <c r="E16" i="194" s="1"/>
  <c r="M25" i="194"/>
  <c r="M26" i="194" s="1"/>
  <c r="N23" i="194"/>
  <c r="K13" i="194"/>
  <c r="H15" i="194"/>
  <c r="H16" i="194" s="1"/>
  <c r="H23" i="194"/>
  <c r="F30" i="194"/>
  <c r="J23" i="194"/>
  <c r="O11" i="194"/>
  <c r="R11" i="194" s="1"/>
  <c r="O21" i="194"/>
  <c r="R21" i="194" s="1"/>
  <c r="J25" i="194"/>
  <c r="J26" i="194" s="1"/>
  <c r="N25" i="194"/>
  <c r="N26" i="194" s="1"/>
  <c r="C25" i="194"/>
  <c r="C26" i="194" s="1"/>
  <c r="F12" i="194"/>
  <c r="C13" i="194"/>
  <c r="G13" i="194"/>
  <c r="C15" i="194"/>
  <c r="C16" i="194" s="1"/>
  <c r="G15" i="194"/>
  <c r="G16" i="194" s="1"/>
  <c r="I19" i="194"/>
  <c r="I21" i="194"/>
  <c r="C23" i="194"/>
  <c r="G23" i="194"/>
  <c r="K23" i="194"/>
  <c r="O19" i="194"/>
  <c r="O8" i="194"/>
  <c r="H13" i="194"/>
  <c r="H28" i="194" s="1"/>
  <c r="O19" i="193"/>
  <c r="J25" i="193"/>
  <c r="J26" i="193" s="1"/>
  <c r="O8" i="193"/>
  <c r="O10" i="193"/>
  <c r="R10" i="193" s="1"/>
  <c r="N15" i="193"/>
  <c r="N16" i="193" s="1"/>
  <c r="I22" i="193"/>
  <c r="C25" i="193"/>
  <c r="C26" i="193" s="1"/>
  <c r="G25" i="193"/>
  <c r="O21" i="193"/>
  <c r="R21" i="193" s="1"/>
  <c r="C13" i="193"/>
  <c r="G13" i="193"/>
  <c r="G15" i="193"/>
  <c r="G16" i="193" s="1"/>
  <c r="I19" i="193"/>
  <c r="C23" i="193"/>
  <c r="G23" i="193"/>
  <c r="K23" i="193"/>
  <c r="K28" i="193" s="1"/>
  <c r="H13" i="193"/>
  <c r="K13" i="192"/>
  <c r="C15" i="192"/>
  <c r="H15" i="192"/>
  <c r="H16" i="192" s="1"/>
  <c r="M15" i="192"/>
  <c r="M16" i="192" s="1"/>
  <c r="D23" i="192"/>
  <c r="F30" i="192"/>
  <c r="J13" i="192"/>
  <c r="E15" i="192"/>
  <c r="E16" i="192" s="1"/>
  <c r="D15" i="192"/>
  <c r="D16" i="192" s="1"/>
  <c r="J25" i="192"/>
  <c r="J26" i="192" s="1"/>
  <c r="O8" i="192"/>
  <c r="O10" i="192"/>
  <c r="R10" i="192" s="1"/>
  <c r="N15" i="192"/>
  <c r="N16" i="192" s="1"/>
  <c r="I22" i="192"/>
  <c r="J23" i="192"/>
  <c r="N23" i="192"/>
  <c r="C25" i="192"/>
  <c r="C26" i="192" s="1"/>
  <c r="G25" i="192"/>
  <c r="O19" i="192"/>
  <c r="R19" i="192" s="1"/>
  <c r="F12" i="192"/>
  <c r="C13" i="192"/>
  <c r="G13" i="192"/>
  <c r="I19" i="192"/>
  <c r="F22" i="192"/>
  <c r="C23" i="192"/>
  <c r="G23" i="192"/>
  <c r="K23" i="192"/>
  <c r="O11" i="192"/>
  <c r="R11" i="192" s="1"/>
  <c r="O21" i="192"/>
  <c r="R21" i="192" s="1"/>
  <c r="H13" i="192"/>
  <c r="O11" i="191"/>
  <c r="R11" i="191" s="1"/>
  <c r="J25" i="191"/>
  <c r="J26" i="191" s="1"/>
  <c r="N25" i="191"/>
  <c r="N26" i="191" s="1"/>
  <c r="O8" i="191"/>
  <c r="O10" i="191"/>
  <c r="R10" i="191" s="1"/>
  <c r="I22" i="191"/>
  <c r="J23" i="191"/>
  <c r="N23" i="191"/>
  <c r="C25" i="191"/>
  <c r="C26" i="191" s="1"/>
  <c r="G25" i="191"/>
  <c r="F12" i="191"/>
  <c r="C13" i="191"/>
  <c r="G13" i="191"/>
  <c r="I19" i="191"/>
  <c r="F22" i="191"/>
  <c r="C23" i="191"/>
  <c r="G23" i="191"/>
  <c r="K23" i="191"/>
  <c r="K28" i="191" s="1"/>
  <c r="O19" i="191"/>
  <c r="O21" i="191"/>
  <c r="R21" i="191" s="1"/>
  <c r="H13" i="191"/>
  <c r="K13" i="190"/>
  <c r="C15" i="190"/>
  <c r="H15" i="190"/>
  <c r="H16" i="190" s="1"/>
  <c r="E15" i="190"/>
  <c r="E16" i="190" s="1"/>
  <c r="M25" i="190"/>
  <c r="M26" i="190" s="1"/>
  <c r="M15" i="190"/>
  <c r="M16" i="190" s="1"/>
  <c r="D23" i="190"/>
  <c r="F30" i="190"/>
  <c r="O11" i="190"/>
  <c r="R11" i="190" s="1"/>
  <c r="O19" i="190"/>
  <c r="N25" i="190"/>
  <c r="N26" i="190" s="1"/>
  <c r="O8" i="190"/>
  <c r="O10" i="190"/>
  <c r="R10" i="190" s="1"/>
  <c r="J15" i="190"/>
  <c r="J16" i="190" s="1"/>
  <c r="I22" i="190"/>
  <c r="J23" i="190"/>
  <c r="N23" i="190"/>
  <c r="C25" i="190"/>
  <c r="C26" i="190" s="1"/>
  <c r="G25" i="190"/>
  <c r="O21" i="190"/>
  <c r="R21" i="190" s="1"/>
  <c r="F12" i="190"/>
  <c r="C13" i="190"/>
  <c r="G13" i="190"/>
  <c r="I19" i="190"/>
  <c r="F22" i="190"/>
  <c r="C23" i="190"/>
  <c r="G23" i="190"/>
  <c r="K23" i="190"/>
  <c r="H13" i="190"/>
  <c r="H28" i="190" s="1"/>
  <c r="O11" i="189"/>
  <c r="R11" i="189" s="1"/>
  <c r="N25" i="189"/>
  <c r="N26" i="189" s="1"/>
  <c r="O8" i="189"/>
  <c r="O10" i="189"/>
  <c r="R10" i="189" s="1"/>
  <c r="J15" i="189"/>
  <c r="J16" i="189" s="1"/>
  <c r="I22" i="189"/>
  <c r="J23" i="189"/>
  <c r="N23" i="189"/>
  <c r="C25" i="189"/>
  <c r="C26" i="189" s="1"/>
  <c r="G25" i="189"/>
  <c r="O19" i="189"/>
  <c r="R19" i="189" s="1"/>
  <c r="F12" i="189"/>
  <c r="C13" i="189"/>
  <c r="G13" i="189"/>
  <c r="I19" i="189"/>
  <c r="F22" i="189"/>
  <c r="C23" i="189"/>
  <c r="G23" i="189"/>
  <c r="K23" i="189"/>
  <c r="O21" i="189"/>
  <c r="R21" i="189" s="1"/>
  <c r="H13" i="189"/>
  <c r="J13" i="188"/>
  <c r="J28" i="188" s="1"/>
  <c r="O12" i="188"/>
  <c r="R12" i="188" s="1"/>
  <c r="M15" i="188"/>
  <c r="M16" i="188" s="1"/>
  <c r="D23" i="188"/>
  <c r="F21" i="188"/>
  <c r="H25" i="188"/>
  <c r="H26" i="188" s="1"/>
  <c r="K13" i="188"/>
  <c r="H15" i="188"/>
  <c r="H16" i="188" s="1"/>
  <c r="E13" i="188"/>
  <c r="E28" i="188" s="1"/>
  <c r="L23" i="188"/>
  <c r="F30" i="188"/>
  <c r="I13" i="188"/>
  <c r="J25" i="188"/>
  <c r="J26" i="188" s="1"/>
  <c r="O8" i="188"/>
  <c r="R8" i="188" s="1"/>
  <c r="O10" i="188"/>
  <c r="R10" i="188" s="1"/>
  <c r="N15" i="188"/>
  <c r="N16" i="188" s="1"/>
  <c r="I22" i="188"/>
  <c r="C25" i="188"/>
  <c r="C26" i="188" s="1"/>
  <c r="G25" i="188"/>
  <c r="C13" i="188"/>
  <c r="G13" i="188"/>
  <c r="G15" i="188"/>
  <c r="I19" i="188"/>
  <c r="C23" i="188"/>
  <c r="G23" i="188"/>
  <c r="K23" i="188"/>
  <c r="O11" i="188"/>
  <c r="R11" i="188" s="1"/>
  <c r="O19" i="188"/>
  <c r="O21" i="188"/>
  <c r="R21" i="188" s="1"/>
  <c r="H13" i="188"/>
  <c r="C16" i="188"/>
  <c r="F21" i="187"/>
  <c r="K25" i="187"/>
  <c r="K26" i="187" s="1"/>
  <c r="N23" i="187"/>
  <c r="N28" i="187" s="1"/>
  <c r="E15" i="187"/>
  <c r="E16" i="187" s="1"/>
  <c r="L16" i="187"/>
  <c r="F30" i="187"/>
  <c r="K13" i="187"/>
  <c r="J23" i="187"/>
  <c r="O11" i="187"/>
  <c r="R11" i="187" s="1"/>
  <c r="J25" i="187"/>
  <c r="J26" i="187" s="1"/>
  <c r="N25" i="187"/>
  <c r="N26" i="187" s="1"/>
  <c r="O8" i="187"/>
  <c r="O10" i="187"/>
  <c r="R10" i="187" s="1"/>
  <c r="C25" i="187"/>
  <c r="C26" i="187" s="1"/>
  <c r="G25" i="187"/>
  <c r="F12" i="187"/>
  <c r="C13" i="187"/>
  <c r="G13" i="187"/>
  <c r="G15" i="187"/>
  <c r="I19" i="187"/>
  <c r="F22" i="187"/>
  <c r="C23" i="187"/>
  <c r="G23" i="187"/>
  <c r="K23" i="187"/>
  <c r="D25" i="187"/>
  <c r="D26" i="187" s="1"/>
  <c r="H25" i="187"/>
  <c r="H26" i="187" s="1"/>
  <c r="L25" i="187"/>
  <c r="L26" i="187" s="1"/>
  <c r="O19" i="187"/>
  <c r="O21" i="187"/>
  <c r="R21" i="187" s="1"/>
  <c r="K13" i="186"/>
  <c r="C15" i="186"/>
  <c r="H15" i="186"/>
  <c r="H16" i="186" s="1"/>
  <c r="M15" i="186"/>
  <c r="M16" i="186" s="1"/>
  <c r="D23" i="186"/>
  <c r="H25" i="186"/>
  <c r="H26" i="186" s="1"/>
  <c r="E13" i="186"/>
  <c r="L23" i="186"/>
  <c r="K25" i="186"/>
  <c r="K26" i="186" s="1"/>
  <c r="F30" i="186"/>
  <c r="N13" i="186"/>
  <c r="N28" i="186" s="1"/>
  <c r="N25" i="186"/>
  <c r="N26" i="186" s="1"/>
  <c r="O8" i="186"/>
  <c r="O10" i="186"/>
  <c r="R10" i="186" s="1"/>
  <c r="J15" i="186"/>
  <c r="J16" i="186" s="1"/>
  <c r="C25" i="186"/>
  <c r="C26" i="186" s="1"/>
  <c r="G25" i="186"/>
  <c r="F12" i="186"/>
  <c r="C13" i="186"/>
  <c r="G13" i="186"/>
  <c r="G15" i="186"/>
  <c r="G16" i="186" s="1"/>
  <c r="I19" i="186"/>
  <c r="F22" i="186"/>
  <c r="C23" i="186"/>
  <c r="G23" i="186"/>
  <c r="K23" i="186"/>
  <c r="O19" i="186"/>
  <c r="R19" i="186" s="1"/>
  <c r="O21" i="186"/>
  <c r="R21" i="186" s="1"/>
  <c r="H13" i="186"/>
  <c r="O21" i="185"/>
  <c r="R21" i="185" s="1"/>
  <c r="J25" i="185"/>
  <c r="J26" i="185" s="1"/>
  <c r="O8" i="185"/>
  <c r="O10" i="185"/>
  <c r="R10" i="185" s="1"/>
  <c r="N15" i="185"/>
  <c r="I22" i="185"/>
  <c r="C25" i="185"/>
  <c r="C26" i="185" s="1"/>
  <c r="G25" i="185"/>
  <c r="G26" i="185" s="1"/>
  <c r="C13" i="185"/>
  <c r="G13" i="185"/>
  <c r="G15" i="185"/>
  <c r="I15" i="185" s="1"/>
  <c r="I19" i="185"/>
  <c r="C23" i="185"/>
  <c r="G23" i="185"/>
  <c r="K23" i="185"/>
  <c r="K28" i="185" s="1"/>
  <c r="O11" i="185"/>
  <c r="R11" i="185" s="1"/>
  <c r="O19" i="185"/>
  <c r="H13" i="185"/>
  <c r="J13" i="184"/>
  <c r="O12" i="184"/>
  <c r="R12" i="184" s="1"/>
  <c r="M15" i="184"/>
  <c r="M16" i="184" s="1"/>
  <c r="D23" i="184"/>
  <c r="F21" i="184"/>
  <c r="H25" i="184"/>
  <c r="H26" i="184" s="1"/>
  <c r="K13" i="184"/>
  <c r="H15" i="184"/>
  <c r="H16" i="184" s="1"/>
  <c r="E13" i="184"/>
  <c r="L23" i="184"/>
  <c r="F30" i="184"/>
  <c r="R22" i="184"/>
  <c r="O21" i="184"/>
  <c r="R21" i="184" s="1"/>
  <c r="J25" i="184"/>
  <c r="J26" i="184" s="1"/>
  <c r="O8" i="184"/>
  <c r="O10" i="184"/>
  <c r="R10" i="184" s="1"/>
  <c r="N15" i="184"/>
  <c r="N16" i="184" s="1"/>
  <c r="I22" i="184"/>
  <c r="C25" i="184"/>
  <c r="C26" i="184" s="1"/>
  <c r="G25" i="184"/>
  <c r="C13" i="184"/>
  <c r="G13" i="184"/>
  <c r="G15" i="184"/>
  <c r="I19" i="184"/>
  <c r="C23" i="184"/>
  <c r="G23" i="184"/>
  <c r="K23" i="184"/>
  <c r="O11" i="184"/>
  <c r="R11" i="184" s="1"/>
  <c r="O19" i="184"/>
  <c r="H13" i="184"/>
  <c r="J25" i="183"/>
  <c r="J26" i="183" s="1"/>
  <c r="O8" i="183"/>
  <c r="R8" i="183" s="1"/>
  <c r="O10" i="183"/>
  <c r="R10" i="183" s="1"/>
  <c r="N15" i="183"/>
  <c r="N16" i="183" s="1"/>
  <c r="I22" i="183"/>
  <c r="C25" i="183"/>
  <c r="C26" i="183" s="1"/>
  <c r="G25" i="183"/>
  <c r="O11" i="183"/>
  <c r="R11" i="183" s="1"/>
  <c r="O19" i="183"/>
  <c r="C13" i="183"/>
  <c r="G13" i="183"/>
  <c r="G15" i="183"/>
  <c r="I19" i="183"/>
  <c r="C23" i="183"/>
  <c r="G23" i="183"/>
  <c r="K23" i="183"/>
  <c r="O21" i="183"/>
  <c r="R21" i="183" s="1"/>
  <c r="H13" i="183"/>
  <c r="C16" i="183"/>
  <c r="M28" i="182"/>
  <c r="J13" i="182"/>
  <c r="K15" i="182"/>
  <c r="K16" i="182" s="1"/>
  <c r="E15" i="182"/>
  <c r="E16" i="182" s="1"/>
  <c r="M25" i="182"/>
  <c r="M26" i="182" s="1"/>
  <c r="K13" i="182"/>
  <c r="C15" i="182"/>
  <c r="C16" i="182" s="1"/>
  <c r="H15" i="182"/>
  <c r="M15" i="182"/>
  <c r="M16" i="182" s="1"/>
  <c r="D23" i="182"/>
  <c r="F30" i="182"/>
  <c r="R22" i="182"/>
  <c r="O11" i="182"/>
  <c r="R11" i="182" s="1"/>
  <c r="O8" i="182"/>
  <c r="O10" i="182"/>
  <c r="R10" i="182" s="1"/>
  <c r="J15" i="182"/>
  <c r="J16" i="182" s="1"/>
  <c r="N15" i="182"/>
  <c r="N16" i="182" s="1"/>
  <c r="I22" i="182"/>
  <c r="J23" i="182"/>
  <c r="N23" i="182"/>
  <c r="C25" i="182"/>
  <c r="C26" i="182" s="1"/>
  <c r="G25" i="182"/>
  <c r="O19" i="182"/>
  <c r="O21" i="182"/>
  <c r="R21" i="182" s="1"/>
  <c r="F12" i="182"/>
  <c r="C13" i="182"/>
  <c r="G13" i="182"/>
  <c r="I19" i="182"/>
  <c r="F22" i="182"/>
  <c r="C23" i="182"/>
  <c r="G23" i="182"/>
  <c r="K23" i="182"/>
  <c r="H13" i="182"/>
  <c r="R22" i="181"/>
  <c r="O21" i="181"/>
  <c r="R21" i="181" s="1"/>
  <c r="O8" i="181"/>
  <c r="O10" i="181"/>
  <c r="R10" i="181" s="1"/>
  <c r="J15" i="181"/>
  <c r="J16" i="181" s="1"/>
  <c r="N15" i="181"/>
  <c r="N16" i="181" s="1"/>
  <c r="I22" i="181"/>
  <c r="J23" i="181"/>
  <c r="J28" i="181" s="1"/>
  <c r="N23" i="181"/>
  <c r="C25" i="181"/>
  <c r="C26" i="181" s="1"/>
  <c r="G25" i="181"/>
  <c r="O19" i="181"/>
  <c r="F12" i="181"/>
  <c r="C13" i="181"/>
  <c r="G13" i="181"/>
  <c r="I19" i="181"/>
  <c r="F22" i="181"/>
  <c r="C23" i="181"/>
  <c r="G23" i="181"/>
  <c r="K23" i="181"/>
  <c r="O11" i="181"/>
  <c r="R11" i="181" s="1"/>
  <c r="H13" i="181"/>
  <c r="K13" i="180"/>
  <c r="C15" i="180"/>
  <c r="H15" i="180"/>
  <c r="H16" i="180" s="1"/>
  <c r="E15" i="180"/>
  <c r="E16" i="180" s="1"/>
  <c r="M25" i="180"/>
  <c r="M26" i="180" s="1"/>
  <c r="M15" i="180"/>
  <c r="M16" i="180" s="1"/>
  <c r="D23" i="180"/>
  <c r="F30" i="180"/>
  <c r="O19" i="180"/>
  <c r="J25" i="180"/>
  <c r="J26" i="180" s="1"/>
  <c r="O8" i="180"/>
  <c r="O10" i="180"/>
  <c r="R10" i="180" s="1"/>
  <c r="N15" i="180"/>
  <c r="N16" i="180" s="1"/>
  <c r="I22" i="180"/>
  <c r="J23" i="180"/>
  <c r="N23" i="180"/>
  <c r="C25" i="180"/>
  <c r="C26" i="180" s="1"/>
  <c r="G25" i="180"/>
  <c r="O21" i="180"/>
  <c r="R21" i="180" s="1"/>
  <c r="F12" i="180"/>
  <c r="C13" i="180"/>
  <c r="G13" i="180"/>
  <c r="I19" i="180"/>
  <c r="F22" i="180"/>
  <c r="C23" i="180"/>
  <c r="G23" i="180"/>
  <c r="K23" i="180"/>
  <c r="O11" i="180"/>
  <c r="R11" i="180" s="1"/>
  <c r="H13" i="180"/>
  <c r="H28" i="180" s="1"/>
  <c r="K13" i="179"/>
  <c r="H23" i="179"/>
  <c r="E25" i="179"/>
  <c r="E26" i="179" s="1"/>
  <c r="M25" i="179"/>
  <c r="M26" i="179" s="1"/>
  <c r="E15" i="179"/>
  <c r="E16" i="179" s="1"/>
  <c r="J23" i="179"/>
  <c r="O30" i="179"/>
  <c r="M15" i="179"/>
  <c r="M16" i="179" s="1"/>
  <c r="G23" i="179"/>
  <c r="I19" i="179"/>
  <c r="N25" i="179"/>
  <c r="N26" i="179" s="1"/>
  <c r="K15" i="179"/>
  <c r="K16" i="179" s="1"/>
  <c r="F19" i="179"/>
  <c r="C23" i="179"/>
  <c r="I21" i="179"/>
  <c r="G25" i="179"/>
  <c r="F8" i="179"/>
  <c r="C13" i="179"/>
  <c r="O8" i="179"/>
  <c r="R8" i="179" s="1"/>
  <c r="F21" i="179"/>
  <c r="C25" i="179"/>
  <c r="C26" i="179" s="1"/>
  <c r="R22" i="179"/>
  <c r="J13" i="179"/>
  <c r="N16" i="179"/>
  <c r="N13" i="179"/>
  <c r="K23" i="179"/>
  <c r="O19" i="179"/>
  <c r="J25" i="179"/>
  <c r="J26" i="179" s="1"/>
  <c r="O10" i="179"/>
  <c r="R10" i="179" s="1"/>
  <c r="G13" i="179"/>
  <c r="G15" i="179"/>
  <c r="I15" i="179" s="1"/>
  <c r="H13" i="179"/>
  <c r="O23" i="209" l="1"/>
  <c r="R23" i="209" s="1"/>
  <c r="D28" i="208"/>
  <c r="D28" i="207"/>
  <c r="I25" i="205"/>
  <c r="L28" i="202"/>
  <c r="N28" i="192"/>
  <c r="D28" i="192"/>
  <c r="K28" i="186"/>
  <c r="D28" i="184"/>
  <c r="D28" i="179"/>
  <c r="J28" i="182"/>
  <c r="F13" i="187"/>
  <c r="M28" i="190"/>
  <c r="I13" i="187"/>
  <c r="K28" i="189"/>
  <c r="F15" i="197"/>
  <c r="I13" i="184"/>
  <c r="F23" i="180"/>
  <c r="H28" i="185"/>
  <c r="K28" i="195"/>
  <c r="M28" i="196"/>
  <c r="D28" i="191"/>
  <c r="N28" i="205"/>
  <c r="E28" i="205"/>
  <c r="F15" i="202"/>
  <c r="F16" i="202" s="1"/>
  <c r="H28" i="202"/>
  <c r="M28" i="202"/>
  <c r="I15" i="201"/>
  <c r="E28" i="197"/>
  <c r="O13" i="194"/>
  <c r="L28" i="193"/>
  <c r="H28" i="188"/>
  <c r="I15" i="188"/>
  <c r="H28" i="187"/>
  <c r="F15" i="186"/>
  <c r="I13" i="185"/>
  <c r="J28" i="184"/>
  <c r="H28" i="184"/>
  <c r="D28" i="183"/>
  <c r="F23" i="183"/>
  <c r="I25" i="183"/>
  <c r="H28" i="182"/>
  <c r="K28" i="181"/>
  <c r="K28" i="197"/>
  <c r="L28" i="199"/>
  <c r="F23" i="188"/>
  <c r="L28" i="183"/>
  <c r="F23" i="190"/>
  <c r="J28" i="180"/>
  <c r="N28" i="197"/>
  <c r="D28" i="206"/>
  <c r="E28" i="200"/>
  <c r="M28" i="206"/>
  <c r="N28" i="206"/>
  <c r="I15" i="183"/>
  <c r="I16" i="183" s="1"/>
  <c r="F13" i="179"/>
  <c r="F13" i="181"/>
  <c r="J28" i="187"/>
  <c r="H28" i="189"/>
  <c r="F13" i="201"/>
  <c r="E28" i="202"/>
  <c r="H28" i="209"/>
  <c r="R22" i="209"/>
  <c r="I15" i="197"/>
  <c r="N28" i="188"/>
  <c r="M28" i="187"/>
  <c r="I13" i="209"/>
  <c r="N28" i="183"/>
  <c r="M28" i="180"/>
  <c r="I13" i="180"/>
  <c r="I13" i="186"/>
  <c r="I13" i="182"/>
  <c r="I13" i="181"/>
  <c r="L28" i="195"/>
  <c r="D28" i="181"/>
  <c r="C16" i="205"/>
  <c r="O15" i="205"/>
  <c r="J28" i="191"/>
  <c r="H28" i="195"/>
  <c r="F15" i="205"/>
  <c r="F16" i="205" s="1"/>
  <c r="E28" i="189"/>
  <c r="F13" i="188"/>
  <c r="I13" i="194"/>
  <c r="I25" i="189"/>
  <c r="J28" i="190"/>
  <c r="C16" i="202"/>
  <c r="I15" i="204"/>
  <c r="I16" i="204" s="1"/>
  <c r="I13" i="193"/>
  <c r="F13" i="202"/>
  <c r="J28" i="183"/>
  <c r="F15" i="179"/>
  <c r="F16" i="179" s="1"/>
  <c r="I13" i="191"/>
  <c r="I13" i="179"/>
  <c r="L28" i="187"/>
  <c r="H28" i="196"/>
  <c r="F23" i="198"/>
  <c r="K28" i="202"/>
  <c r="I15" i="202"/>
  <c r="F23" i="202"/>
  <c r="H28" i="208"/>
  <c r="I13" i="206"/>
  <c r="D28" i="197"/>
  <c r="N28" i="199"/>
  <c r="N28" i="193"/>
  <c r="D28" i="195"/>
  <c r="I15" i="205"/>
  <c r="I16" i="205" s="1"/>
  <c r="F23" i="185"/>
  <c r="M28" i="181"/>
  <c r="I13" i="198"/>
  <c r="N28" i="179"/>
  <c r="I25" i="182"/>
  <c r="I15" i="182"/>
  <c r="K28" i="183"/>
  <c r="E28" i="184"/>
  <c r="L28" i="188"/>
  <c r="F23" i="189"/>
  <c r="D28" i="190"/>
  <c r="H28" i="191"/>
  <c r="J28" i="197"/>
  <c r="K28" i="198"/>
  <c r="H28" i="201"/>
  <c r="J28" i="202"/>
  <c r="I25" i="203"/>
  <c r="E28" i="208"/>
  <c r="D28" i="203"/>
  <c r="I13" i="203"/>
  <c r="E28" i="191"/>
  <c r="F23" i="193"/>
  <c r="F15" i="185"/>
  <c r="F16" i="185" s="1"/>
  <c r="I13" i="196"/>
  <c r="M28" i="205"/>
  <c r="D28" i="205"/>
  <c r="I13" i="183"/>
  <c r="E28" i="181"/>
  <c r="I13" i="190"/>
  <c r="I13" i="189"/>
  <c r="O15" i="195"/>
  <c r="F15" i="203"/>
  <c r="F16" i="203" s="1"/>
  <c r="C16" i="185"/>
  <c r="I15" i="187"/>
  <c r="I16" i="187" s="1"/>
  <c r="H28" i="192"/>
  <c r="F13" i="198"/>
  <c r="L28" i="198"/>
  <c r="H28" i="203"/>
  <c r="J28" i="209"/>
  <c r="M28" i="200"/>
  <c r="M28" i="207"/>
  <c r="E28" i="198"/>
  <c r="D16" i="195"/>
  <c r="L28" i="185"/>
  <c r="F13" i="196"/>
  <c r="N28" i="184"/>
  <c r="M28" i="179"/>
  <c r="E28" i="179"/>
  <c r="C16" i="186"/>
  <c r="O16" i="186" s="1"/>
  <c r="F13" i="186"/>
  <c r="I15" i="208"/>
  <c r="I16" i="208" s="1"/>
  <c r="I13" i="208"/>
  <c r="E28" i="206"/>
  <c r="H28" i="181"/>
  <c r="F23" i="181"/>
  <c r="N28" i="181"/>
  <c r="I25" i="191"/>
  <c r="K28" i="199"/>
  <c r="N28" i="200"/>
  <c r="L28" i="207"/>
  <c r="D28" i="198"/>
  <c r="E28" i="187"/>
  <c r="L28" i="196"/>
  <c r="M28" i="192"/>
  <c r="I13" i="205"/>
  <c r="I25" i="194"/>
  <c r="L28" i="179"/>
  <c r="C16" i="179"/>
  <c r="H28" i="183"/>
  <c r="F13" i="189"/>
  <c r="I15" i="198"/>
  <c r="I16" i="198" s="1"/>
  <c r="K28" i="209"/>
  <c r="M28" i="208"/>
  <c r="L28" i="206"/>
  <c r="O23" i="179"/>
  <c r="R23" i="179" s="1"/>
  <c r="I25" i="181"/>
  <c r="N28" i="182"/>
  <c r="D28" i="182"/>
  <c r="F15" i="183"/>
  <c r="F16" i="183" s="1"/>
  <c r="F15" i="184"/>
  <c r="F16" i="184" s="1"/>
  <c r="E28" i="186"/>
  <c r="J28" i="189"/>
  <c r="F15" i="189"/>
  <c r="F16" i="189" s="1"/>
  <c r="F23" i="192"/>
  <c r="F15" i="195"/>
  <c r="F16" i="195" s="1"/>
  <c r="D28" i="196"/>
  <c r="F23" i="197"/>
  <c r="F13" i="197"/>
  <c r="I15" i="199"/>
  <c r="I16" i="199" s="1"/>
  <c r="F13" i="204"/>
  <c r="N28" i="204"/>
  <c r="H28" i="205"/>
  <c r="F23" i="205"/>
  <c r="F13" i="205"/>
  <c r="F23" i="207"/>
  <c r="I15" i="209"/>
  <c r="I16" i="209" s="1"/>
  <c r="M28" i="209"/>
  <c r="N28" i="203"/>
  <c r="L28" i="191"/>
  <c r="I15" i="191"/>
  <c r="I16" i="191" s="1"/>
  <c r="I15" i="189"/>
  <c r="I16" i="189" s="1"/>
  <c r="M28" i="185"/>
  <c r="J28" i="203"/>
  <c r="L28" i="209"/>
  <c r="H26" i="194"/>
  <c r="I26" i="194" s="1"/>
  <c r="E28" i="209"/>
  <c r="F15" i="181"/>
  <c r="F16" i="181" s="1"/>
  <c r="N28" i="189"/>
  <c r="F13" i="190"/>
  <c r="N28" i="194"/>
  <c r="J28" i="200"/>
  <c r="J28" i="205"/>
  <c r="I25" i="209"/>
  <c r="F13" i="193"/>
  <c r="I25" i="201"/>
  <c r="K28" i="179"/>
  <c r="C28" i="179"/>
  <c r="F13" i="180"/>
  <c r="N28" i="180"/>
  <c r="D28" i="180"/>
  <c r="O15" i="183"/>
  <c r="F23" i="184"/>
  <c r="F23" i="186"/>
  <c r="D28" i="188"/>
  <c r="I25" i="190"/>
  <c r="F23" i="191"/>
  <c r="K28" i="192"/>
  <c r="J28" i="192"/>
  <c r="N28" i="196"/>
  <c r="O23" i="197"/>
  <c r="R23" i="197" s="1"/>
  <c r="O15" i="197"/>
  <c r="F15" i="199"/>
  <c r="F16" i="199" s="1"/>
  <c r="K28" i="201"/>
  <c r="D28" i="202"/>
  <c r="C16" i="203"/>
  <c r="N28" i="209"/>
  <c r="D28" i="209"/>
  <c r="M28" i="201"/>
  <c r="L28" i="197"/>
  <c r="D28" i="187"/>
  <c r="E28" i="185"/>
  <c r="J28" i="185"/>
  <c r="D28" i="204"/>
  <c r="E28" i="195"/>
  <c r="F13" i="195"/>
  <c r="O15" i="202"/>
  <c r="N28" i="190"/>
  <c r="F23" i="196"/>
  <c r="F23" i="203"/>
  <c r="F23" i="208"/>
  <c r="F13" i="208"/>
  <c r="I13" i="200"/>
  <c r="H16" i="208"/>
  <c r="O16" i="208" s="1"/>
  <c r="G26" i="201"/>
  <c r="O26" i="201" s="1"/>
  <c r="L28" i="201"/>
  <c r="J28" i="195"/>
  <c r="L28" i="203"/>
  <c r="M28" i="191"/>
  <c r="L28" i="189"/>
  <c r="O15" i="180"/>
  <c r="H28" i="179"/>
  <c r="C16" i="180"/>
  <c r="K28" i="180"/>
  <c r="F15" i="180"/>
  <c r="F16" i="180" s="1"/>
  <c r="I25" i="184"/>
  <c r="O15" i="190"/>
  <c r="K28" i="194"/>
  <c r="C28" i="194"/>
  <c r="F23" i="200"/>
  <c r="F13" i="200"/>
  <c r="H28" i="206"/>
  <c r="I13" i="201"/>
  <c r="F23" i="206"/>
  <c r="F13" i="206"/>
  <c r="D28" i="185"/>
  <c r="J28" i="186"/>
  <c r="E28" i="183"/>
  <c r="L28" i="204"/>
  <c r="N28" i="201"/>
  <c r="G16" i="188"/>
  <c r="O16" i="188" s="1"/>
  <c r="D28" i="186"/>
  <c r="G26" i="181"/>
  <c r="I26" i="181" s="1"/>
  <c r="I25" i="198"/>
  <c r="G26" i="198"/>
  <c r="I26" i="198" s="1"/>
  <c r="I15" i="180"/>
  <c r="I16" i="180" s="1"/>
  <c r="G16" i="183"/>
  <c r="O16" i="183" s="1"/>
  <c r="I25" i="180"/>
  <c r="G26" i="180"/>
  <c r="I26" i="180" s="1"/>
  <c r="G28" i="179"/>
  <c r="J28" i="179"/>
  <c r="F26" i="179"/>
  <c r="O15" i="179"/>
  <c r="G16" i="179"/>
  <c r="O16" i="179" s="1"/>
  <c r="O23" i="181"/>
  <c r="R23" i="181" s="1"/>
  <c r="I15" i="184"/>
  <c r="I16" i="184" s="1"/>
  <c r="O15" i="185"/>
  <c r="O16" i="194"/>
  <c r="H28" i="199"/>
  <c r="K28" i="200"/>
  <c r="O23" i="205"/>
  <c r="R23" i="205" s="1"/>
  <c r="K28" i="206"/>
  <c r="I15" i="206"/>
  <c r="I16" i="206" s="1"/>
  <c r="N28" i="207"/>
  <c r="F15" i="209"/>
  <c r="F16" i="209" s="1"/>
  <c r="M28" i="204"/>
  <c r="G16" i="206"/>
  <c r="O16" i="206" s="1"/>
  <c r="O15" i="201"/>
  <c r="J16" i="197"/>
  <c r="L28" i="192"/>
  <c r="E28" i="190"/>
  <c r="M28" i="203"/>
  <c r="F23" i="199"/>
  <c r="M28" i="197"/>
  <c r="G26" i="191"/>
  <c r="I26" i="191" s="1"/>
  <c r="I13" i="192"/>
  <c r="O15" i="191"/>
  <c r="L28" i="184"/>
  <c r="E28" i="182"/>
  <c r="J28" i="193"/>
  <c r="M28" i="189"/>
  <c r="F13" i="184"/>
  <c r="G26" i="205"/>
  <c r="I26" i="205" s="1"/>
  <c r="G26" i="183"/>
  <c r="I26" i="183" s="1"/>
  <c r="I25" i="179"/>
  <c r="G26" i="179"/>
  <c r="I26" i="179" s="1"/>
  <c r="K28" i="182"/>
  <c r="F15" i="196"/>
  <c r="F16" i="196" s="1"/>
  <c r="I15" i="200"/>
  <c r="I16" i="200" s="1"/>
  <c r="F13" i="203"/>
  <c r="F28" i="203" s="1"/>
  <c r="F23" i="204"/>
  <c r="F28" i="204" s="1"/>
  <c r="J28" i="204"/>
  <c r="F13" i="207"/>
  <c r="O15" i="209"/>
  <c r="O15" i="206"/>
  <c r="I13" i="204"/>
  <c r="I13" i="195"/>
  <c r="G26" i="189"/>
  <c r="I26" i="189" s="1"/>
  <c r="G26" i="190"/>
  <c r="I26" i="190" s="1"/>
  <c r="M28" i="195"/>
  <c r="F23" i="194"/>
  <c r="N16" i="185"/>
  <c r="F13" i="185"/>
  <c r="N28" i="195"/>
  <c r="L28" i="205"/>
  <c r="F13" i="183"/>
  <c r="F28" i="183" s="1"/>
  <c r="G16" i="202"/>
  <c r="L28" i="180"/>
  <c r="E28" i="180"/>
  <c r="M28" i="183"/>
  <c r="K28" i="190"/>
  <c r="O15" i="196"/>
  <c r="I25" i="202"/>
  <c r="G26" i="202"/>
  <c r="I26" i="202" s="1"/>
  <c r="K28" i="204"/>
  <c r="F23" i="209"/>
  <c r="M28" i="198"/>
  <c r="G16" i="197"/>
  <c r="J28" i="201"/>
  <c r="G16" i="205"/>
  <c r="G16" i="180"/>
  <c r="I26" i="196"/>
  <c r="O16" i="207"/>
  <c r="I25" i="187"/>
  <c r="G26" i="187"/>
  <c r="I26" i="187" s="1"/>
  <c r="I25" i="204"/>
  <c r="G26" i="204"/>
  <c r="I26" i="204" s="1"/>
  <c r="I25" i="206"/>
  <c r="G26" i="206"/>
  <c r="I26" i="206" s="1"/>
  <c r="I15" i="192"/>
  <c r="I16" i="192" s="1"/>
  <c r="K28" i="184"/>
  <c r="O15" i="186"/>
  <c r="I25" i="188"/>
  <c r="G26" i="188"/>
  <c r="I26" i="188" s="1"/>
  <c r="O15" i="203"/>
  <c r="J28" i="207"/>
  <c r="G16" i="199"/>
  <c r="O16" i="199" s="1"/>
  <c r="E28" i="199"/>
  <c r="G16" i="192"/>
  <c r="G16" i="189"/>
  <c r="O16" i="189" s="1"/>
  <c r="I15" i="181"/>
  <c r="I16" i="181" s="1"/>
  <c r="G16" i="181"/>
  <c r="O15" i="181"/>
  <c r="I25" i="185"/>
  <c r="H28" i="186"/>
  <c r="F23" i="187"/>
  <c r="F28" i="187" s="1"/>
  <c r="K28" i="188"/>
  <c r="F15" i="188"/>
  <c r="F16" i="188" s="1"/>
  <c r="O15" i="189"/>
  <c r="C16" i="190"/>
  <c r="O16" i="190" s="1"/>
  <c r="F15" i="190"/>
  <c r="F16" i="190" s="1"/>
  <c r="F13" i="191"/>
  <c r="F28" i="191" s="1"/>
  <c r="F15" i="191"/>
  <c r="F16" i="191" s="1"/>
  <c r="O15" i="193"/>
  <c r="K28" i="196"/>
  <c r="J28" i="196"/>
  <c r="F15" i="198"/>
  <c r="F16" i="198" s="1"/>
  <c r="O15" i="199"/>
  <c r="F23" i="201"/>
  <c r="F28" i="201" s="1"/>
  <c r="F15" i="201"/>
  <c r="F16" i="201" s="1"/>
  <c r="K28" i="203"/>
  <c r="F15" i="206"/>
  <c r="F16" i="206" s="1"/>
  <c r="K28" i="207"/>
  <c r="I25" i="207"/>
  <c r="G26" i="207"/>
  <c r="I26" i="207" s="1"/>
  <c r="N28" i="208"/>
  <c r="O15" i="208"/>
  <c r="I15" i="207"/>
  <c r="I16" i="207" s="1"/>
  <c r="G16" i="201"/>
  <c r="O16" i="201" s="1"/>
  <c r="J28" i="199"/>
  <c r="G16" i="195"/>
  <c r="D16" i="191"/>
  <c r="O16" i="191" s="1"/>
  <c r="I15" i="190"/>
  <c r="I16" i="190" s="1"/>
  <c r="M28" i="184"/>
  <c r="H16" i="182"/>
  <c r="O16" i="182" s="1"/>
  <c r="G16" i="185"/>
  <c r="O15" i="187"/>
  <c r="O16" i="193"/>
  <c r="F16" i="197"/>
  <c r="I25" i="199"/>
  <c r="G26" i="199"/>
  <c r="I26" i="199" s="1"/>
  <c r="O15" i="207"/>
  <c r="I25" i="208"/>
  <c r="G26" i="208"/>
  <c r="I26" i="208" s="1"/>
  <c r="G26" i="197"/>
  <c r="I26" i="197" s="1"/>
  <c r="G26" i="203"/>
  <c r="I26" i="203" s="1"/>
  <c r="F13" i="199"/>
  <c r="G26" i="184"/>
  <c r="I26" i="184" s="1"/>
  <c r="I26" i="185"/>
  <c r="O16" i="181"/>
  <c r="N28" i="191"/>
  <c r="I25" i="192"/>
  <c r="G26" i="192"/>
  <c r="I26" i="192" s="1"/>
  <c r="F15" i="192"/>
  <c r="F16" i="192" s="1"/>
  <c r="H28" i="193"/>
  <c r="F15" i="193"/>
  <c r="F16" i="193" s="1"/>
  <c r="I15" i="194"/>
  <c r="F13" i="194"/>
  <c r="F23" i="195"/>
  <c r="O15" i="198"/>
  <c r="H28" i="204"/>
  <c r="O16" i="209"/>
  <c r="L28" i="190"/>
  <c r="G16" i="184"/>
  <c r="O16" i="184" s="1"/>
  <c r="E28" i="193"/>
  <c r="O15" i="182"/>
  <c r="O15" i="184"/>
  <c r="F16" i="186"/>
  <c r="L28" i="186"/>
  <c r="F23" i="182"/>
  <c r="F13" i="182"/>
  <c r="I15" i="186"/>
  <c r="I16" i="186" s="1"/>
  <c r="I25" i="186"/>
  <c r="G26" i="186"/>
  <c r="I26" i="186" s="1"/>
  <c r="F15" i="187"/>
  <c r="F16" i="187" s="1"/>
  <c r="K28" i="187"/>
  <c r="O15" i="188"/>
  <c r="C16" i="192"/>
  <c r="F13" i="192"/>
  <c r="O15" i="192"/>
  <c r="I15" i="193"/>
  <c r="I16" i="193" s="1"/>
  <c r="I25" i="193"/>
  <c r="G26" i="193"/>
  <c r="I26" i="193" s="1"/>
  <c r="I25" i="195"/>
  <c r="G26" i="195"/>
  <c r="I26" i="195" s="1"/>
  <c r="I25" i="196"/>
  <c r="H28" i="200"/>
  <c r="I15" i="203"/>
  <c r="I16" i="203" s="1"/>
  <c r="G16" i="203"/>
  <c r="O23" i="203"/>
  <c r="R23" i="203" s="1"/>
  <c r="H28" i="207"/>
  <c r="J28" i="208"/>
  <c r="K28" i="208"/>
  <c r="F13" i="209"/>
  <c r="G16" i="204"/>
  <c r="O16" i="204" s="1"/>
  <c r="G26" i="209"/>
  <c r="I26" i="209" s="1"/>
  <c r="D28" i="201"/>
  <c r="E28" i="201"/>
  <c r="E28" i="207"/>
  <c r="G16" i="198"/>
  <c r="O16" i="198" s="1"/>
  <c r="E28" i="194"/>
  <c r="D28" i="199"/>
  <c r="M28" i="199"/>
  <c r="M28" i="186"/>
  <c r="E28" i="192"/>
  <c r="L28" i="182"/>
  <c r="M28" i="188"/>
  <c r="G16" i="187"/>
  <c r="O16" i="187" s="1"/>
  <c r="G26" i="182"/>
  <c r="I26" i="182" s="1"/>
  <c r="D28" i="193"/>
  <c r="M28" i="193"/>
  <c r="N28" i="185"/>
  <c r="G16" i="196"/>
  <c r="O16" i="196" s="1"/>
  <c r="E28" i="196"/>
  <c r="L28" i="200"/>
  <c r="I25" i="200"/>
  <c r="G26" i="200"/>
  <c r="I26" i="200" s="1"/>
  <c r="F15" i="200"/>
  <c r="F16" i="200" s="1"/>
  <c r="O15" i="200"/>
  <c r="H16" i="200"/>
  <c r="O16" i="200" s="1"/>
  <c r="F26" i="209"/>
  <c r="C28" i="209"/>
  <c r="I23" i="209"/>
  <c r="R8" i="209"/>
  <c r="O13" i="209"/>
  <c r="G28" i="209"/>
  <c r="O25" i="209"/>
  <c r="F25" i="209"/>
  <c r="F15" i="208"/>
  <c r="F16" i="208" s="1"/>
  <c r="O25" i="208"/>
  <c r="F25" i="208"/>
  <c r="O23" i="208"/>
  <c r="R23" i="208" s="1"/>
  <c r="R19" i="208"/>
  <c r="C28" i="208"/>
  <c r="G28" i="208"/>
  <c r="F26" i="208"/>
  <c r="I23" i="208"/>
  <c r="I28" i="208" s="1"/>
  <c r="R8" i="208"/>
  <c r="O13" i="208"/>
  <c r="C28" i="207"/>
  <c r="F15" i="207"/>
  <c r="F16" i="207" s="1"/>
  <c r="F26" i="207"/>
  <c r="R8" i="207"/>
  <c r="O13" i="207"/>
  <c r="I23" i="207"/>
  <c r="I28" i="207" s="1"/>
  <c r="G28" i="207"/>
  <c r="F25" i="207"/>
  <c r="O25" i="207"/>
  <c r="O23" i="207"/>
  <c r="R23" i="207" s="1"/>
  <c r="R19" i="207"/>
  <c r="J28" i="206"/>
  <c r="F26" i="206"/>
  <c r="I23" i="206"/>
  <c r="I28" i="206" s="1"/>
  <c r="F25" i="206"/>
  <c r="O25" i="206"/>
  <c r="O13" i="206"/>
  <c r="G28" i="206"/>
  <c r="R8" i="206"/>
  <c r="C28" i="206"/>
  <c r="O23" i="206"/>
  <c r="R23" i="206" s="1"/>
  <c r="R19" i="206"/>
  <c r="G28" i="205"/>
  <c r="R8" i="205"/>
  <c r="O13" i="205"/>
  <c r="C28" i="205"/>
  <c r="F26" i="205"/>
  <c r="I23" i="205"/>
  <c r="I28" i="205" s="1"/>
  <c r="F25" i="205"/>
  <c r="O25" i="205"/>
  <c r="R19" i="205"/>
  <c r="F26" i="204"/>
  <c r="G28" i="204"/>
  <c r="O23" i="204"/>
  <c r="R23" i="204" s="1"/>
  <c r="O15" i="204"/>
  <c r="F15" i="204"/>
  <c r="F16" i="204" s="1"/>
  <c r="O25" i="204"/>
  <c r="F25" i="204"/>
  <c r="I23" i="204"/>
  <c r="C28" i="204"/>
  <c r="O13" i="204"/>
  <c r="G28" i="203"/>
  <c r="F26" i="203"/>
  <c r="C28" i="203"/>
  <c r="F25" i="203"/>
  <c r="O25" i="203"/>
  <c r="R8" i="203"/>
  <c r="O13" i="203"/>
  <c r="I23" i="203"/>
  <c r="R19" i="203"/>
  <c r="G28" i="202"/>
  <c r="C28" i="202"/>
  <c r="F25" i="202"/>
  <c r="O25" i="202"/>
  <c r="O13" i="202"/>
  <c r="R8" i="202"/>
  <c r="F26" i="202"/>
  <c r="I16" i="202"/>
  <c r="I23" i="202"/>
  <c r="I28" i="202" s="1"/>
  <c r="O23" i="202"/>
  <c r="R23" i="202" s="1"/>
  <c r="R19" i="202"/>
  <c r="C28" i="201"/>
  <c r="O23" i="201"/>
  <c r="R23" i="201" s="1"/>
  <c r="R19" i="201"/>
  <c r="I23" i="201"/>
  <c r="I16" i="201"/>
  <c r="O25" i="201"/>
  <c r="F25" i="201"/>
  <c r="R8" i="201"/>
  <c r="O13" i="201"/>
  <c r="F26" i="201"/>
  <c r="G28" i="201"/>
  <c r="C28" i="200"/>
  <c r="F26" i="200"/>
  <c r="F25" i="200"/>
  <c r="O25" i="200"/>
  <c r="I23" i="200"/>
  <c r="O23" i="200"/>
  <c r="R23" i="200" s="1"/>
  <c r="R8" i="200"/>
  <c r="O13" i="200"/>
  <c r="R19" i="200"/>
  <c r="G28" i="200"/>
  <c r="G28" i="199"/>
  <c r="O25" i="199"/>
  <c r="F25" i="199"/>
  <c r="O13" i="199"/>
  <c r="R8" i="199"/>
  <c r="C28" i="199"/>
  <c r="F26" i="199"/>
  <c r="I23" i="199"/>
  <c r="I28" i="199" s="1"/>
  <c r="O23" i="199"/>
  <c r="R23" i="199" s="1"/>
  <c r="R19" i="199"/>
  <c r="F28" i="198"/>
  <c r="J28" i="198"/>
  <c r="H28" i="198"/>
  <c r="N28" i="198"/>
  <c r="I23" i="198"/>
  <c r="I28" i="198" s="1"/>
  <c r="F25" i="198"/>
  <c r="O25" i="198"/>
  <c r="F26" i="198"/>
  <c r="G28" i="198"/>
  <c r="R8" i="198"/>
  <c r="O13" i="198"/>
  <c r="O23" i="198"/>
  <c r="R23" i="198" s="1"/>
  <c r="C28" i="198"/>
  <c r="R19" i="198"/>
  <c r="F26" i="197"/>
  <c r="I23" i="197"/>
  <c r="I28" i="197" s="1"/>
  <c r="I16" i="197"/>
  <c r="O25" i="197"/>
  <c r="F25" i="197"/>
  <c r="R19" i="197"/>
  <c r="G28" i="197"/>
  <c r="C28" i="197"/>
  <c r="R8" i="197"/>
  <c r="O13" i="197"/>
  <c r="G28" i="196"/>
  <c r="O26" i="196"/>
  <c r="F26" i="196"/>
  <c r="C28" i="196"/>
  <c r="O13" i="196"/>
  <c r="R8" i="196"/>
  <c r="I16" i="196"/>
  <c r="I23" i="196"/>
  <c r="O23" i="196"/>
  <c r="R23" i="196" s="1"/>
  <c r="R19" i="196"/>
  <c r="O25" i="196"/>
  <c r="F25" i="196"/>
  <c r="I16" i="195"/>
  <c r="I23" i="195"/>
  <c r="O23" i="195"/>
  <c r="R23" i="195" s="1"/>
  <c r="R19" i="195"/>
  <c r="G28" i="195"/>
  <c r="O25" i="195"/>
  <c r="F25" i="195"/>
  <c r="O13" i="195"/>
  <c r="F26" i="195"/>
  <c r="C28" i="195"/>
  <c r="J28" i="194"/>
  <c r="R13" i="194"/>
  <c r="I16" i="194"/>
  <c r="I23" i="194"/>
  <c r="O23" i="194"/>
  <c r="R23" i="194" s="1"/>
  <c r="O15" i="194"/>
  <c r="F15" i="194"/>
  <c r="F16" i="194" s="1"/>
  <c r="F25" i="194"/>
  <c r="O25" i="194"/>
  <c r="R19" i="194"/>
  <c r="R8" i="194"/>
  <c r="F26" i="194"/>
  <c r="G28" i="194"/>
  <c r="O13" i="193"/>
  <c r="R13" i="193" s="1"/>
  <c r="C28" i="193"/>
  <c r="F26" i="193"/>
  <c r="I23" i="193"/>
  <c r="I28" i="193" s="1"/>
  <c r="O23" i="193"/>
  <c r="R23" i="193" s="1"/>
  <c r="R19" i="193"/>
  <c r="G28" i="193"/>
  <c r="F25" i="193"/>
  <c r="O25" i="193"/>
  <c r="R8" i="193"/>
  <c r="G28" i="192"/>
  <c r="C28" i="192"/>
  <c r="F25" i="192"/>
  <c r="O25" i="192"/>
  <c r="O26" i="192"/>
  <c r="F26" i="192"/>
  <c r="I23" i="192"/>
  <c r="O23" i="192"/>
  <c r="R23" i="192" s="1"/>
  <c r="R8" i="192"/>
  <c r="O13" i="192"/>
  <c r="G28" i="191"/>
  <c r="F25" i="191"/>
  <c r="O25" i="191"/>
  <c r="O23" i="191"/>
  <c r="R23" i="191" s="1"/>
  <c r="C28" i="191"/>
  <c r="R8" i="191"/>
  <c r="O13" i="191"/>
  <c r="R19" i="191"/>
  <c r="F26" i="191"/>
  <c r="I23" i="191"/>
  <c r="C28" i="190"/>
  <c r="O23" i="190"/>
  <c r="R23" i="190" s="1"/>
  <c r="F26" i="190"/>
  <c r="R19" i="190"/>
  <c r="F25" i="190"/>
  <c r="O25" i="190"/>
  <c r="I23" i="190"/>
  <c r="R8" i="190"/>
  <c r="O13" i="190"/>
  <c r="G28" i="190"/>
  <c r="C28" i="189"/>
  <c r="F28" i="189"/>
  <c r="O25" i="189"/>
  <c r="F25" i="189"/>
  <c r="O26" i="189"/>
  <c r="F26" i="189"/>
  <c r="I23" i="189"/>
  <c r="O23" i="189"/>
  <c r="R23" i="189" s="1"/>
  <c r="R8" i="189"/>
  <c r="O13" i="189"/>
  <c r="G28" i="189"/>
  <c r="C28" i="188"/>
  <c r="O26" i="188"/>
  <c r="F26" i="188"/>
  <c r="I23" i="188"/>
  <c r="I28" i="188" s="1"/>
  <c r="I16" i="188"/>
  <c r="F25" i="188"/>
  <c r="O25" i="188"/>
  <c r="O13" i="188"/>
  <c r="O23" i="188"/>
  <c r="R23" i="188" s="1"/>
  <c r="R19" i="188"/>
  <c r="G28" i="188"/>
  <c r="C28" i="187"/>
  <c r="F26" i="187"/>
  <c r="I23" i="187"/>
  <c r="I28" i="187" s="1"/>
  <c r="R8" i="187"/>
  <c r="O13" i="187"/>
  <c r="O23" i="187"/>
  <c r="R23" i="187" s="1"/>
  <c r="G28" i="187"/>
  <c r="F25" i="187"/>
  <c r="O25" i="187"/>
  <c r="R19" i="187"/>
  <c r="O13" i="186"/>
  <c r="I23" i="186"/>
  <c r="I28" i="186" s="1"/>
  <c r="O23" i="186"/>
  <c r="R23" i="186" s="1"/>
  <c r="G28" i="186"/>
  <c r="F25" i="186"/>
  <c r="O25" i="186"/>
  <c r="R8" i="186"/>
  <c r="F26" i="186"/>
  <c r="C28" i="186"/>
  <c r="F25" i="185"/>
  <c r="O25" i="185"/>
  <c r="O13" i="185"/>
  <c r="R8" i="185"/>
  <c r="O23" i="185"/>
  <c r="R23" i="185" s="1"/>
  <c r="R19" i="185"/>
  <c r="G28" i="185"/>
  <c r="O26" i="185"/>
  <c r="F26" i="185"/>
  <c r="I23" i="185"/>
  <c r="I16" i="185"/>
  <c r="C28" i="185"/>
  <c r="F25" i="184"/>
  <c r="O25" i="184"/>
  <c r="O13" i="184"/>
  <c r="R8" i="184"/>
  <c r="O23" i="184"/>
  <c r="R23" i="184" s="1"/>
  <c r="R19" i="184"/>
  <c r="G28" i="184"/>
  <c r="F26" i="184"/>
  <c r="I23" i="184"/>
  <c r="I28" i="184" s="1"/>
  <c r="C28" i="184"/>
  <c r="G28" i="183"/>
  <c r="C28" i="183"/>
  <c r="F25" i="183"/>
  <c r="O25" i="183"/>
  <c r="O13" i="183"/>
  <c r="F26" i="183"/>
  <c r="I23" i="183"/>
  <c r="O23" i="183"/>
  <c r="R23" i="183" s="1"/>
  <c r="R19" i="183"/>
  <c r="F15" i="182"/>
  <c r="F16" i="182" s="1"/>
  <c r="O25" i="182"/>
  <c r="F25" i="182"/>
  <c r="I23" i="182"/>
  <c r="I16" i="182"/>
  <c r="F26" i="182"/>
  <c r="G28" i="182"/>
  <c r="O23" i="182"/>
  <c r="R23" i="182" s="1"/>
  <c r="C28" i="182"/>
  <c r="R8" i="182"/>
  <c r="O13" i="182"/>
  <c r="R19" i="182"/>
  <c r="F28" i="181"/>
  <c r="R8" i="181"/>
  <c r="O13" i="181"/>
  <c r="C28" i="181"/>
  <c r="O25" i="181"/>
  <c r="F25" i="181"/>
  <c r="G28" i="181"/>
  <c r="F26" i="181"/>
  <c r="I23" i="181"/>
  <c r="I28" i="181" s="1"/>
  <c r="R19" i="181"/>
  <c r="C28" i="180"/>
  <c r="F25" i="180"/>
  <c r="O25" i="180"/>
  <c r="O23" i="180"/>
  <c r="R23" i="180" s="1"/>
  <c r="R19" i="180"/>
  <c r="G28" i="180"/>
  <c r="O26" i="180"/>
  <c r="F26" i="180"/>
  <c r="I23" i="180"/>
  <c r="I28" i="180" s="1"/>
  <c r="R8" i="180"/>
  <c r="O13" i="180"/>
  <c r="O25" i="179"/>
  <c r="F25" i="179"/>
  <c r="I16" i="179"/>
  <c r="I23" i="179"/>
  <c r="O13" i="179"/>
  <c r="F23" i="179"/>
  <c r="F28" i="179" s="1"/>
  <c r="R19" i="179"/>
  <c r="I28" i="201" l="1"/>
  <c r="F28" i="193"/>
  <c r="I28" i="191"/>
  <c r="F28" i="188"/>
  <c r="I28" i="185"/>
  <c r="I28" i="182"/>
  <c r="O26" i="181"/>
  <c r="F28" i="180"/>
  <c r="F28" i="186"/>
  <c r="I28" i="196"/>
  <c r="O16" i="205"/>
  <c r="I28" i="203"/>
  <c r="O16" i="202"/>
  <c r="I28" i="200"/>
  <c r="O26" i="198"/>
  <c r="F28" i="195"/>
  <c r="F28" i="192"/>
  <c r="F28" i="190"/>
  <c r="I28" i="190"/>
  <c r="F28" i="182"/>
  <c r="I28" i="209"/>
  <c r="F28" i="194"/>
  <c r="F28" i="196"/>
  <c r="O26" i="194"/>
  <c r="F28" i="185"/>
  <c r="F28" i="207"/>
  <c r="F28" i="197"/>
  <c r="F28" i="202"/>
  <c r="O26" i="182"/>
  <c r="O26" i="187"/>
  <c r="I28" i="194"/>
  <c r="O26" i="197"/>
  <c r="F28" i="206"/>
  <c r="F28" i="200"/>
  <c r="F28" i="205"/>
  <c r="I28" i="179"/>
  <c r="I28" i="183"/>
  <c r="I28" i="189"/>
  <c r="O26" i="191"/>
  <c r="O26" i="206"/>
  <c r="O16" i="195"/>
  <c r="O26" i="183"/>
  <c r="O26" i="190"/>
  <c r="I28" i="192"/>
  <c r="O26" i="199"/>
  <c r="O16" i="203"/>
  <c r="F28" i="208"/>
  <c r="F28" i="184"/>
  <c r="O26" i="205"/>
  <c r="O26" i="184"/>
  <c r="I28" i="195"/>
  <c r="O26" i="209"/>
  <c r="F28" i="209"/>
  <c r="O16" i="185"/>
  <c r="O16" i="180"/>
  <c r="O16" i="197"/>
  <c r="I26" i="201"/>
  <c r="O26" i="208"/>
  <c r="O26" i="179"/>
  <c r="O26" i="202"/>
  <c r="O26" i="195"/>
  <c r="O26" i="204"/>
  <c r="I28" i="204"/>
  <c r="O16" i="192"/>
  <c r="F28" i="199"/>
  <c r="O26" i="193"/>
  <c r="O26" i="207"/>
  <c r="O26" i="203"/>
  <c r="O26" i="186"/>
  <c r="O26" i="200"/>
  <c r="O28" i="209"/>
  <c r="R28" i="209" s="1"/>
  <c r="R13" i="209"/>
  <c r="O28" i="208"/>
  <c r="R28" i="208" s="1"/>
  <c r="R13" i="208"/>
  <c r="O28" i="207"/>
  <c r="R28" i="207" s="1"/>
  <c r="R13" i="207"/>
  <c r="O28" i="206"/>
  <c r="R28" i="206" s="1"/>
  <c r="R13" i="206"/>
  <c r="O28" i="205"/>
  <c r="R28" i="205" s="1"/>
  <c r="R13" i="205"/>
  <c r="O28" i="204"/>
  <c r="R28" i="204" s="1"/>
  <c r="R13" i="204"/>
  <c r="O28" i="203"/>
  <c r="R28" i="203" s="1"/>
  <c r="R13" i="203"/>
  <c r="O28" i="202"/>
  <c r="R28" i="202" s="1"/>
  <c r="R13" i="202"/>
  <c r="O28" i="201"/>
  <c r="R28" i="201" s="1"/>
  <c r="R13" i="201"/>
  <c r="O28" i="200"/>
  <c r="R28" i="200" s="1"/>
  <c r="R13" i="200"/>
  <c r="O28" i="199"/>
  <c r="R28" i="199" s="1"/>
  <c r="R13" i="199"/>
  <c r="O28" i="198"/>
  <c r="R28" i="198" s="1"/>
  <c r="R13" i="198"/>
  <c r="O28" i="197"/>
  <c r="R28" i="197" s="1"/>
  <c r="R13" i="197"/>
  <c r="O28" i="196"/>
  <c r="R28" i="196" s="1"/>
  <c r="R13" i="196"/>
  <c r="O28" i="195"/>
  <c r="R28" i="195" s="1"/>
  <c r="R13" i="195"/>
  <c r="O28" i="194"/>
  <c r="R28" i="194" s="1"/>
  <c r="O28" i="193"/>
  <c r="R28" i="193" s="1"/>
  <c r="O28" i="192"/>
  <c r="R28" i="192" s="1"/>
  <c r="R13" i="192"/>
  <c r="O28" i="191"/>
  <c r="R28" i="191" s="1"/>
  <c r="R13" i="191"/>
  <c r="O28" i="190"/>
  <c r="R28" i="190" s="1"/>
  <c r="R13" i="190"/>
  <c r="O28" i="189"/>
  <c r="R28" i="189" s="1"/>
  <c r="R13" i="189"/>
  <c r="O28" i="188"/>
  <c r="R28" i="188" s="1"/>
  <c r="R13" i="188"/>
  <c r="O28" i="187"/>
  <c r="R28" i="187" s="1"/>
  <c r="R13" i="187"/>
  <c r="O28" i="186"/>
  <c r="R28" i="186" s="1"/>
  <c r="R13" i="186"/>
  <c r="O28" i="185"/>
  <c r="R28" i="185" s="1"/>
  <c r="R13" i="185"/>
  <c r="O28" i="184"/>
  <c r="R28" i="184" s="1"/>
  <c r="R13" i="184"/>
  <c r="O28" i="183"/>
  <c r="R28" i="183" s="1"/>
  <c r="R13" i="183"/>
  <c r="O28" i="182"/>
  <c r="R28" i="182" s="1"/>
  <c r="R13" i="182"/>
  <c r="O28" i="181"/>
  <c r="R28" i="181" s="1"/>
  <c r="R13" i="181"/>
  <c r="O28" i="180"/>
  <c r="R28" i="180" s="1"/>
  <c r="R13" i="180"/>
  <c r="O28" i="179"/>
  <c r="R28" i="179" s="1"/>
  <c r="R13" i="179"/>
  <c r="Q28" i="210"/>
  <c r="Q23" i="210"/>
  <c r="Q22" i="210"/>
  <c r="Q21" i="210"/>
  <c r="Q19" i="210"/>
  <c r="Q13" i="210"/>
  <c r="Q12" i="210"/>
  <c r="Q11" i="210"/>
  <c r="Q10" i="210"/>
  <c r="Q8" i="210"/>
  <c r="O35" i="210" l="1"/>
  <c r="N35" i="210"/>
  <c r="M35" i="210"/>
  <c r="L35" i="210"/>
  <c r="K35" i="210"/>
  <c r="J35" i="210"/>
  <c r="I35" i="210"/>
  <c r="H35" i="210"/>
  <c r="G35" i="210"/>
  <c r="F35" i="210"/>
  <c r="E35" i="210"/>
  <c r="D35" i="210"/>
  <c r="C35" i="210"/>
  <c r="O34" i="210"/>
  <c r="N34" i="210"/>
  <c r="M34" i="210"/>
  <c r="L34" i="210"/>
  <c r="K34" i="210"/>
  <c r="J34" i="210"/>
  <c r="I34" i="210"/>
  <c r="H34" i="210"/>
  <c r="G34" i="210"/>
  <c r="F34" i="210"/>
  <c r="E34" i="210"/>
  <c r="D34" i="210"/>
  <c r="C34" i="210"/>
  <c r="O33" i="210"/>
  <c r="N33" i="210"/>
  <c r="M33" i="210"/>
  <c r="L33" i="210"/>
  <c r="K33" i="210"/>
  <c r="J33" i="210"/>
  <c r="I33" i="210"/>
  <c r="H33" i="210"/>
  <c r="G33" i="210"/>
  <c r="F33" i="210"/>
  <c r="E33" i="210"/>
  <c r="D33" i="210"/>
  <c r="C33" i="210"/>
  <c r="N30" i="210"/>
  <c r="M30" i="210"/>
  <c r="L30" i="210"/>
  <c r="K30" i="210"/>
  <c r="J30" i="210"/>
  <c r="E30" i="210"/>
  <c r="D30" i="210"/>
  <c r="C30" i="210"/>
  <c r="N22" i="210"/>
  <c r="M22" i="210"/>
  <c r="L22" i="210"/>
  <c r="K22" i="210"/>
  <c r="J22" i="210"/>
  <c r="N21" i="210"/>
  <c r="M21" i="210"/>
  <c r="L21" i="210"/>
  <c r="K21" i="210"/>
  <c r="J21" i="210"/>
  <c r="N19" i="210"/>
  <c r="M19" i="210"/>
  <c r="L19" i="210"/>
  <c r="K19" i="210"/>
  <c r="J19" i="210"/>
  <c r="H22" i="210"/>
  <c r="G22" i="210"/>
  <c r="H21" i="210"/>
  <c r="G21" i="210"/>
  <c r="H19" i="210"/>
  <c r="G19" i="210"/>
  <c r="E22" i="210"/>
  <c r="D22" i="210"/>
  <c r="C22" i="210"/>
  <c r="E21" i="210"/>
  <c r="D21" i="210"/>
  <c r="C21" i="210"/>
  <c r="E19" i="210"/>
  <c r="D19" i="210"/>
  <c r="C19" i="210"/>
  <c r="N12" i="210"/>
  <c r="M12" i="210"/>
  <c r="L12" i="210"/>
  <c r="K12" i="210"/>
  <c r="J12" i="210"/>
  <c r="N11" i="210"/>
  <c r="M11" i="210"/>
  <c r="L11" i="210"/>
  <c r="K11" i="210"/>
  <c r="J11" i="210"/>
  <c r="N10" i="210"/>
  <c r="M10" i="210"/>
  <c r="L10" i="210"/>
  <c r="K10" i="210"/>
  <c r="J10" i="210"/>
  <c r="N8" i="210"/>
  <c r="M8" i="210"/>
  <c r="L8" i="210"/>
  <c r="K8" i="210"/>
  <c r="J8" i="210"/>
  <c r="H12" i="210"/>
  <c r="G12" i="210"/>
  <c r="H11" i="210"/>
  <c r="G11" i="210"/>
  <c r="H10" i="210"/>
  <c r="G10" i="210"/>
  <c r="E12" i="210"/>
  <c r="D12" i="210"/>
  <c r="C12" i="210"/>
  <c r="E11" i="210"/>
  <c r="D11" i="210"/>
  <c r="C11" i="210"/>
  <c r="E10" i="210"/>
  <c r="D10" i="210"/>
  <c r="C10" i="210"/>
  <c r="E8" i="210"/>
  <c r="D8" i="210"/>
  <c r="C8" i="210"/>
  <c r="M23" i="210" l="1"/>
  <c r="I12" i="210"/>
  <c r="L13" i="210"/>
  <c r="D13" i="210"/>
  <c r="J23" i="210"/>
  <c r="E13" i="210"/>
  <c r="I11" i="210"/>
  <c r="N13" i="210"/>
  <c r="F8" i="210"/>
  <c r="O8" i="210"/>
  <c r="C13" i="210"/>
  <c r="F10" i="210"/>
  <c r="O10" i="210"/>
  <c r="R10" i="210" s="1"/>
  <c r="J13" i="210"/>
  <c r="D23" i="210"/>
  <c r="G23" i="210"/>
  <c r="I19" i="210"/>
  <c r="I22" i="210"/>
  <c r="L23" i="210"/>
  <c r="L28" i="210" s="1"/>
  <c r="I10" i="210"/>
  <c r="G13" i="210"/>
  <c r="E23" i="210"/>
  <c r="O22" i="210"/>
  <c r="R22" i="210" s="1"/>
  <c r="F22" i="210"/>
  <c r="O30" i="210"/>
  <c r="F30" i="210"/>
  <c r="O12" i="210"/>
  <c r="R12" i="210" s="1"/>
  <c r="F12" i="210"/>
  <c r="H13" i="210"/>
  <c r="M13" i="210"/>
  <c r="K13" i="210"/>
  <c r="F21" i="210"/>
  <c r="O21" i="210"/>
  <c r="R21" i="210" s="1"/>
  <c r="I21" i="210"/>
  <c r="N23" i="210"/>
  <c r="F11" i="210"/>
  <c r="O11" i="210"/>
  <c r="R11" i="210" s="1"/>
  <c r="F19" i="210"/>
  <c r="C23" i="210"/>
  <c r="O19" i="210"/>
  <c r="H23" i="210"/>
  <c r="K23" i="210"/>
  <c r="N25" i="18"/>
  <c r="N25" i="210" s="1"/>
  <c r="N26" i="210" s="1"/>
  <c r="M25" i="18"/>
  <c r="M25" i="210" s="1"/>
  <c r="M26" i="210" s="1"/>
  <c r="L25" i="18"/>
  <c r="L25" i="210" s="1"/>
  <c r="L26" i="210" s="1"/>
  <c r="K25" i="18"/>
  <c r="K25" i="210" s="1"/>
  <c r="K26" i="210" s="1"/>
  <c r="J25" i="18"/>
  <c r="J25" i="210" s="1"/>
  <c r="J26" i="210" s="1"/>
  <c r="H25" i="18"/>
  <c r="H25" i="210" s="1"/>
  <c r="H26" i="210" s="1"/>
  <c r="G25" i="18"/>
  <c r="G25" i="210" s="1"/>
  <c r="G26" i="210" s="1"/>
  <c r="E25" i="18"/>
  <c r="E25" i="210" s="1"/>
  <c r="E26" i="210" s="1"/>
  <c r="D25" i="18"/>
  <c r="D25" i="210" s="1"/>
  <c r="D26" i="210" s="1"/>
  <c r="C25" i="18"/>
  <c r="C25" i="210" s="1"/>
  <c r="C26" i="210" s="1"/>
  <c r="N15" i="18"/>
  <c r="N15" i="210" s="1"/>
  <c r="N16" i="210" s="1"/>
  <c r="M15" i="18"/>
  <c r="M15" i="210" s="1"/>
  <c r="M16" i="210" s="1"/>
  <c r="L15" i="18"/>
  <c r="L15" i="210" s="1"/>
  <c r="L16" i="210" s="1"/>
  <c r="K15" i="18"/>
  <c r="K15" i="210" s="1"/>
  <c r="K16" i="210" s="1"/>
  <c r="J15" i="18"/>
  <c r="J15" i="210" s="1"/>
  <c r="J16" i="210" s="1"/>
  <c r="H15" i="18"/>
  <c r="H15" i="210" s="1"/>
  <c r="H16" i="210" s="1"/>
  <c r="G15" i="18"/>
  <c r="G15" i="210" s="1"/>
  <c r="E15" i="18"/>
  <c r="E15" i="210" s="1"/>
  <c r="E16" i="210" s="1"/>
  <c r="D15" i="18"/>
  <c r="D15" i="210" s="1"/>
  <c r="D16" i="210" s="1"/>
  <c r="C15" i="18"/>
  <c r="C15" i="210" s="1"/>
  <c r="C16" i="210" s="1"/>
  <c r="I15" i="210" l="1"/>
  <c r="I16" i="210" s="1"/>
  <c r="M28" i="210"/>
  <c r="D28" i="210"/>
  <c r="G28" i="210"/>
  <c r="F15" i="210"/>
  <c r="F16" i="210" s="1"/>
  <c r="G16" i="210"/>
  <c r="O16" i="210" s="1"/>
  <c r="K28" i="210"/>
  <c r="N28" i="210"/>
  <c r="I26" i="210"/>
  <c r="E28" i="210"/>
  <c r="I25" i="210"/>
  <c r="I13" i="210"/>
  <c r="J28" i="210"/>
  <c r="F13" i="210"/>
  <c r="F23" i="210"/>
  <c r="F26" i="210"/>
  <c r="O26" i="210"/>
  <c r="C28" i="210"/>
  <c r="R19" i="210"/>
  <c r="O23" i="210"/>
  <c r="R23" i="210" s="1"/>
  <c r="H28" i="210"/>
  <c r="O15" i="210"/>
  <c r="O13" i="210"/>
  <c r="R8" i="210"/>
  <c r="F25" i="210"/>
  <c r="O25" i="210"/>
  <c r="I23" i="210"/>
  <c r="D16" i="18"/>
  <c r="E16" i="18"/>
  <c r="G16" i="18"/>
  <c r="H16" i="18"/>
  <c r="J16" i="18"/>
  <c r="K16" i="18"/>
  <c r="L16" i="18"/>
  <c r="M16" i="18"/>
  <c r="N16" i="18"/>
  <c r="C16" i="18"/>
  <c r="D13" i="18"/>
  <c r="E13" i="18"/>
  <c r="G13" i="18"/>
  <c r="H13" i="18"/>
  <c r="J13" i="18"/>
  <c r="K13" i="18"/>
  <c r="L13" i="18"/>
  <c r="M13" i="18"/>
  <c r="N13" i="18"/>
  <c r="C13" i="18"/>
  <c r="I28" i="210" l="1"/>
  <c r="F28" i="210"/>
  <c r="O28" i="210"/>
  <c r="R28" i="210" s="1"/>
  <c r="R13" i="210"/>
  <c r="O16" i="18"/>
  <c r="D26" i="18" l="1"/>
  <c r="E26" i="18"/>
  <c r="G26" i="18"/>
  <c r="H26" i="18"/>
  <c r="J26" i="18"/>
  <c r="K26" i="18"/>
  <c r="L26" i="18"/>
  <c r="M26" i="18"/>
  <c r="N26" i="18"/>
  <c r="F25" i="18"/>
  <c r="O25" i="18" l="1"/>
  <c r="I26" i="18"/>
  <c r="I25" i="18"/>
  <c r="C26" i="18"/>
  <c r="O15" i="18"/>
  <c r="I15" i="18"/>
  <c r="F15" i="18"/>
  <c r="F26" i="18" l="1"/>
  <c r="O26" i="18"/>
  <c r="D23" i="18" l="1"/>
  <c r="D28" i="18" s="1"/>
  <c r="E23" i="18"/>
  <c r="E28" i="18" s="1"/>
  <c r="G23" i="18"/>
  <c r="G28" i="18" s="1"/>
  <c r="H23" i="18"/>
  <c r="H28" i="18" s="1"/>
  <c r="J23" i="18"/>
  <c r="J28" i="18" s="1"/>
  <c r="K23" i="18"/>
  <c r="K28" i="18" s="1"/>
  <c r="L23" i="18"/>
  <c r="L28" i="18" s="1"/>
  <c r="M23" i="18"/>
  <c r="M28" i="18" s="1"/>
  <c r="N23" i="18"/>
  <c r="N28" i="18" s="1"/>
  <c r="C23" i="18"/>
  <c r="C28" i="18" s="1"/>
  <c r="O9" i="18"/>
  <c r="F10" i="18"/>
  <c r="O21" i="18" l="1"/>
  <c r="I21" i="18"/>
  <c r="F21" i="18"/>
  <c r="O10" i="18"/>
  <c r="I10" i="18"/>
  <c r="O20" i="18"/>
  <c r="O8" i="18"/>
  <c r="O30" i="18"/>
  <c r="O12" i="18"/>
  <c r="O19" i="18"/>
  <c r="O11" i="18"/>
  <c r="O22" i="18"/>
  <c r="F30" i="18"/>
  <c r="F8" i="18"/>
  <c r="F12" i="18"/>
  <c r="I12" i="18"/>
  <c r="F19" i="18"/>
  <c r="I19" i="18"/>
  <c r="F11" i="18"/>
  <c r="I11" i="18"/>
  <c r="F22" i="18"/>
  <c r="I22" i="18"/>
  <c r="I13" i="18" l="1"/>
  <c r="I16" i="18"/>
  <c r="F16" i="18"/>
  <c r="F13" i="18"/>
  <c r="O13" i="18"/>
  <c r="I23" i="18"/>
  <c r="O23" i="18"/>
  <c r="F23" i="18"/>
  <c r="R11" i="18"/>
  <c r="R8" i="18"/>
  <c r="R21" i="18"/>
  <c r="R19" i="18"/>
  <c r="R10" i="18"/>
  <c r="I28" i="18" l="1"/>
  <c r="F28" i="18"/>
  <c r="O28" i="18"/>
  <c r="R23" i="18" l="1"/>
  <c r="R22" i="18"/>
  <c r="R13" i="18" l="1"/>
  <c r="R12" i="18"/>
  <c r="R28" i="18"/>
</calcChain>
</file>

<file path=xl/sharedStrings.xml><?xml version="1.0" encoding="utf-8"?>
<sst xmlns="http://schemas.openxmlformats.org/spreadsheetml/2006/main" count="1545" uniqueCount="106">
  <si>
    <t>Control Total</t>
  </si>
  <si>
    <t>Difference</t>
  </si>
  <si>
    <t>Scotland</t>
  </si>
  <si>
    <t>Support Services</t>
  </si>
  <si>
    <t>Revenue Contribution to Capital (RCC)</t>
  </si>
  <si>
    <t>All Other Expenditure</t>
  </si>
  <si>
    <t>All Other Income</t>
  </si>
  <si>
    <t>Private Sector Housing Renewal</t>
  </si>
  <si>
    <t>Housing Benefits</t>
  </si>
  <si>
    <t>Homelessness</t>
  </si>
  <si>
    <t>Welfare Services</t>
  </si>
  <si>
    <t>Housing Support Services (Supporting People)</t>
  </si>
  <si>
    <t>Rent Allowances</t>
  </si>
  <si>
    <t>Rent Rebate</t>
  </si>
  <si>
    <t>Total Housing Benefits</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</si>
  <si>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</si>
  <si>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</si>
  <si>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</si>
  <si>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</si>
  <si>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</si>
  <si>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</si>
  <si>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</si>
  <si>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</si>
  <si>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</si>
  <si>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</si>
  <si>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</si>
  <si>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</si>
  <si>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</si>
  <si>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</si>
  <si>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</si>
  <si>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</si>
  <si>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</si>
  <si>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</si>
  <si>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</si>
  <si>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</si>
  <si>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</si>
  <si>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</si>
  <si>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</si>
  <si>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</si>
  <si>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</si>
  <si>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</si>
  <si>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</si>
  <si>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</si>
  <si>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</si>
  <si>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</si>
  <si>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Income</t>
  </si>
  <si>
    <t>LFR 20: General Fund Housing</t>
  </si>
  <si>
    <t>Requisitions from Constituent Councils</t>
  </si>
  <si>
    <t>Third Party Payments to Joint Boards - Requisitions Only</t>
  </si>
  <si>
    <t>£ thousands</t>
  </si>
  <si>
    <t>Contributions from Other Local Authorities</t>
  </si>
  <si>
    <t>Net Revenue Expenditure on a Funding Basis</t>
  </si>
  <si>
    <t>Gross Expenditure on a Funding Basis</t>
  </si>
  <si>
    <t>Other Private Sector Housing Renewal</t>
  </si>
  <si>
    <t>Total Private Sector Housing Renewal</t>
  </si>
  <si>
    <t>Gross Income on a Funding Basis</t>
  </si>
  <si>
    <t>Recharge Income From Other Services</t>
  </si>
  <si>
    <t>Gross Expenditure Adjusted for LFR puposes</t>
  </si>
  <si>
    <t>Gross Income Adjusted for LFR Purposes</t>
  </si>
  <si>
    <t>Contributions to Integration Joint Boards</t>
  </si>
  <si>
    <t>Net Contribution to Integration Joint Boards</t>
  </si>
  <si>
    <t>Net Contributions from Integration Joint Boards</t>
  </si>
  <si>
    <t>Contributions from Integration Joint Boards</t>
  </si>
  <si>
    <t xml:space="preserve">Please enter expenditure as a positive number </t>
  </si>
  <si>
    <t>and income as a negative number throughout.</t>
  </si>
  <si>
    <r>
      <t xml:space="preserve">Validation checks - </t>
    </r>
    <r>
      <rPr>
        <sz val="11"/>
        <rFont val="Arial"/>
        <family val="2"/>
      </rPr>
      <t>Please check and provide a comment if highlighted in red</t>
    </r>
  </si>
  <si>
    <t>Renovation and Improvement Grants (exc. admin costs)</t>
  </si>
  <si>
    <t>Administration of Renovation and Improvement Grants</t>
  </si>
  <si>
    <t>Administration of Housing Advances</t>
  </si>
  <si>
    <t>Total 
General Fund Housing</t>
  </si>
  <si>
    <t>Other non-HRA Housing (exc. admin of Housing Benefits)</t>
  </si>
  <si>
    <t>2018-19</t>
  </si>
  <si>
    <t>Gross Expenditure (Adjusted for LFR purposes): 2017-18</t>
  </si>
  <si>
    <t>Gross Income (Adjusted for LFR purposes): 2017-18</t>
  </si>
  <si>
    <t>Net Expenditure: 2017-18</t>
  </si>
  <si>
    <t>PASS</t>
  </si>
  <si>
    <t>City of Edinburgh</t>
  </si>
  <si>
    <t>Na h-Eileanan Siar</t>
  </si>
  <si>
    <t>2018-19 Local Financial Returns (LFRs)</t>
  </si>
  <si>
    <t>LFR 20: Non-HRA Housing</t>
  </si>
  <si>
    <t>Background</t>
  </si>
  <si>
    <t>The LFRs are a series of detailed returns that collect final, audited expenditure figures for all councils, Valuation Joint Boards (VJBs), Regional Transport Partnerships (RTPs) and the Tay Road Bridge Joint Board on</t>
  </si>
  <si>
    <t>an annual basis. The figures collected in the LFRs are published as part of the Scottish Local Government Finance Statistics (SLGFS) publication.</t>
  </si>
  <si>
    <t xml:space="preserve">Councils complete all sections of the LFR, however non-council local authorities are only required to complete the sections relevant to them. All workbooks contain a 'Scotland' tab which provides summary figures at </t>
  </si>
  <si>
    <r>
      <t xml:space="preserve">Scotland level, i.e. for all local authorities who have completed that section. Workbooks relating to sections completed by </t>
    </r>
    <r>
      <rPr>
        <b/>
        <sz val="12"/>
        <color theme="1"/>
        <rFont val="Arial"/>
        <family val="2"/>
      </rPr>
      <t>all</t>
    </r>
    <r>
      <rPr>
        <sz val="12"/>
        <color theme="1"/>
        <rFont val="Arial"/>
        <family val="2"/>
      </rPr>
      <t xml:space="preserve"> local authorities also contain a 'Councils' tab which provides summary figures for councils only.</t>
    </r>
  </si>
  <si>
    <t>More information on the LFRs, including a blank return and guidance for completion, is available at</t>
  </si>
  <si>
    <t>www.gov.scot/publications/local-financial-return-2018-19/</t>
  </si>
  <si>
    <t>More information on the SLGFS is available at</t>
  </si>
  <si>
    <t>www.gov.scot/collections/local-government-finance-statistics/#scottishlocalgovernmentfinancialstatistics</t>
  </si>
  <si>
    <t>This file contains the data provided by local authorities via the LFR 20 section of the LFR which collects figures on Non-HRA Housing expenditure and income.</t>
  </si>
  <si>
    <t>Data Interpretation</t>
  </si>
  <si>
    <t>Local authorities are asked to complete the LFRs in line with the guidance provided to ensure returns are completed on a consistent basis to allow for a reasonable degree of comparability. However, there is the</t>
  </si>
  <si>
    <t>potential for inconsistent reporting between local authorities for lower level figures where local accounting practices may vary. Changes in accounting standards between financial years may also impact on the</t>
  </si>
  <si>
    <t>categorisation of expenditure which can lead to discontinuities in the data collected.</t>
  </si>
  <si>
    <t>Net revenue expenditure can be affected by demand for services and the resources available to deliver those services, which will vary between local authorities. Net revenue expenditure can also be affected by large</t>
  </si>
  <si>
    <t>one-off payments in any year, for example Equal Pay back-pay settlement expenditure. It is important to consider these factors when making comparisons between local authorities.</t>
  </si>
  <si>
    <t>Revisions</t>
  </si>
  <si>
    <t>LFR and CR Final figures prior to 2018-19 may have been revised following the previous publication. In particular, local authorities were asked to revise their 2017-18 returns where necessary as part of the 2018-19</t>
  </si>
  <si>
    <t xml:space="preserve">validation process. A complete set of revised 2017-18 LFR and CR Final workbooks is available at </t>
  </si>
  <si>
    <t>www.gov.scot/publications/scottish-local-government-finance-statistics-2017-18-workbooks/</t>
  </si>
  <si>
    <t>Enquiries</t>
  </si>
  <si>
    <t>For enquiries about this data, please email</t>
  </si>
  <si>
    <t>lgfstats@gov.scot</t>
  </si>
  <si>
    <t>This file has been revised since it's initial publication as follows:</t>
  </si>
  <si>
    <t>- On 20 April 2021 to correct errors identified during the validation of the 2019-20 LFRs.</t>
  </si>
  <si>
    <t>Last updated on 20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</si>
</sst>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4">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Geneva"/>
    </font>
    <font>
      <u/>
      <sz val="10"/>
      <color indexed="12"/>
      <name val="Arial"/>
      <family val="2"/>
    </font>
    <font>
      <sz val="8"/>
      <name val="Arial"/>
      <family val="2"/>
    </font>
    <font>
      <sz val="12"/>
      <name val="Arial"/>
      <family val="2"/>
    </font>
    <font>
      <b/>
      <sz val="12"/>
      <name val="Arial"/>
      <family val="2"/>
    </font>
    <font>
      <b/>
      <sz val="8"/>
      <name val="Arial"/>
      <family val="2"/>
    </font>
    <font>
      <sz val="7"/>
      <name val="Arial"/>
      <family val="2"/>
    </font>
    <font>
      <b/>
      <u/>
      <sz val="10"/>
      <name val="Arial"/>
      <family val="2"/>
    </font>
    <font>
      <b/>
      <sz val="10"/>
      <name val="Arial"/>
      <family val="2"/>
    </font>
    <font>
      <sz val="10"/>
      <name val="Arial"/>
      <family val="2"/>
    </font>
    <font>
      <sz val="7"/>
      <color indexed="22"/>
      <name val="Arial"/>
      <family val="2"/>
    </font>
    <font>
      <sz val="10"/>
      <color indexed="22"/>
      <name val="Arial"/>
      <family val="2"/>
    </font>
    <font>
      <b/>
      <sz val="14"/>
      <name val="Arial"/>
      <family val="2"/>
    </font>
    <font>
      <sz val="10"/>
      <name val="Arial"/>
      <family val="2"/>
    </font>
    <font>
      <sz val="10"/>
      <name val="Arial"/>
      <family val="2"/>
    </font>
    <font>
      <sz val="10"/>
      <color theme="0"/>
      <name val="Arial"/>
      <family val="2"/>
    </font>
    <font>
      <u/>
      <sz val="12"/>
      <color indexed="12"/>
      <name val="Arial"/>
      <family val="2"/>
    </font>
    <font>
      <sz val="11"/>
      <name val="Arial"/>
      <family val="2"/>
    </font>
    <font>
      <b/>
      <sz val="11"/>
      <name val="Arial"/>
      <family val="2"/>
    </font>
    <font>
      <b/>
      <sz val="10"/>
      <color theme="0"/>
      <name val="Arial"/>
      <family val="2"/>
    </font>
    <font>
      <b/>
      <sz val="20"/>
      <color rgb="FF0070C0"/>
      <name val="Arial"/>
      <family val="2"/>
    </font>
    <font>
      <sz val="12"/>
      <color theme="1"/>
      <name val="Arial"/>
      <family val="2"/>
    </font>
    <font>
      <b/>
      <sz val="18"/>
      <color rgb="FF0070C0"/>
      <name val="Arial"/>
      <family val="2"/>
    </font>
    <font>
      <sz val="14"/>
      <color theme="1"/>
      <name val="Arial"/>
      <family val="2"/>
    </font>
    <font>
      <sz val="11"/>
      <color rgb="FF1F497D"/>
      <name val="Calibri"/>
      <family val="2"/>
      <scheme val="minor"/>
    </font>
    <font>
      <b/>
      <sz val="14"/>
      <color rgb="FF0070C0"/>
      <name val="Arial"/>
      <family val="2"/>
    </font>
    <font>
      <b/>
      <sz val="12"/>
      <color theme="1"/>
      <name val="Arial"/>
      <family val="2"/>
    </font>
    <font>
      <u/>
      <sz val="12"/>
      <color theme="1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rgb="FF777777"/>
        <bgColor indexed="64"/>
      </patternFill>
    </fill>
    <fill>
      <patternFill patternType="solid">
        <fgColor rgb="FF8DB4E2"/>
        <bgColor indexed="64"/>
      </patternFill>
    </fill>
    <fill>
      <patternFill patternType="solid">
        <fgColor rgb="FFD9D9D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indexed="22"/>
      </bottom>
      <diagonal/>
    </border>
  </borders>
  <cellStyleXfs count="19">
    <xf numFmtId="0" fontId="0" fillId="0" borderId="0"/>
    <xf numFmtId="0" fontId="7" fillId="0" borderId="0" applyNumberFormat="0" applyFill="0" applyBorder="0" applyAlignment="0" applyProtection="0">
      <alignment vertical="top"/>
      <protection locked="0"/>
    </xf>
    <xf numFmtId="0" fontId="15" fillId="0" borderId="0"/>
    <xf numFmtId="0" fontId="15" fillId="0" borderId="0"/>
    <xf numFmtId="0" fontId="6" fillId="0" borderId="0"/>
    <xf numFmtId="9" fontId="19" fillId="0" borderId="0" applyFont="0" applyFill="0" applyBorder="0" applyAlignment="0" applyProtection="0"/>
    <xf numFmtId="9" fontId="20" fillId="0" borderId="0" applyFont="0" applyFill="0" applyBorder="0" applyAlignment="0" applyProtection="0"/>
    <xf numFmtId="0" fontId="6" fillId="0" borderId="0"/>
    <xf numFmtId="0" fontId="4" fillId="0" borderId="0"/>
    <xf numFmtId="0" fontId="3" fillId="0" borderId="0"/>
    <xf numFmtId="43" fontId="3" fillId="0" borderId="0" applyFont="0" applyFill="0" applyBorder="0" applyAlignment="0" applyProtection="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cellStyleXfs>
  <cellXfs count="90">
    <xf numFmtId="0" fontId="0" fillId="0" borderId="0" xfId="0"/>
    <xf numFmtId="0" fontId="13" fillId="2" borderId="0" xfId="4" applyFont="1" applyFill="1" applyAlignment="1" applyProtection="1">
      <alignment vertical="center" wrapText="1"/>
    </xf>
    <xf numFmtId="0" fontId="8" fillId="2" borderId="0" xfId="4" applyFont="1" applyFill="1" applyAlignment="1" applyProtection="1">
      <alignment vertical="center" wrapText="1"/>
    </xf>
    <xf numFmtId="3" fontId="5" fillId="2" borderId="0" xfId="4" applyNumberFormat="1" applyFont="1" applyFill="1" applyAlignment="1" applyProtection="1">
      <alignment vertical="center" wrapText="1"/>
    </xf>
    <xf numFmtId="3" fontId="8" fillId="2" borderId="0" xfId="4" applyNumberFormat="1" applyFont="1" applyFill="1" applyAlignment="1" applyProtection="1">
      <alignment vertical="center" wrapText="1"/>
    </xf>
    <xf numFmtId="0" fontId="8" fillId="2" borderId="0" xfId="4" applyFont="1" applyFill="1" applyBorder="1" applyAlignment="1" applyProtection="1">
      <alignment vertical="center" wrapText="1"/>
    </xf>
    <xf numFmtId="0" fontId="8" fillId="2" borderId="0" xfId="4" applyFont="1" applyFill="1" applyAlignment="1" applyProtection="1">
      <alignment horizontal="center" vertical="center" wrapText="1"/>
    </xf>
    <xf numFmtId="0" fontId="5" fillId="2" borderId="0" xfId="4" applyFont="1" applyFill="1" applyBorder="1" applyAlignment="1" applyProtection="1">
      <alignment vertical="center" wrapText="1"/>
    </xf>
    <xf numFmtId="3" fontId="5" fillId="3" borderId="0" xfId="4" applyNumberFormat="1" applyFont="1" applyFill="1" applyBorder="1" applyAlignment="1" applyProtection="1">
      <alignment vertical="center" wrapText="1"/>
    </xf>
    <xf numFmtId="0" fontId="8" fillId="3" borderId="0" xfId="4" applyFont="1" applyFill="1" applyBorder="1" applyAlignment="1" applyProtection="1">
      <alignment vertical="center" wrapText="1"/>
    </xf>
    <xf numFmtId="3" fontId="5" fillId="3" borderId="0" xfId="4" applyNumberFormat="1" applyFont="1" applyFill="1" applyAlignment="1" applyProtection="1">
      <alignment vertical="center" wrapText="1"/>
    </xf>
    <xf numFmtId="0" fontId="5" fillId="3" borderId="0" xfId="4" applyFont="1" applyFill="1" applyAlignment="1" applyProtection="1">
      <alignment vertical="center" wrapText="1"/>
    </xf>
    <xf numFmtId="3" fontId="5" fillId="2" borderId="2" xfId="4" applyNumberFormat="1" applyFont="1" applyFill="1" applyBorder="1" applyAlignment="1" applyProtection="1">
      <alignment vertical="center" wrapText="1"/>
      <protection locked="0"/>
    </xf>
    <xf numFmtId="3" fontId="14" fillId="3" borderId="0" xfId="4" applyNumberFormat="1" applyFont="1" applyFill="1" applyBorder="1" applyAlignment="1" applyProtection="1">
      <alignment vertical="center" wrapText="1"/>
    </xf>
    <xf numFmtId="3" fontId="14" fillId="3" borderId="0" xfId="4" applyNumberFormat="1" applyFont="1" applyFill="1" applyAlignment="1" applyProtection="1">
      <alignment vertical="center" wrapText="1"/>
    </xf>
    <xf numFmtId="0" fontId="8" fillId="3" borderId="0" xfId="4" applyFont="1" applyFill="1" applyAlignment="1" applyProtection="1">
      <alignment vertical="center" wrapText="1"/>
    </xf>
    <xf numFmtId="0" fontId="24" fillId="2" borderId="0" xfId="4" applyFont="1" applyFill="1" applyAlignment="1" applyProtection="1">
      <alignment vertical="center" wrapText="1"/>
    </xf>
    <xf numFmtId="0" fontId="18" fillId="2" borderId="0" xfId="4" applyFont="1" applyFill="1" applyAlignment="1" applyProtection="1">
      <alignment vertical="center" wrapText="1"/>
    </xf>
    <xf numFmtId="0" fontId="14" fillId="2" borderId="0" xfId="7" applyFont="1" applyFill="1" applyAlignment="1" applyProtection="1">
      <alignment horizontal="right" vertical="center"/>
    </xf>
    <xf numFmtId="3" fontId="21" fillId="3" borderId="0" xfId="4" applyNumberFormat="1" applyFont="1" applyFill="1" applyBorder="1" applyAlignment="1" applyProtection="1">
      <alignment vertical="center" wrapText="1"/>
    </xf>
    <xf numFmtId="3" fontId="12" fillId="3" borderId="0" xfId="7" applyNumberFormat="1" applyFont="1" applyFill="1" applyBorder="1" applyAlignment="1" applyProtection="1">
      <alignment vertical="center"/>
    </xf>
    <xf numFmtId="3" fontId="16" fillId="3" borderId="0" xfId="4" applyNumberFormat="1" applyFont="1" applyFill="1" applyBorder="1" applyAlignment="1" applyProtection="1">
      <alignment vertical="center"/>
    </xf>
    <xf numFmtId="0" fontId="14" fillId="3" borderId="5" xfId="4" applyFont="1" applyFill="1" applyBorder="1" applyAlignment="1" applyProtection="1">
      <alignment vertical="center" wrapText="1"/>
    </xf>
    <xf numFmtId="0" fontId="5" fillId="2" borderId="2" xfId="4" applyFont="1" applyFill="1" applyBorder="1" applyAlignment="1" applyProtection="1">
      <alignment vertical="center" wrapText="1"/>
    </xf>
    <xf numFmtId="0" fontId="5" fillId="2" borderId="2" xfId="4" quotePrefix="1" applyFont="1" applyFill="1" applyBorder="1" applyAlignment="1" applyProtection="1">
      <alignment horizontal="left" vertical="center" wrapText="1"/>
    </xf>
    <xf numFmtId="0" fontId="25" fillId="4" borderId="2" xfId="4" quotePrefix="1" applyFont="1" applyFill="1" applyBorder="1" applyAlignment="1" applyProtection="1">
      <alignment horizontal="left" vertical="center" wrapText="1"/>
    </xf>
    <xf numFmtId="3" fontId="25" fillId="4" borderId="2" xfId="4" applyNumberFormat="1" applyFont="1" applyFill="1" applyBorder="1" applyAlignment="1" applyProtection="1">
      <alignment vertical="center" wrapText="1"/>
    </xf>
    <xf numFmtId="3" fontId="21" fillId="4" borderId="2" xfId="4" applyNumberFormat="1" applyFont="1" applyFill="1" applyBorder="1" applyAlignment="1" applyProtection="1">
      <alignment vertical="center" wrapText="1"/>
    </xf>
    <xf numFmtId="0" fontId="25" fillId="4" borderId="2" xfId="4" applyFont="1" applyFill="1" applyBorder="1" applyAlignment="1" applyProtection="1">
      <alignment horizontal="left" vertical="center" wrapText="1"/>
    </xf>
    <xf numFmtId="3" fontId="5" fillId="2" borderId="6" xfId="4" applyNumberFormat="1" applyFont="1" applyFill="1" applyBorder="1" applyAlignment="1" applyProtection="1">
      <alignment vertical="center" wrapText="1"/>
    </xf>
    <xf numFmtId="3" fontId="11" fillId="3" borderId="0" xfId="4" applyNumberFormat="1" applyFont="1" applyFill="1" applyBorder="1" applyAlignment="1" applyProtection="1">
      <alignment vertical="center" wrapText="1"/>
    </xf>
    <xf numFmtId="0" fontId="24" fillId="3" borderId="0" xfId="4" quotePrefix="1" applyFont="1" applyFill="1" applyBorder="1" applyAlignment="1" applyProtection="1">
      <alignment horizontal="left" vertical="center"/>
    </xf>
    <xf numFmtId="0" fontId="5" fillId="2" borderId="4" xfId="4" applyFont="1" applyFill="1" applyBorder="1" applyAlignment="1" applyProtection="1">
      <alignment vertical="center" wrapText="1"/>
    </xf>
    <xf numFmtId="3" fontId="17" fillId="3" borderId="0" xfId="4" applyNumberFormat="1" applyFont="1" applyFill="1" applyBorder="1" applyAlignment="1" applyProtection="1">
      <alignment vertical="center"/>
    </xf>
    <xf numFmtId="3" fontId="5" fillId="3" borderId="0" xfId="7" applyNumberFormat="1" applyFont="1" applyFill="1" applyBorder="1" applyAlignment="1" applyProtection="1">
      <alignment vertical="center"/>
    </xf>
    <xf numFmtId="3" fontId="8" fillId="2" borderId="0" xfId="4" applyNumberFormat="1" applyFont="1" applyFill="1" applyBorder="1" applyAlignment="1" applyProtection="1">
      <alignment vertical="center" wrapText="1"/>
    </xf>
    <xf numFmtId="0" fontId="8" fillId="2" borderId="4" xfId="4" applyFont="1" applyFill="1" applyBorder="1" applyAlignment="1" applyProtection="1">
      <alignment horizontal="center" vertical="center" wrapText="1"/>
    </xf>
    <xf numFmtId="3" fontId="8" fillId="3" borderId="0" xfId="4" applyNumberFormat="1" applyFont="1" applyFill="1" applyAlignment="1" applyProtection="1">
      <alignment vertical="center" wrapText="1"/>
    </xf>
    <xf numFmtId="3" fontId="5" fillId="5" borderId="2" xfId="4" applyNumberFormat="1" applyFont="1" applyFill="1" applyBorder="1" applyAlignment="1" applyProtection="1">
      <alignment vertical="center" wrapText="1"/>
    </xf>
    <xf numFmtId="3" fontId="5" fillId="6" borderId="2" xfId="4" applyNumberFormat="1" applyFont="1" applyFill="1" applyBorder="1" applyAlignment="1" applyProtection="1">
      <alignment vertical="center" wrapText="1"/>
    </xf>
    <xf numFmtId="0" fontId="5" fillId="7" borderId="2" xfId="4" quotePrefix="1" applyFont="1" applyFill="1" applyBorder="1" applyAlignment="1" applyProtection="1">
      <alignment horizontal="left" vertical="center" wrapText="1"/>
    </xf>
    <xf numFmtId="0" fontId="14" fillId="3" borderId="5" xfId="0" quotePrefix="1" applyFont="1" applyFill="1" applyBorder="1" applyAlignment="1" applyProtection="1">
      <alignment horizontal="left" vertical="top" wrapText="1"/>
    </xf>
    <xf numFmtId="3" fontId="8" fillId="7" borderId="1" xfId="7" applyNumberFormat="1" applyFont="1" applyFill="1" applyBorder="1" applyAlignment="1" applyProtection="1">
      <alignment vertical="center"/>
    </xf>
    <xf numFmtId="3" fontId="8" fillId="7" borderId="1" xfId="4" applyNumberFormat="1" applyFont="1" applyFill="1" applyBorder="1" applyAlignment="1" applyProtection="1">
      <alignment vertical="center"/>
    </xf>
    <xf numFmtId="3" fontId="5" fillId="3" borderId="13" xfId="4" applyNumberFormat="1" applyFont="1" applyFill="1" applyBorder="1" applyAlignment="1" applyProtection="1">
      <alignment vertical="center" wrapText="1"/>
    </xf>
    <xf numFmtId="3" fontId="14" fillId="3" borderId="13" xfId="4" applyNumberFormat="1" applyFont="1" applyFill="1" applyBorder="1" applyAlignment="1" applyProtection="1">
      <alignment vertical="center" wrapText="1"/>
    </xf>
    <xf numFmtId="3" fontId="8" fillId="5" borderId="1" xfId="7" applyNumberFormat="1" applyFont="1" applyFill="1" applyBorder="1" applyAlignment="1" applyProtection="1">
      <alignment vertical="center"/>
    </xf>
    <xf numFmtId="3" fontId="8" fillId="5" borderId="1" xfId="4" applyNumberFormat="1" applyFont="1" applyFill="1" applyBorder="1" applyAlignment="1" applyProtection="1">
      <alignment vertical="center"/>
    </xf>
    <xf numFmtId="3" fontId="9" fillId="3" borderId="0" xfId="4" applyNumberFormat="1" applyFont="1" applyFill="1" applyAlignment="1" applyProtection="1">
      <alignment vertical="center" wrapText="1"/>
    </xf>
    <xf numFmtId="3" fontId="5" fillId="7" borderId="1" xfId="4" applyNumberFormat="1" applyFont="1" applyFill="1" applyBorder="1" applyAlignment="1" applyProtection="1">
      <alignment horizontal="center" vertical="center"/>
    </xf>
    <xf numFmtId="0" fontId="9" fillId="2" borderId="0" xfId="4" applyFont="1" applyFill="1" applyBorder="1" applyAlignment="1" applyProtection="1">
      <alignment horizontal="center" vertical="center" wrapText="1"/>
      <protection locked="0"/>
    </xf>
    <xf numFmtId="3" fontId="5" fillId="7" borderId="2" xfId="4" quotePrefix="1" applyNumberFormat="1" applyFont="1" applyFill="1" applyBorder="1" applyAlignment="1" applyProtection="1">
      <alignment vertical="center" wrapText="1"/>
    </xf>
    <xf numFmtId="0" fontId="14" fillId="6" borderId="14" xfId="4" applyFont="1" applyFill="1" applyBorder="1" applyAlignment="1" applyProtection="1">
      <alignment horizontal="center" vertical="center" wrapText="1"/>
    </xf>
    <xf numFmtId="0" fontId="5" fillId="2" borderId="0" xfId="4" applyFont="1" applyFill="1" applyAlignment="1" applyProtection="1">
      <alignment vertical="center" wrapText="1"/>
    </xf>
    <xf numFmtId="0" fontId="5" fillId="2" borderId="2" xfId="4" applyFont="1" applyFill="1" applyBorder="1" applyAlignment="1" applyProtection="1">
      <alignment horizontal="center" vertical="center" wrapText="1"/>
    </xf>
    <xf numFmtId="0" fontId="14" fillId="6" borderId="2" xfId="4" applyFont="1" applyFill="1" applyBorder="1" applyAlignment="1" applyProtection="1">
      <alignment horizontal="center" vertical="center" wrapText="1"/>
    </xf>
    <xf numFmtId="0" fontId="14" fillId="2" borderId="14" xfId="4" applyFont="1" applyFill="1" applyBorder="1" applyAlignment="1" applyProtection="1">
      <alignment horizontal="center" vertical="center" wrapText="1"/>
    </xf>
    <xf numFmtId="0" fontId="10" fillId="2" borderId="0" xfId="1" applyFont="1" applyFill="1" applyAlignment="1" applyProtection="1">
      <alignment vertical="center" wrapText="1"/>
    </xf>
    <xf numFmtId="0" fontId="14" fillId="2" borderId="14" xfId="4" applyFont="1" applyFill="1" applyBorder="1" applyAlignment="1" applyProtection="1">
      <alignment horizontal="center" vertical="center" wrapText="1"/>
    </xf>
    <xf numFmtId="0" fontId="22" fillId="2" borderId="0" xfId="1" applyFont="1" applyFill="1" applyAlignment="1" applyProtection="1">
      <alignment horizontal="left" vertical="center"/>
    </xf>
    <xf numFmtId="0" fontId="9" fillId="3" borderId="0" xfId="4" applyFont="1" applyFill="1" applyBorder="1" applyAlignment="1" applyProtection="1">
      <alignment horizontal="right" vertical="center" wrapText="1"/>
    </xf>
    <xf numFmtId="0" fontId="9" fillId="2" borderId="0" xfId="4" applyFont="1" applyFill="1" applyBorder="1" applyAlignment="1" applyProtection="1">
      <alignment horizontal="right" vertical="center" wrapText="1"/>
    </xf>
    <xf numFmtId="0" fontId="26" fillId="3" borderId="0" xfId="0" applyFont="1" applyFill="1" applyAlignment="1">
      <alignment vertical="center"/>
    </xf>
    <xf numFmtId="0" fontId="0" fillId="3" borderId="0" xfId="0" applyFill="1"/>
    <xf numFmtId="0" fontId="27" fillId="3" borderId="0" xfId="0" applyFont="1" applyFill="1" applyAlignment="1">
      <alignment vertical="center"/>
    </xf>
    <xf numFmtId="0" fontId="28" fillId="3" borderId="0" xfId="0" applyFont="1" applyFill="1" applyAlignment="1">
      <alignment vertical="center"/>
    </xf>
    <xf numFmtId="0" fontId="29" fillId="3" borderId="0" xfId="0" applyFont="1" applyFill="1" applyAlignment="1">
      <alignment vertical="center"/>
    </xf>
    <xf numFmtId="0" fontId="30" fillId="3" borderId="0" xfId="0" applyFont="1" applyFill="1" applyAlignment="1">
      <alignment vertical="center"/>
    </xf>
    <xf numFmtId="0" fontId="27" fillId="3" borderId="0" xfId="0" applyFont="1" applyFill="1" applyBorder="1" applyAlignment="1">
      <alignment vertical="center"/>
    </xf>
    <xf numFmtId="0" fontId="31" fillId="3" borderId="0" xfId="0" applyFont="1" applyFill="1" applyAlignment="1">
      <alignment vertical="center"/>
    </xf>
    <xf numFmtId="0" fontId="22" fillId="3" borderId="0" xfId="18" applyFont="1" applyFill="1" applyBorder="1" applyAlignment="1" applyProtection="1">
      <alignment vertical="center"/>
    </xf>
    <xf numFmtId="0" fontId="33" fillId="3" borderId="0" xfId="1" applyFont="1" applyFill="1" applyAlignment="1" applyProtection="1">
      <alignment vertical="center"/>
    </xf>
    <xf numFmtId="0" fontId="22" fillId="3" borderId="0" xfId="1" applyFont="1" applyFill="1" applyAlignment="1" applyProtection="1">
      <alignment horizontal="left" vertical="center"/>
    </xf>
    <xf numFmtId="0" fontId="33" fillId="3" borderId="0" xfId="1" applyFont="1" applyFill="1" applyAlignment="1" applyProtection="1">
      <alignment horizontal="left" vertical="center"/>
    </xf>
    <xf numFmtId="0" fontId="14" fillId="2" borderId="10" xfId="4" quotePrefix="1" applyFont="1" applyFill="1" applyBorder="1" applyAlignment="1" applyProtection="1">
      <alignment horizontal="center" vertical="center" wrapText="1"/>
    </xf>
    <xf numFmtId="0" fontId="14" fillId="2" borderId="12" xfId="4" quotePrefix="1" applyFont="1" applyFill="1" applyBorder="1" applyAlignment="1" applyProtection="1">
      <alignment horizontal="center" vertical="center" wrapText="1"/>
    </xf>
    <xf numFmtId="0" fontId="14" fillId="2" borderId="3" xfId="4" quotePrefix="1" applyFont="1" applyFill="1" applyBorder="1" applyAlignment="1" applyProtection="1">
      <alignment horizontal="center" vertical="center" wrapText="1"/>
    </xf>
    <xf numFmtId="0" fontId="14" fillId="2" borderId="10" xfId="4" applyFont="1" applyFill="1" applyBorder="1" applyAlignment="1" applyProtection="1">
      <alignment horizontal="center" vertical="center" wrapText="1"/>
    </xf>
    <xf numFmtId="0" fontId="14" fillId="2" borderId="12" xfId="4" applyFont="1" applyFill="1" applyBorder="1" applyAlignment="1" applyProtection="1">
      <alignment horizontal="center" vertical="center" wrapText="1"/>
    </xf>
    <xf numFmtId="0" fontId="14" fillId="2" borderId="3" xfId="4" applyFont="1" applyFill="1" applyBorder="1" applyAlignment="1" applyProtection="1">
      <alignment horizontal="center" vertical="center" wrapText="1"/>
    </xf>
    <xf numFmtId="0" fontId="11" fillId="7" borderId="11" xfId="4" applyFont="1" applyFill="1" applyBorder="1" applyAlignment="1" applyProtection="1">
      <alignment horizontal="center" vertical="center" wrapText="1"/>
    </xf>
    <xf numFmtId="0" fontId="11" fillId="7" borderId="15" xfId="4" applyFont="1" applyFill="1" applyBorder="1" applyAlignment="1" applyProtection="1">
      <alignment horizontal="center" vertical="center" wrapText="1"/>
    </xf>
    <xf numFmtId="0" fontId="14" fillId="2" borderId="7" xfId="4" applyFont="1" applyFill="1" applyBorder="1" applyAlignment="1" applyProtection="1">
      <alignment horizontal="center" vertical="center" wrapText="1"/>
    </xf>
    <xf numFmtId="0" fontId="14" fillId="2" borderId="14" xfId="4" applyFont="1" applyFill="1" applyBorder="1" applyAlignment="1" applyProtection="1">
      <alignment horizontal="center" vertical="center" wrapText="1"/>
    </xf>
    <xf numFmtId="0" fontId="14" fillId="2" borderId="9" xfId="4" applyFont="1" applyFill="1" applyBorder="1" applyAlignment="1" applyProtection="1">
      <alignment horizontal="center" vertical="center" wrapText="1"/>
    </xf>
    <xf numFmtId="0" fontId="14" fillId="2" borderId="11" xfId="4" applyFont="1" applyFill="1" applyBorder="1" applyAlignment="1" applyProtection="1">
      <alignment horizontal="center" vertical="center" wrapText="1"/>
    </xf>
    <xf numFmtId="0" fontId="14" fillId="2" borderId="8" xfId="4" applyFont="1" applyFill="1" applyBorder="1" applyAlignment="1" applyProtection="1">
      <alignment horizontal="center" vertical="center" wrapText="1"/>
    </xf>
    <xf numFmtId="0" fontId="25" fillId="4" borderId="11" xfId="4" applyFont="1" applyFill="1" applyBorder="1" applyAlignment="1" applyProtection="1">
      <alignment horizontal="center" vertical="center" wrapText="1"/>
    </xf>
    <xf numFmtId="0" fontId="25" fillId="4" borderId="14" xfId="4" applyFont="1" applyFill="1" applyBorder="1" applyAlignment="1" applyProtection="1">
      <alignment horizontal="center" vertical="center" wrapText="1"/>
    </xf>
    <xf numFmtId="0" fontId="27" fillId="3" borderId="0" xfId="0" quotePrefix="1" applyFont="1" applyFill="1" applyBorder="1" applyAlignment="1">
      <alignment vertical="center"/>
    </xf>
  </cellXfs>
  <cellStyles count="19">
    <cellStyle name="Comma 2" xfId="10"/>
    <cellStyle name="Hyperlink" xfId="1" builtinId="8"/>
    <cellStyle name="Hyperlink 2" xfId="18"/>
    <cellStyle name="Normal" xfId="0" builtinId="0"/>
    <cellStyle name="Normal 2" xfId="2"/>
    <cellStyle name="Normal 2 2" xfId="3"/>
    <cellStyle name="Normal 3" xfId="8"/>
    <cellStyle name="Normal 3 2" xfId="11"/>
    <cellStyle name="Normal 3 2 2" xfId="13"/>
    <cellStyle name="Normal 3 2 2 2" xfId="16"/>
    <cellStyle name="Normal 4" xfId="9"/>
    <cellStyle name="Normal 4 2" xfId="14"/>
    <cellStyle name="Normal 4 2 2" xfId="17"/>
    <cellStyle name="Normal 5" xfId="12"/>
    <cellStyle name="Normal 6" xfId="15"/>
    <cellStyle name="Normal_A3366421" xfId="4"/>
    <cellStyle name="Percent 2" xfId="5"/>
    <cellStyle name="Percent 3" xfId="6"/>
    <cellStyle name="Style 1" xfId="7"/>
  </cellStyles>
  <dxfs count="330">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9F0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DDDDD"/>
      <rgbColor rgb="00969696"/>
      <rgbColor rgb="00003366"/>
      <rgbColor rgb="00339966"/>
      <rgbColor rgb="00003300"/>
      <rgbColor rgb="003386FF"/>
      <rgbColor rgb="0099CCFF"/>
      <rgbColor rgb="00993366"/>
      <rgbColor rgb="004D4D4D"/>
      <rgbColor rgb="00333333"/>
    </indexedColors>
    <mruColors>
      <color rgb="FF777777"/>
      <color rgb="FFD9D9D9"/>
      <color rgb="FFFF3232"/>
      <color rgb="FF8DB4E2"/>
      <color rgb="FF1F497D"/>
      <color rgb="FF86B0E2"/>
      <color rgb="FF5F5F5F"/>
      <color rgb="FFDAE7F6"/>
      <color rgb="FFFF1E1E"/>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2.gov.scot/Resource/0054/00540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ront Page"/>
      <sheetName val="LFR A0"/>
      <sheetName val="LFR 00"/>
      <sheetName val="LFR 23"/>
      <sheetName val="LFR 01"/>
      <sheetName val="LFR 02"/>
      <sheetName val="LFR 03"/>
      <sheetName val="LFR 05"/>
      <sheetName val="LFR 06"/>
      <sheetName val="LFR 07"/>
      <sheetName val="LFR 09"/>
      <sheetName val="LFR 20"/>
      <sheetName val="LFR 22"/>
      <sheetName val="LFR 10"/>
      <sheetName val="LFR 12"/>
      <sheetName val="LFR SS"/>
      <sheetName val="Data for Prepopulation"/>
      <sheetName val="Data for validation"/>
    </sheetNames>
    <sheetDataSet>
      <sheetData sheetId="0">
        <row r="4">
          <cell r="B4" t="str">
            <v>2017-18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v.scot/publications/scottish-local-government-finance-statistics-2017-18-workbooks/" TargetMode="External"/><Relationship Id="rId2" Type="http://schemas.openxmlformats.org/officeDocument/2006/relationships/hyperlink" Target="https://www.gov.scot/collections/local-government-finance-statistics/" TargetMode="External"/><Relationship Id="rId1" Type="http://schemas.openxmlformats.org/officeDocument/2006/relationships/hyperlink" Target="mailto:lgfstats@gov.scot" TargetMode="External"/><Relationship Id="rId5" Type="http://schemas.openxmlformats.org/officeDocument/2006/relationships/hyperlink" Target="https://www.gov.scot/collections/local-government-finance-statistics/" TargetMode="External"/><Relationship Id="rId4" Type="http://schemas.openxmlformats.org/officeDocument/2006/relationships/hyperlink" Target="https://www.gov.scot/publications/local-financial-return-2018-1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R34"/>
  <sheetViews>
    <sheetView tabSelected="1" workbookViewId="0">
      <selection activeCell="P1" sqref="P1"/>
    </sheetView>
  </sheetViews>
  <sheetFormatPr defaultRowHeight="15"/>
  <cols>
    <col min="1" max="1" width="4.7109375" style="64" customWidth="1"/>
    <col min="2" max="2" width="38.140625" style="64" customWidth="1"/>
    <col min="3" max="3" width="3.85546875" style="64" customWidth="1"/>
    <col min="4" max="4" width="50.140625" style="64" customWidth="1"/>
    <col min="5" max="5" width="1.140625" style="64" customWidth="1"/>
    <col min="6" max="7" width="9.140625" style="64"/>
    <col min="8" max="8" width="6.28515625" style="64" customWidth="1"/>
    <col min="9" max="13" width="9.140625" style="64"/>
    <col min="14" max="14" width="13" style="64" customWidth="1"/>
    <col min="15" max="15" width="19.28515625" style="64" customWidth="1"/>
    <col min="16" max="16" width="8.5703125" style="64" customWidth="1"/>
    <col min="17" max="16384" width="9.140625" style="64"/>
  </cols>
  <sheetData>
    <row r="1" spans="1:17" ht="26.25">
      <c r="A1" s="62" t="s">
        <v>78</v>
      </c>
      <c r="B1" s="63"/>
      <c r="C1" s="63"/>
      <c r="D1" s="63"/>
      <c r="E1" s="63"/>
    </row>
    <row r="2" spans="1:17" ht="23.25">
      <c r="A2" s="65" t="s">
        <v>79</v>
      </c>
      <c r="B2" s="63"/>
      <c r="C2" s="63"/>
      <c r="D2" s="63"/>
      <c r="E2" s="63"/>
    </row>
    <row r="3" spans="1:17" ht="18">
      <c r="A3" s="66" t="s">
        <v>105</v>
      </c>
      <c r="B3" s="63"/>
      <c r="C3" s="63"/>
      <c r="D3" s="63"/>
      <c r="E3" s="63"/>
    </row>
    <row r="4" spans="1:17">
      <c r="A4" s="67"/>
      <c r="B4" s="68"/>
      <c r="C4" s="68"/>
      <c r="D4" s="68"/>
      <c r="E4" s="68"/>
    </row>
    <row r="5" spans="1:17" ht="18">
      <c r="A5" s="69" t="s">
        <v>80</v>
      </c>
      <c r="B5" s="66"/>
      <c r="C5" s="66"/>
      <c r="D5" s="66"/>
      <c r="E5" s="66"/>
    </row>
    <row r="6" spans="1:17">
      <c r="A6" s="68" t="s">
        <v>81</v>
      </c>
      <c r="B6" s="68"/>
      <c r="C6" s="68"/>
      <c r="D6" s="68"/>
      <c r="E6" s="68"/>
    </row>
    <row r="7" spans="1:17">
      <c r="A7" s="68" t="s">
        <v>82</v>
      </c>
      <c r="B7" s="68"/>
      <c r="C7" s="68"/>
      <c r="D7" s="68"/>
      <c r="E7" s="68"/>
    </row>
    <row r="8" spans="1:17" ht="9.9499999999999993" customHeight="1">
      <c r="A8" s="68"/>
      <c r="B8" s="68"/>
      <c r="C8" s="68"/>
      <c r="D8" s="68"/>
      <c r="E8" s="70"/>
    </row>
    <row r="9" spans="1:17">
      <c r="A9" s="68" t="s">
        <v>83</v>
      </c>
      <c r="B9" s="68"/>
      <c r="C9" s="68"/>
      <c r="D9" s="68"/>
      <c r="E9" s="70"/>
    </row>
    <row r="10" spans="1:17" ht="15.75">
      <c r="A10" s="68" t="s">
        <v>84</v>
      </c>
      <c r="B10" s="68"/>
      <c r="C10" s="68"/>
      <c r="D10" s="68"/>
      <c r="E10" s="70"/>
    </row>
    <row r="11" spans="1:17" ht="9.9499999999999993" customHeight="1">
      <c r="A11" s="68"/>
      <c r="B11" s="68"/>
      <c r="C11" s="68"/>
      <c r="D11" s="68"/>
      <c r="E11" s="70"/>
    </row>
    <row r="12" spans="1:17">
      <c r="A12" s="68" t="s">
        <v>85</v>
      </c>
      <c r="B12" s="68"/>
      <c r="C12" s="68"/>
      <c r="D12" s="68"/>
      <c r="E12" s="72" t="s">
        <v>86</v>
      </c>
      <c r="F12" s="72"/>
      <c r="G12" s="72"/>
      <c r="H12" s="72"/>
      <c r="I12" s="72"/>
      <c r="J12" s="72"/>
      <c r="K12" s="72"/>
      <c r="L12" s="72"/>
    </row>
    <row r="13" spans="1:17" ht="9.9499999999999993" customHeight="1">
      <c r="A13" s="68"/>
      <c r="B13" s="68"/>
      <c r="C13" s="68"/>
      <c r="D13" s="68"/>
      <c r="E13" s="68"/>
    </row>
    <row r="14" spans="1:17">
      <c r="A14" s="68" t="s">
        <v>87</v>
      </c>
      <c r="B14" s="68"/>
      <c r="C14" s="68"/>
      <c r="D14" s="72" t="s">
        <v>88</v>
      </c>
      <c r="E14" s="72"/>
      <c r="F14" s="72"/>
      <c r="G14" s="72"/>
      <c r="H14" s="72"/>
      <c r="I14" s="72"/>
      <c r="J14" s="72"/>
      <c r="K14" s="72"/>
      <c r="L14" s="72"/>
      <c r="M14" s="72"/>
      <c r="N14" s="72"/>
      <c r="O14" s="71"/>
      <c r="P14" s="71"/>
      <c r="Q14" s="71"/>
    </row>
    <row r="15" spans="1:17" ht="9.9499999999999993" customHeight="1">
      <c r="A15" s="68"/>
      <c r="B15" s="68"/>
      <c r="C15" s="68"/>
      <c r="D15" s="68"/>
      <c r="E15" s="68"/>
    </row>
    <row r="16" spans="1:17">
      <c r="A16" s="68" t="s">
        <v>89</v>
      </c>
      <c r="B16" s="68"/>
      <c r="C16" s="68"/>
      <c r="D16" s="68"/>
      <c r="E16" s="70"/>
    </row>
    <row r="17" spans="1:18" ht="24.95" customHeight="1">
      <c r="A17" s="67"/>
      <c r="B17" s="68"/>
      <c r="C17" s="68"/>
      <c r="D17" s="68"/>
      <c r="E17" s="68"/>
    </row>
    <row r="18" spans="1:18" ht="18">
      <c r="A18" s="69" t="s">
        <v>90</v>
      </c>
      <c r="B18" s="66"/>
      <c r="C18" s="66"/>
      <c r="D18" s="66"/>
      <c r="E18" s="66"/>
    </row>
    <row r="19" spans="1:18">
      <c r="A19" s="68" t="s">
        <v>91</v>
      </c>
      <c r="B19" s="68"/>
      <c r="C19" s="68"/>
      <c r="D19" s="68"/>
      <c r="E19" s="68"/>
    </row>
    <row r="20" spans="1:18">
      <c r="A20" s="68" t="s">
        <v>92</v>
      </c>
      <c r="B20" s="68"/>
      <c r="C20" s="68"/>
      <c r="D20" s="68"/>
      <c r="E20" s="68"/>
    </row>
    <row r="21" spans="1:18">
      <c r="A21" s="68" t="s">
        <v>93</v>
      </c>
      <c r="B21" s="68"/>
      <c r="C21" s="68"/>
      <c r="D21" s="68"/>
      <c r="E21" s="68"/>
    </row>
    <row r="22" spans="1:18" ht="9.9499999999999993" customHeight="1">
      <c r="A22" s="68"/>
      <c r="B22" s="68"/>
      <c r="C22" s="68"/>
      <c r="D22" s="68"/>
      <c r="E22" s="68"/>
    </row>
    <row r="23" spans="1:18">
      <c r="A23" s="68" t="s">
        <v>94</v>
      </c>
      <c r="B23" s="68"/>
      <c r="C23" s="68"/>
      <c r="D23" s="68"/>
      <c r="E23" s="68"/>
    </row>
    <row r="24" spans="1:18">
      <c r="A24" s="68" t="s">
        <v>95</v>
      </c>
      <c r="B24" s="68"/>
      <c r="C24" s="68"/>
      <c r="D24" s="68"/>
      <c r="E24" s="68"/>
    </row>
    <row r="25" spans="1:18" ht="24.95" customHeight="1">
      <c r="A25" s="67"/>
      <c r="B25" s="68"/>
      <c r="C25" s="68"/>
      <c r="D25" s="68"/>
      <c r="E25" s="68"/>
    </row>
    <row r="26" spans="1:18" ht="18">
      <c r="A26" s="69" t="s">
        <v>96</v>
      </c>
      <c r="B26" s="66"/>
      <c r="C26" s="66"/>
      <c r="D26" s="66"/>
      <c r="E26" s="66"/>
    </row>
    <row r="27" spans="1:18">
      <c r="A27" s="64" t="s">
        <v>97</v>
      </c>
      <c r="B27" s="63"/>
      <c r="C27" s="71"/>
    </row>
    <row r="28" spans="1:18">
      <c r="A28" s="64" t="s">
        <v>98</v>
      </c>
      <c r="B28" s="63"/>
      <c r="C28" s="71"/>
      <c r="F28" s="73" t="s">
        <v>99</v>
      </c>
      <c r="G28" s="73"/>
      <c r="H28" s="73"/>
      <c r="I28" s="73"/>
      <c r="J28" s="73"/>
      <c r="K28" s="73"/>
      <c r="L28" s="73"/>
      <c r="M28" s="73"/>
      <c r="N28" s="73"/>
      <c r="O28" s="73"/>
      <c r="P28" s="73"/>
      <c r="Q28" s="71"/>
      <c r="R28" s="71"/>
    </row>
    <row r="29" spans="1:18" ht="9.9499999999999993" customHeight="1">
      <c r="A29" s="68"/>
      <c r="B29" s="68"/>
      <c r="C29" s="68"/>
      <c r="D29" s="68"/>
      <c r="E29" s="68"/>
    </row>
    <row r="30" spans="1:18">
      <c r="A30" s="68" t="s">
        <v>103</v>
      </c>
      <c r="B30" s="68"/>
      <c r="C30" s="68"/>
      <c r="D30" s="68"/>
      <c r="E30" s="68"/>
    </row>
    <row r="31" spans="1:18">
      <c r="A31" s="68"/>
      <c r="B31" s="89" t="s">
        <v>104</v>
      </c>
      <c r="C31" s="68"/>
      <c r="D31" s="68"/>
      <c r="E31" s="68"/>
    </row>
    <row r="32" spans="1:18" ht="24.95" customHeight="1">
      <c r="A32" s="67"/>
      <c r="B32" s="68"/>
      <c r="C32" s="68"/>
      <c r="D32" s="68"/>
      <c r="E32" s="68"/>
    </row>
    <row r="33" spans="1:5" ht="18">
      <c r="A33" s="69" t="s">
        <v>100</v>
      </c>
      <c r="B33" s="66"/>
      <c r="C33" s="66"/>
      <c r="D33" s="66"/>
      <c r="E33" s="66"/>
    </row>
    <row r="34" spans="1:5">
      <c r="A34" s="64" t="s">
        <v>101</v>
      </c>
      <c r="B34" s="63"/>
      <c r="C34" s="71" t="s">
        <v>102</v>
      </c>
    </row>
  </sheetData>
  <mergeCells count="3">
    <mergeCell ref="E12:L12"/>
    <mergeCell ref="D14:N14"/>
    <mergeCell ref="F28:P28"/>
  </mergeCells>
  <hyperlinks>
    <hyperlink ref="C34" r:id="rId1"/>
    <hyperlink ref="D14" r:id="rId2" location="scottishlocalgovernmentfinancialstatistics" display="https://www.gov.scot/collections/local-government-finance-statistics/#scottishlocalgovernmentfinancialstatistics"/>
    <hyperlink ref="F28" r:id="rId3"/>
    <hyperlink ref="E12" r:id="rId4"/>
    <hyperlink ref="D14:N14" r:id="rId5" location="scottishlocalgovernmentfinancialstatistics" display="www.gov.scot/collections/local-government-finance-statistics/#scottishlocalgovernmentfinancialstatistic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21</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0</v>
      </c>
      <c r="F8" s="39">
        <f>SUM(C8:E8)</f>
        <v>0</v>
      </c>
      <c r="G8" s="38"/>
      <c r="H8" s="38"/>
      <c r="I8" s="38"/>
      <c r="J8" s="12">
        <v>0</v>
      </c>
      <c r="K8" s="12">
        <v>0</v>
      </c>
      <c r="L8" s="12">
        <v>0</v>
      </c>
      <c r="M8" s="12">
        <v>0</v>
      </c>
      <c r="N8" s="12">
        <v>270</v>
      </c>
      <c r="O8" s="27">
        <f>SUM(C8:E8,G8:H8,J8:N8)</f>
        <v>270</v>
      </c>
      <c r="P8" s="44"/>
      <c r="Q8" s="42">
        <v>270</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-217</v>
      </c>
      <c r="L11" s="12">
        <v>0</v>
      </c>
      <c r="M11" s="12">
        <v>0</v>
      </c>
      <c r="N11" s="12">
        <v>0</v>
      </c>
      <c r="O11" s="27">
        <f>SUM(C11:E11,G11:H11,J11:N11)</f>
        <v>-217</v>
      </c>
      <c r="P11" s="44"/>
      <c r="Q11" s="42">
        <v>-217</v>
      </c>
      <c r="R11" s="43">
        <f>Q11-O11</f>
        <v>0</v>
      </c>
    </row>
    <row r="12" spans="1:25" ht="15.95" customHeight="1">
      <c r="A12" s="11"/>
      <c r="B12" s="23" t="s">
        <v>5</v>
      </c>
      <c r="C12" s="12">
        <v>1058</v>
      </c>
      <c r="D12" s="12">
        <v>937</v>
      </c>
      <c r="E12" s="12">
        <v>0</v>
      </c>
      <c r="F12" s="39">
        <f>SUM(C12:E12)</f>
        <v>1995</v>
      </c>
      <c r="G12" s="12">
        <v>32919</v>
      </c>
      <c r="H12" s="12">
        <v>27991</v>
      </c>
      <c r="I12" s="39">
        <f>SUM(G12:H12)</f>
        <v>60910</v>
      </c>
      <c r="J12" s="12">
        <v>1923</v>
      </c>
      <c r="K12" s="12">
        <v>224</v>
      </c>
      <c r="L12" s="12">
        <v>0</v>
      </c>
      <c r="M12" s="12">
        <v>342</v>
      </c>
      <c r="N12" s="12">
        <v>1753</v>
      </c>
      <c r="O12" s="27">
        <f>SUM(C12:E12,G12:H12,J12:N12)</f>
        <v>67147</v>
      </c>
      <c r="P12" s="44"/>
      <c r="Q12" s="42">
        <v>67147</v>
      </c>
      <c r="R12" s="43">
        <f t="shared" si="0"/>
        <v>0</v>
      </c>
    </row>
    <row r="13" spans="1:25" ht="15.95" customHeight="1">
      <c r="A13" s="11"/>
      <c r="B13" s="25" t="s">
        <v>52</v>
      </c>
      <c r="C13" s="26">
        <f>C8+C9+C10+C12+C11</f>
        <v>1058</v>
      </c>
      <c r="D13" s="26">
        <f t="shared" ref="D13:O13" si="2">D8+D9+D10+D12+D11</f>
        <v>937</v>
      </c>
      <c r="E13" s="26">
        <f t="shared" si="2"/>
        <v>0</v>
      </c>
      <c r="F13" s="26">
        <f t="shared" si="2"/>
        <v>1995</v>
      </c>
      <c r="G13" s="26">
        <f t="shared" si="2"/>
        <v>32919</v>
      </c>
      <c r="H13" s="26">
        <f t="shared" si="2"/>
        <v>27991</v>
      </c>
      <c r="I13" s="26">
        <f t="shared" si="2"/>
        <v>60910</v>
      </c>
      <c r="J13" s="26">
        <f t="shared" si="2"/>
        <v>1923</v>
      </c>
      <c r="K13" s="26">
        <f t="shared" si="2"/>
        <v>7</v>
      </c>
      <c r="L13" s="26">
        <f t="shared" si="2"/>
        <v>0</v>
      </c>
      <c r="M13" s="26">
        <f t="shared" si="2"/>
        <v>342</v>
      </c>
      <c r="N13" s="26">
        <f t="shared" si="2"/>
        <v>2023</v>
      </c>
      <c r="O13" s="26">
        <f t="shared" si="2"/>
        <v>67200</v>
      </c>
      <c r="P13" s="45"/>
      <c r="Q13" s="42">
        <v>67200</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1058</v>
      </c>
      <c r="D16" s="26">
        <f t="shared" ref="D16:N16" si="3">SUM(D8:D9,D12,D15)+D19+D20+D11</f>
        <v>937</v>
      </c>
      <c r="E16" s="26">
        <f t="shared" si="3"/>
        <v>0</v>
      </c>
      <c r="F16" s="26">
        <f t="shared" si="3"/>
        <v>1995</v>
      </c>
      <c r="G16" s="26">
        <f t="shared" si="3"/>
        <v>32919</v>
      </c>
      <c r="H16" s="26">
        <f t="shared" si="3"/>
        <v>27991</v>
      </c>
      <c r="I16" s="26">
        <f t="shared" si="3"/>
        <v>60910</v>
      </c>
      <c r="J16" s="26">
        <f t="shared" si="3"/>
        <v>1923</v>
      </c>
      <c r="K16" s="26">
        <f t="shared" si="3"/>
        <v>7</v>
      </c>
      <c r="L16" s="26">
        <f t="shared" si="3"/>
        <v>0</v>
      </c>
      <c r="M16" s="26">
        <f t="shared" si="3"/>
        <v>342</v>
      </c>
      <c r="N16" s="26">
        <f t="shared" si="3"/>
        <v>2023</v>
      </c>
      <c r="O16" s="26">
        <f>SUM(C16:E16,G16:H16,J16:N16)</f>
        <v>67200</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-1058</v>
      </c>
      <c r="D22" s="12">
        <v>-809</v>
      </c>
      <c r="E22" s="12">
        <v>0</v>
      </c>
      <c r="F22" s="39">
        <f>SUM(C22:E22)</f>
        <v>-1867</v>
      </c>
      <c r="G22" s="12">
        <v>-31629</v>
      </c>
      <c r="H22" s="12">
        <v>-26579</v>
      </c>
      <c r="I22" s="39">
        <f>SUM(G22:H22)</f>
        <v>-58208</v>
      </c>
      <c r="J22" s="12">
        <v>-1039</v>
      </c>
      <c r="K22" s="12">
        <v>-5</v>
      </c>
      <c r="L22" s="12">
        <v>-2</v>
      </c>
      <c r="M22" s="12">
        <v>0</v>
      </c>
      <c r="N22" s="12">
        <v>-131</v>
      </c>
      <c r="O22" s="27">
        <f t="shared" si="4"/>
        <v>-61252</v>
      </c>
      <c r="P22" s="44"/>
      <c r="Q22" s="42">
        <v>-61252</v>
      </c>
      <c r="R22" s="43">
        <f t="shared" si="5"/>
        <v>0</v>
      </c>
    </row>
    <row r="23" spans="1:19" ht="15.95" customHeight="1">
      <c r="B23" s="28" t="s">
        <v>55</v>
      </c>
      <c r="C23" s="26">
        <f>C19+C20+C21+C22</f>
        <v>-1058</v>
      </c>
      <c r="D23" s="26">
        <f t="shared" ref="D23:O23" si="6">D19+D20+D21+D22</f>
        <v>-809</v>
      </c>
      <c r="E23" s="26">
        <f t="shared" si="6"/>
        <v>0</v>
      </c>
      <c r="F23" s="26">
        <f t="shared" si="6"/>
        <v>-1867</v>
      </c>
      <c r="G23" s="26">
        <f t="shared" si="6"/>
        <v>-31629</v>
      </c>
      <c r="H23" s="26">
        <f t="shared" si="6"/>
        <v>-26579</v>
      </c>
      <c r="I23" s="26">
        <f t="shared" si="6"/>
        <v>-58208</v>
      </c>
      <c r="J23" s="26">
        <f t="shared" si="6"/>
        <v>-1039</v>
      </c>
      <c r="K23" s="26">
        <f t="shared" si="6"/>
        <v>-5</v>
      </c>
      <c r="L23" s="26">
        <f t="shared" si="6"/>
        <v>-2</v>
      </c>
      <c r="M23" s="26">
        <f t="shared" si="6"/>
        <v>0</v>
      </c>
      <c r="N23" s="26">
        <f t="shared" si="6"/>
        <v>-131</v>
      </c>
      <c r="O23" s="26">
        <f t="shared" si="6"/>
        <v>-61252</v>
      </c>
      <c r="P23" s="45"/>
      <c r="Q23" s="42">
        <v>-61252</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-1058</v>
      </c>
      <c r="D26" s="26">
        <f t="shared" ref="D26:N26" si="7">SUM(D22,D25)</f>
        <v>-809</v>
      </c>
      <c r="E26" s="26">
        <f t="shared" si="7"/>
        <v>0</v>
      </c>
      <c r="F26" s="26">
        <f>SUM(C26:E26)</f>
        <v>-1867</v>
      </c>
      <c r="G26" s="26">
        <f t="shared" si="7"/>
        <v>-31629</v>
      </c>
      <c r="H26" s="26">
        <f t="shared" si="7"/>
        <v>-26579</v>
      </c>
      <c r="I26" s="26">
        <f>SUM(G26:H26)</f>
        <v>-58208</v>
      </c>
      <c r="J26" s="26">
        <f t="shared" si="7"/>
        <v>-1039</v>
      </c>
      <c r="K26" s="26">
        <f t="shared" si="7"/>
        <v>-5</v>
      </c>
      <c r="L26" s="26">
        <f t="shared" si="7"/>
        <v>-2</v>
      </c>
      <c r="M26" s="26">
        <f t="shared" si="7"/>
        <v>0</v>
      </c>
      <c r="N26" s="26">
        <f t="shared" si="7"/>
        <v>-131</v>
      </c>
      <c r="O26" s="26">
        <f>SUM(C26:E26,G26:H26,J26:N26)</f>
        <v>-61252</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0</v>
      </c>
      <c r="D28" s="26">
        <f t="shared" ref="D28:O28" si="8">D13+D23</f>
        <v>128</v>
      </c>
      <c r="E28" s="26">
        <f t="shared" si="8"/>
        <v>0</v>
      </c>
      <c r="F28" s="26">
        <f t="shared" si="8"/>
        <v>128</v>
      </c>
      <c r="G28" s="26">
        <f t="shared" si="8"/>
        <v>1290</v>
      </c>
      <c r="H28" s="26">
        <f t="shared" si="8"/>
        <v>1412</v>
      </c>
      <c r="I28" s="26">
        <f t="shared" si="8"/>
        <v>2702</v>
      </c>
      <c r="J28" s="26">
        <f t="shared" si="8"/>
        <v>884</v>
      </c>
      <c r="K28" s="26">
        <f t="shared" si="8"/>
        <v>2</v>
      </c>
      <c r="L28" s="26">
        <f t="shared" si="8"/>
        <v>-2</v>
      </c>
      <c r="M28" s="26">
        <f t="shared" si="8"/>
        <v>342</v>
      </c>
      <c r="N28" s="26">
        <f t="shared" si="8"/>
        <v>1892</v>
      </c>
      <c r="O28" s="26">
        <f t="shared" si="8"/>
        <v>5948</v>
      </c>
      <c r="P28" s="45"/>
      <c r="Q28" s="42">
        <v>5948</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1249</v>
      </c>
      <c r="D33" s="51">
        <v>602</v>
      </c>
      <c r="E33" s="51">
        <v>0</v>
      </c>
      <c r="F33" s="51">
        <v>1851</v>
      </c>
      <c r="G33" s="51">
        <v>37993</v>
      </c>
      <c r="H33" s="51">
        <v>31446</v>
      </c>
      <c r="I33" s="51">
        <v>69439</v>
      </c>
      <c r="J33" s="51">
        <v>1331</v>
      </c>
      <c r="K33" s="51">
        <v>35</v>
      </c>
      <c r="L33" s="51">
        <v>0</v>
      </c>
      <c r="M33" s="51">
        <v>592</v>
      </c>
      <c r="N33" s="51">
        <v>2291</v>
      </c>
      <c r="O33" s="51">
        <v>75539</v>
      </c>
      <c r="P33" s="10"/>
      <c r="Q33" s="34"/>
      <c r="R33" s="33"/>
    </row>
    <row r="34" spans="1:18" s="11" customFormat="1" ht="15.95" customHeight="1">
      <c r="A34" s="53"/>
      <c r="B34" s="40" t="s">
        <v>73</v>
      </c>
      <c r="C34" s="51">
        <v>-1249</v>
      </c>
      <c r="D34" s="51">
        <v>-795</v>
      </c>
      <c r="E34" s="51">
        <v>0</v>
      </c>
      <c r="F34" s="51">
        <v>-2044</v>
      </c>
      <c r="G34" s="51">
        <v>-36936</v>
      </c>
      <c r="H34" s="51">
        <v>-29710</v>
      </c>
      <c r="I34" s="51">
        <v>-66646</v>
      </c>
      <c r="J34" s="51">
        <v>-765</v>
      </c>
      <c r="K34" s="51">
        <v>-24</v>
      </c>
      <c r="L34" s="51">
        <v>-6</v>
      </c>
      <c r="M34" s="51">
        <v>0</v>
      </c>
      <c r="N34" s="51">
        <v>-127</v>
      </c>
      <c r="O34" s="51">
        <v>-69612</v>
      </c>
      <c r="P34" s="10"/>
      <c r="Q34" s="34"/>
      <c r="R34" s="33"/>
    </row>
    <row r="35" spans="1:18" s="11" customFormat="1" ht="15.95" customHeight="1">
      <c r="A35" s="53"/>
      <c r="B35" s="40" t="s">
        <v>74</v>
      </c>
      <c r="C35" s="51">
        <v>0</v>
      </c>
      <c r="D35" s="51">
        <v>-193</v>
      </c>
      <c r="E35" s="51">
        <v>0</v>
      </c>
      <c r="F35" s="51">
        <v>-193</v>
      </c>
      <c r="G35" s="51">
        <v>1057</v>
      </c>
      <c r="H35" s="51">
        <v>1736</v>
      </c>
      <c r="I35" s="51">
        <v>2793</v>
      </c>
      <c r="J35" s="51">
        <v>566</v>
      </c>
      <c r="K35" s="51">
        <v>11</v>
      </c>
      <c r="L35" s="51">
        <v>-6</v>
      </c>
      <c r="M35" s="51">
        <v>592</v>
      </c>
      <c r="N35" s="51">
        <v>2164</v>
      </c>
      <c r="O35" s="51">
        <v>5927</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49" priority="10" stopIfTrue="1" operator="notEqual">
      <formula>0</formula>
    </cfRule>
  </conditionalFormatting>
  <conditionalFormatting sqref="C3:E3">
    <cfRule type="expression" dxfId="248" priority="8">
      <formula>$E$3&lt;&gt;0</formula>
    </cfRule>
  </conditionalFormatting>
  <conditionalFormatting sqref="R6:R7">
    <cfRule type="expression" dxfId="247" priority="9">
      <formula>SUM($R$8:$R$28)&lt;&gt;0</formula>
    </cfRule>
  </conditionalFormatting>
  <conditionalFormatting sqref="C35:O35">
    <cfRule type="expression" dxfId="246" priority="2">
      <formula>ABS(C28-C35)&gt;1000</formula>
    </cfRule>
    <cfRule type="expression" dxfId="245" priority="3">
      <formula>ABS((C28-C35)/C35)&gt;0.1</formula>
    </cfRule>
  </conditionalFormatting>
  <conditionalFormatting sqref="C34:O34">
    <cfRule type="expression" dxfId="244" priority="4">
      <formula>ABS(C26-C34)&gt;1000</formula>
    </cfRule>
    <cfRule type="expression" dxfId="243" priority="5">
      <formula>ABS((C26-C34)/C34)&gt;0.1</formula>
    </cfRule>
  </conditionalFormatting>
  <conditionalFormatting sqref="C33:O33">
    <cfRule type="expression" dxfId="242" priority="6">
      <formula>ABS(C16-C33)&gt;1000</formula>
    </cfRule>
    <cfRule type="expression" dxfId="241" priority="7">
      <formula>ABS((C16-C33)/C33)&gt;0.1</formula>
    </cfRule>
  </conditionalFormatting>
  <conditionalFormatting sqref="I14">
    <cfRule type="cellIs" dxfId="24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22</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43</v>
      </c>
      <c r="E8" s="12">
        <v>0</v>
      </c>
      <c r="F8" s="39">
        <f>SUM(C8:E8)</f>
        <v>43</v>
      </c>
      <c r="G8" s="38"/>
      <c r="H8" s="38"/>
      <c r="I8" s="38"/>
      <c r="J8" s="12">
        <v>48</v>
      </c>
      <c r="K8" s="12">
        <v>0</v>
      </c>
      <c r="L8" s="12">
        <v>0</v>
      </c>
      <c r="M8" s="12">
        <v>42</v>
      </c>
      <c r="N8" s="12">
        <v>45</v>
      </c>
      <c r="O8" s="27">
        <f>SUM(C8:E8,G8:H8,J8:N8)</f>
        <v>178</v>
      </c>
      <c r="P8" s="44"/>
      <c r="Q8" s="42">
        <v>178</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259</v>
      </c>
      <c r="D10" s="12">
        <v>0</v>
      </c>
      <c r="E10" s="12">
        <v>0</v>
      </c>
      <c r="F10" s="39">
        <f t="shared" ref="F10" si="1">SUM(C10:E10)</f>
        <v>259</v>
      </c>
      <c r="G10" s="12">
        <v>0</v>
      </c>
      <c r="H10" s="12">
        <v>0</v>
      </c>
      <c r="I10" s="39">
        <f>SUM(G10:H10)</f>
        <v>0</v>
      </c>
      <c r="J10" s="12">
        <v>0</v>
      </c>
      <c r="K10" s="12">
        <v>0</v>
      </c>
      <c r="L10" s="12">
        <v>0</v>
      </c>
      <c r="M10" s="12">
        <v>5758</v>
      </c>
      <c r="N10" s="12">
        <v>0</v>
      </c>
      <c r="O10" s="27">
        <f>SUM(C10:E10,G10:H10,J10:N10)</f>
        <v>6017</v>
      </c>
      <c r="P10" s="44"/>
      <c r="Q10" s="42">
        <v>6017</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-75</v>
      </c>
      <c r="N11" s="12">
        <v>-64</v>
      </c>
      <c r="O11" s="27">
        <f>SUM(C11:E11,G11:H11,J11:N11)</f>
        <v>-139</v>
      </c>
      <c r="P11" s="44"/>
      <c r="Q11" s="42">
        <v>-139</v>
      </c>
      <c r="R11" s="43">
        <f>Q11-O11</f>
        <v>0</v>
      </c>
    </row>
    <row r="12" spans="1:25" ht="15.95" customHeight="1">
      <c r="A12" s="11"/>
      <c r="B12" s="23" t="s">
        <v>5</v>
      </c>
      <c r="C12" s="12">
        <v>757</v>
      </c>
      <c r="D12" s="12">
        <v>109</v>
      </c>
      <c r="E12" s="12">
        <v>1499</v>
      </c>
      <c r="F12" s="39">
        <f>SUM(C12:E12)</f>
        <v>2365</v>
      </c>
      <c r="G12" s="12">
        <v>15283</v>
      </c>
      <c r="H12" s="12">
        <v>20917</v>
      </c>
      <c r="I12" s="39">
        <f>SUM(G12:H12)</f>
        <v>36200</v>
      </c>
      <c r="J12" s="12">
        <v>1339</v>
      </c>
      <c r="K12" s="12">
        <v>0</v>
      </c>
      <c r="L12" s="12">
        <v>0</v>
      </c>
      <c r="M12" s="12">
        <v>6743</v>
      </c>
      <c r="N12" s="12">
        <v>247</v>
      </c>
      <c r="O12" s="27">
        <f>SUM(C12:E12,G12:H12,J12:N12)</f>
        <v>46894</v>
      </c>
      <c r="P12" s="44"/>
      <c r="Q12" s="42">
        <v>46894</v>
      </c>
      <c r="R12" s="43">
        <f t="shared" si="0"/>
        <v>0</v>
      </c>
    </row>
    <row r="13" spans="1:25" ht="15.95" customHeight="1">
      <c r="A13" s="11"/>
      <c r="B13" s="25" t="s">
        <v>52</v>
      </c>
      <c r="C13" s="26">
        <f>C8+C9+C10+C12+C11</f>
        <v>1016</v>
      </c>
      <c r="D13" s="26">
        <f t="shared" ref="D13:O13" si="2">D8+D9+D10+D12+D11</f>
        <v>152</v>
      </c>
      <c r="E13" s="26">
        <f t="shared" si="2"/>
        <v>1499</v>
      </c>
      <c r="F13" s="26">
        <f t="shared" si="2"/>
        <v>2667</v>
      </c>
      <c r="G13" s="26">
        <f t="shared" si="2"/>
        <v>15283</v>
      </c>
      <c r="H13" s="26">
        <f t="shared" si="2"/>
        <v>20917</v>
      </c>
      <c r="I13" s="26">
        <f t="shared" si="2"/>
        <v>36200</v>
      </c>
      <c r="J13" s="26">
        <f t="shared" si="2"/>
        <v>1387</v>
      </c>
      <c r="K13" s="26">
        <f t="shared" si="2"/>
        <v>0</v>
      </c>
      <c r="L13" s="26">
        <f t="shared" si="2"/>
        <v>0</v>
      </c>
      <c r="M13" s="26">
        <f t="shared" si="2"/>
        <v>12468</v>
      </c>
      <c r="N13" s="26">
        <f t="shared" si="2"/>
        <v>228</v>
      </c>
      <c r="O13" s="26">
        <f t="shared" si="2"/>
        <v>52950</v>
      </c>
      <c r="P13" s="45"/>
      <c r="Q13" s="42">
        <v>52950</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757</v>
      </c>
      <c r="D16" s="26">
        <f t="shared" ref="D16:N16" si="3">SUM(D8:D9,D12,D15)+D19+D20+D11</f>
        <v>152</v>
      </c>
      <c r="E16" s="26">
        <f t="shared" si="3"/>
        <v>1499</v>
      </c>
      <c r="F16" s="26">
        <f t="shared" si="3"/>
        <v>2408</v>
      </c>
      <c r="G16" s="26">
        <f t="shared" si="3"/>
        <v>15283</v>
      </c>
      <c r="H16" s="26">
        <f t="shared" si="3"/>
        <v>20917</v>
      </c>
      <c r="I16" s="26">
        <f t="shared" si="3"/>
        <v>36200</v>
      </c>
      <c r="J16" s="26">
        <f t="shared" si="3"/>
        <v>1387</v>
      </c>
      <c r="K16" s="26">
        <f t="shared" si="3"/>
        <v>0</v>
      </c>
      <c r="L16" s="26">
        <f t="shared" si="3"/>
        <v>0</v>
      </c>
      <c r="M16" s="26">
        <f t="shared" si="3"/>
        <v>6710</v>
      </c>
      <c r="N16" s="26">
        <f t="shared" si="3"/>
        <v>228</v>
      </c>
      <c r="O16" s="26">
        <f>SUM(C16:E16,G16:H16,J16:N16)</f>
        <v>46933</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-259</v>
      </c>
      <c r="D21" s="12">
        <v>0</v>
      </c>
      <c r="E21" s="12">
        <v>0</v>
      </c>
      <c r="F21" s="39">
        <f>SUM(C21:E21)</f>
        <v>-259</v>
      </c>
      <c r="G21" s="12">
        <v>0</v>
      </c>
      <c r="H21" s="12">
        <v>0</v>
      </c>
      <c r="I21" s="39">
        <f>SUM(G21:H21)</f>
        <v>0</v>
      </c>
      <c r="J21" s="12">
        <v>0</v>
      </c>
      <c r="K21" s="12">
        <v>0</v>
      </c>
      <c r="L21" s="12">
        <v>0</v>
      </c>
      <c r="M21" s="12">
        <v>-5758</v>
      </c>
      <c r="N21" s="12">
        <v>0</v>
      </c>
      <c r="O21" s="27">
        <f t="shared" si="4"/>
        <v>-6017</v>
      </c>
      <c r="P21" s="44"/>
      <c r="Q21" s="42">
        <v>-6017</v>
      </c>
      <c r="R21" s="43">
        <f t="shared" si="5"/>
        <v>0</v>
      </c>
    </row>
    <row r="22" spans="1:19" ht="15.95" customHeight="1">
      <c r="B22" s="23" t="s">
        <v>6</v>
      </c>
      <c r="C22" s="12">
        <v>-498</v>
      </c>
      <c r="D22" s="12">
        <v>-6</v>
      </c>
      <c r="E22" s="12">
        <v>-1315</v>
      </c>
      <c r="F22" s="39">
        <f>SUM(C22:E22)</f>
        <v>-1819</v>
      </c>
      <c r="G22" s="12">
        <v>-14524</v>
      </c>
      <c r="H22" s="12">
        <v>-20022</v>
      </c>
      <c r="I22" s="39">
        <f>SUM(G22:H22)</f>
        <v>-34546</v>
      </c>
      <c r="J22" s="12">
        <v>-543</v>
      </c>
      <c r="K22" s="12">
        <v>0</v>
      </c>
      <c r="L22" s="12">
        <v>0</v>
      </c>
      <c r="M22" s="12">
        <v>-204</v>
      </c>
      <c r="N22" s="12">
        <v>-82</v>
      </c>
      <c r="O22" s="27">
        <f t="shared" si="4"/>
        <v>-37194</v>
      </c>
      <c r="P22" s="44"/>
      <c r="Q22" s="42">
        <v>-37194</v>
      </c>
      <c r="R22" s="43">
        <f t="shared" si="5"/>
        <v>0</v>
      </c>
    </row>
    <row r="23" spans="1:19" ht="15.95" customHeight="1">
      <c r="B23" s="28" t="s">
        <v>55</v>
      </c>
      <c r="C23" s="26">
        <f>C19+C20+C21+C22</f>
        <v>-757</v>
      </c>
      <c r="D23" s="26">
        <f t="shared" ref="D23:O23" si="6">D19+D20+D21+D22</f>
        <v>-6</v>
      </c>
      <c r="E23" s="26">
        <f t="shared" si="6"/>
        <v>-1315</v>
      </c>
      <c r="F23" s="26">
        <f t="shared" si="6"/>
        <v>-2078</v>
      </c>
      <c r="G23" s="26">
        <f t="shared" si="6"/>
        <v>-14524</v>
      </c>
      <c r="H23" s="26">
        <f t="shared" si="6"/>
        <v>-20022</v>
      </c>
      <c r="I23" s="26">
        <f t="shared" si="6"/>
        <v>-34546</v>
      </c>
      <c r="J23" s="26">
        <f t="shared" si="6"/>
        <v>-543</v>
      </c>
      <c r="K23" s="26">
        <f t="shared" si="6"/>
        <v>0</v>
      </c>
      <c r="L23" s="26">
        <f t="shared" si="6"/>
        <v>0</v>
      </c>
      <c r="M23" s="26">
        <f t="shared" si="6"/>
        <v>-5962</v>
      </c>
      <c r="N23" s="26">
        <f t="shared" si="6"/>
        <v>-82</v>
      </c>
      <c r="O23" s="26">
        <f t="shared" si="6"/>
        <v>-43211</v>
      </c>
      <c r="P23" s="45"/>
      <c r="Q23" s="42">
        <v>-43211</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-498</v>
      </c>
      <c r="D26" s="26">
        <f t="shared" ref="D26:N26" si="7">SUM(D22,D25)</f>
        <v>-6</v>
      </c>
      <c r="E26" s="26">
        <f t="shared" si="7"/>
        <v>-1315</v>
      </c>
      <c r="F26" s="26">
        <f>SUM(C26:E26)</f>
        <v>-1819</v>
      </c>
      <c r="G26" s="26">
        <f t="shared" si="7"/>
        <v>-14524</v>
      </c>
      <c r="H26" s="26">
        <f t="shared" si="7"/>
        <v>-20022</v>
      </c>
      <c r="I26" s="26">
        <f>SUM(G26:H26)</f>
        <v>-34546</v>
      </c>
      <c r="J26" s="26">
        <f t="shared" si="7"/>
        <v>-543</v>
      </c>
      <c r="K26" s="26">
        <f t="shared" si="7"/>
        <v>0</v>
      </c>
      <c r="L26" s="26">
        <f t="shared" si="7"/>
        <v>0</v>
      </c>
      <c r="M26" s="26">
        <f t="shared" si="7"/>
        <v>-204</v>
      </c>
      <c r="N26" s="26">
        <f t="shared" si="7"/>
        <v>-82</v>
      </c>
      <c r="O26" s="26">
        <f>SUM(C26:E26,G26:H26,J26:N26)</f>
        <v>-37194</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259</v>
      </c>
      <c r="D28" s="26">
        <f t="shared" ref="D28:O28" si="8">D13+D23</f>
        <v>146</v>
      </c>
      <c r="E28" s="26">
        <f t="shared" si="8"/>
        <v>184</v>
      </c>
      <c r="F28" s="26">
        <f t="shared" si="8"/>
        <v>589</v>
      </c>
      <c r="G28" s="26">
        <f t="shared" si="8"/>
        <v>759</v>
      </c>
      <c r="H28" s="26">
        <f t="shared" si="8"/>
        <v>895</v>
      </c>
      <c r="I28" s="26">
        <f t="shared" si="8"/>
        <v>1654</v>
      </c>
      <c r="J28" s="26">
        <f t="shared" si="8"/>
        <v>844</v>
      </c>
      <c r="K28" s="26">
        <f t="shared" si="8"/>
        <v>0</v>
      </c>
      <c r="L28" s="26">
        <f t="shared" si="8"/>
        <v>0</v>
      </c>
      <c r="M28" s="26">
        <f t="shared" si="8"/>
        <v>6506</v>
      </c>
      <c r="N28" s="26">
        <f t="shared" si="8"/>
        <v>146</v>
      </c>
      <c r="O28" s="26">
        <f t="shared" si="8"/>
        <v>9739</v>
      </c>
      <c r="P28" s="45"/>
      <c r="Q28" s="42">
        <v>9739</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1105</v>
      </c>
      <c r="D33" s="51">
        <v>164</v>
      </c>
      <c r="E33" s="51">
        <v>1912</v>
      </c>
      <c r="F33" s="51">
        <v>3181</v>
      </c>
      <c r="G33" s="51">
        <v>18703</v>
      </c>
      <c r="H33" s="51">
        <v>24059</v>
      </c>
      <c r="I33" s="51">
        <v>42762</v>
      </c>
      <c r="J33" s="51">
        <v>1288</v>
      </c>
      <c r="K33" s="51">
        <v>0</v>
      </c>
      <c r="L33" s="51">
        <v>0</v>
      </c>
      <c r="M33" s="51">
        <v>6711</v>
      </c>
      <c r="N33" s="51">
        <v>227</v>
      </c>
      <c r="O33" s="51">
        <v>54169</v>
      </c>
      <c r="P33" s="10"/>
      <c r="Q33" s="34"/>
      <c r="R33" s="33"/>
    </row>
    <row r="34" spans="1:18" s="11" customFormat="1" ht="15.95" customHeight="1">
      <c r="A34" s="53"/>
      <c r="B34" s="40" t="s">
        <v>73</v>
      </c>
      <c r="C34" s="51">
        <v>-859</v>
      </c>
      <c r="D34" s="51">
        <v>-3</v>
      </c>
      <c r="E34" s="51">
        <v>-1804</v>
      </c>
      <c r="F34" s="51">
        <v>-2666</v>
      </c>
      <c r="G34" s="51">
        <v>-17894</v>
      </c>
      <c r="H34" s="51">
        <v>-22853</v>
      </c>
      <c r="I34" s="51">
        <v>-40747</v>
      </c>
      <c r="J34" s="51">
        <v>-336</v>
      </c>
      <c r="K34" s="51">
        <v>0</v>
      </c>
      <c r="L34" s="51">
        <v>0</v>
      </c>
      <c r="M34" s="51">
        <v>-215</v>
      </c>
      <c r="N34" s="51">
        <v>-102</v>
      </c>
      <c r="O34" s="51">
        <v>-44066</v>
      </c>
      <c r="P34" s="10"/>
      <c r="Q34" s="34"/>
      <c r="R34" s="33"/>
    </row>
    <row r="35" spans="1:18" s="11" customFormat="1" ht="15.95" customHeight="1">
      <c r="A35" s="53"/>
      <c r="B35" s="40" t="s">
        <v>74</v>
      </c>
      <c r="C35" s="51">
        <v>246</v>
      </c>
      <c r="D35" s="51">
        <v>161</v>
      </c>
      <c r="E35" s="51">
        <v>108</v>
      </c>
      <c r="F35" s="51">
        <v>515</v>
      </c>
      <c r="G35" s="51">
        <v>809</v>
      </c>
      <c r="H35" s="51">
        <v>1206</v>
      </c>
      <c r="I35" s="51">
        <v>2015</v>
      </c>
      <c r="J35" s="51">
        <v>952</v>
      </c>
      <c r="K35" s="51">
        <v>0</v>
      </c>
      <c r="L35" s="51">
        <v>0</v>
      </c>
      <c r="M35" s="51">
        <v>6496</v>
      </c>
      <c r="N35" s="51">
        <v>125</v>
      </c>
      <c r="O35" s="51">
        <v>10103</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39" priority="10" stopIfTrue="1" operator="notEqual">
      <formula>0</formula>
    </cfRule>
  </conditionalFormatting>
  <conditionalFormatting sqref="C3:E3">
    <cfRule type="expression" dxfId="238" priority="8">
      <formula>$E$3&lt;&gt;0</formula>
    </cfRule>
  </conditionalFormatting>
  <conditionalFormatting sqref="R6:R7">
    <cfRule type="expression" dxfId="237" priority="9">
      <formula>SUM($R$8:$R$28)&lt;&gt;0</formula>
    </cfRule>
  </conditionalFormatting>
  <conditionalFormatting sqref="C35:O35">
    <cfRule type="expression" dxfId="236" priority="2">
      <formula>ABS(C28-C35)&gt;1000</formula>
    </cfRule>
    <cfRule type="expression" dxfId="235" priority="3">
      <formula>ABS((C28-C35)/C35)&gt;0.1</formula>
    </cfRule>
  </conditionalFormatting>
  <conditionalFormatting sqref="C34:O34">
    <cfRule type="expression" dxfId="234" priority="4">
      <formula>ABS(C26-C34)&gt;1000</formula>
    </cfRule>
    <cfRule type="expression" dxfId="233" priority="5">
      <formula>ABS((C26-C34)/C34)&gt;0.1</formula>
    </cfRule>
  </conditionalFormatting>
  <conditionalFormatting sqref="C33:O33">
    <cfRule type="expression" dxfId="232" priority="6">
      <formula>ABS(C16-C33)&gt;1000</formula>
    </cfRule>
    <cfRule type="expression" dxfId="231" priority="7">
      <formula>ABS((C16-C33)/C33)&gt;0.1</formula>
    </cfRule>
  </conditionalFormatting>
  <conditionalFormatting sqref="I14">
    <cfRule type="cellIs" dxfId="23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23</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0</v>
      </c>
      <c r="F8" s="39">
        <f>SUM(C8:E8)</f>
        <v>0</v>
      </c>
      <c r="G8" s="38"/>
      <c r="H8" s="38"/>
      <c r="I8" s="38"/>
      <c r="J8" s="12">
        <v>14</v>
      </c>
      <c r="K8" s="12">
        <v>0</v>
      </c>
      <c r="L8" s="12">
        <v>0</v>
      </c>
      <c r="M8" s="12">
        <v>351</v>
      </c>
      <c r="N8" s="12">
        <v>242</v>
      </c>
      <c r="O8" s="27">
        <f>SUM(C8:E8,G8:H8,J8:N8)</f>
        <v>607</v>
      </c>
      <c r="P8" s="44"/>
      <c r="Q8" s="42">
        <v>607</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-55</v>
      </c>
      <c r="K11" s="12">
        <v>0</v>
      </c>
      <c r="L11" s="12">
        <v>0</v>
      </c>
      <c r="M11" s="12">
        <v>-20</v>
      </c>
      <c r="N11" s="12">
        <v>-4</v>
      </c>
      <c r="O11" s="27">
        <f>SUM(C11:E11,G11:H11,J11:N11)</f>
        <v>-79</v>
      </c>
      <c r="P11" s="44"/>
      <c r="Q11" s="42">
        <v>-79</v>
      </c>
      <c r="R11" s="43">
        <f>Q11-O11</f>
        <v>0</v>
      </c>
    </row>
    <row r="12" spans="1:25" ht="15.95" customHeight="1">
      <c r="A12" s="11"/>
      <c r="B12" s="23" t="s">
        <v>5</v>
      </c>
      <c r="C12" s="12">
        <v>606</v>
      </c>
      <c r="D12" s="12">
        <v>50</v>
      </c>
      <c r="E12" s="12">
        <v>0</v>
      </c>
      <c r="F12" s="39">
        <f>SUM(C12:E12)</f>
        <v>656</v>
      </c>
      <c r="G12" s="12">
        <v>9148</v>
      </c>
      <c r="H12" s="12">
        <v>6364</v>
      </c>
      <c r="I12" s="39">
        <f>SUM(G12:H12)</f>
        <v>15512</v>
      </c>
      <c r="J12" s="12">
        <v>3110</v>
      </c>
      <c r="K12" s="12">
        <v>221</v>
      </c>
      <c r="L12" s="12">
        <v>0</v>
      </c>
      <c r="M12" s="12">
        <v>285</v>
      </c>
      <c r="N12" s="12">
        <v>1031</v>
      </c>
      <c r="O12" s="27">
        <f>SUM(C12:E12,G12:H12,J12:N12)</f>
        <v>20815</v>
      </c>
      <c r="P12" s="44"/>
      <c r="Q12" s="42">
        <v>20815</v>
      </c>
      <c r="R12" s="43">
        <f t="shared" si="0"/>
        <v>0</v>
      </c>
    </row>
    <row r="13" spans="1:25" ht="15.95" customHeight="1">
      <c r="A13" s="11"/>
      <c r="B13" s="25" t="s">
        <v>52</v>
      </c>
      <c r="C13" s="26">
        <f>C8+C9+C10+C12+C11</f>
        <v>606</v>
      </c>
      <c r="D13" s="26">
        <f t="shared" ref="D13:O13" si="2">D8+D9+D10+D12+D11</f>
        <v>50</v>
      </c>
      <c r="E13" s="26">
        <f t="shared" si="2"/>
        <v>0</v>
      </c>
      <c r="F13" s="26">
        <f t="shared" si="2"/>
        <v>656</v>
      </c>
      <c r="G13" s="26">
        <f t="shared" si="2"/>
        <v>9148</v>
      </c>
      <c r="H13" s="26">
        <f t="shared" si="2"/>
        <v>6364</v>
      </c>
      <c r="I13" s="26">
        <f t="shared" si="2"/>
        <v>15512</v>
      </c>
      <c r="J13" s="26">
        <f t="shared" si="2"/>
        <v>3069</v>
      </c>
      <c r="K13" s="26">
        <f t="shared" si="2"/>
        <v>221</v>
      </c>
      <c r="L13" s="26">
        <f t="shared" si="2"/>
        <v>0</v>
      </c>
      <c r="M13" s="26">
        <f t="shared" si="2"/>
        <v>616</v>
      </c>
      <c r="N13" s="26">
        <f t="shared" si="2"/>
        <v>1269</v>
      </c>
      <c r="O13" s="26">
        <f t="shared" si="2"/>
        <v>21343</v>
      </c>
      <c r="P13" s="45"/>
      <c r="Q13" s="42">
        <v>21343</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606</v>
      </c>
      <c r="D16" s="26">
        <f t="shared" ref="D16:N16" si="3">SUM(D8:D9,D12,D15)+D19+D20+D11</f>
        <v>50</v>
      </c>
      <c r="E16" s="26">
        <f t="shared" si="3"/>
        <v>0</v>
      </c>
      <c r="F16" s="26">
        <f t="shared" si="3"/>
        <v>656</v>
      </c>
      <c r="G16" s="26">
        <f t="shared" si="3"/>
        <v>9148</v>
      </c>
      <c r="H16" s="26">
        <f t="shared" si="3"/>
        <v>6364</v>
      </c>
      <c r="I16" s="26">
        <f t="shared" si="3"/>
        <v>15512</v>
      </c>
      <c r="J16" s="26">
        <f t="shared" si="3"/>
        <v>3069</v>
      </c>
      <c r="K16" s="26">
        <f t="shared" si="3"/>
        <v>221</v>
      </c>
      <c r="L16" s="26">
        <f t="shared" si="3"/>
        <v>0</v>
      </c>
      <c r="M16" s="26">
        <f t="shared" si="3"/>
        <v>616</v>
      </c>
      <c r="N16" s="26">
        <f t="shared" si="3"/>
        <v>1269</v>
      </c>
      <c r="O16" s="26">
        <f>SUM(C16:E16,G16:H16,J16:N16)</f>
        <v>21343</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-385</v>
      </c>
      <c r="D22" s="12">
        <v>0</v>
      </c>
      <c r="E22" s="12">
        <v>-275</v>
      </c>
      <c r="F22" s="39">
        <f>SUM(C22:E22)</f>
        <v>-660</v>
      </c>
      <c r="G22" s="12">
        <v>-8963</v>
      </c>
      <c r="H22" s="12">
        <v>-6249</v>
      </c>
      <c r="I22" s="39">
        <f>SUM(G22:H22)</f>
        <v>-15212</v>
      </c>
      <c r="J22" s="12">
        <v>-1738</v>
      </c>
      <c r="K22" s="12">
        <v>0</v>
      </c>
      <c r="L22" s="12">
        <v>0</v>
      </c>
      <c r="M22" s="12">
        <v>-24</v>
      </c>
      <c r="N22" s="12">
        <v>-241</v>
      </c>
      <c r="O22" s="27">
        <f t="shared" si="4"/>
        <v>-17875</v>
      </c>
      <c r="P22" s="44"/>
      <c r="Q22" s="42">
        <v>-17875</v>
      </c>
      <c r="R22" s="43">
        <f t="shared" si="5"/>
        <v>0</v>
      </c>
    </row>
    <row r="23" spans="1:19" ht="15.95" customHeight="1">
      <c r="B23" s="28" t="s">
        <v>55</v>
      </c>
      <c r="C23" s="26">
        <f>C19+C20+C21+C22</f>
        <v>-385</v>
      </c>
      <c r="D23" s="26">
        <f t="shared" ref="D23:O23" si="6">D19+D20+D21+D22</f>
        <v>0</v>
      </c>
      <c r="E23" s="26">
        <f t="shared" si="6"/>
        <v>-275</v>
      </c>
      <c r="F23" s="26">
        <f t="shared" si="6"/>
        <v>-660</v>
      </c>
      <c r="G23" s="26">
        <f t="shared" si="6"/>
        <v>-8963</v>
      </c>
      <c r="H23" s="26">
        <f t="shared" si="6"/>
        <v>-6249</v>
      </c>
      <c r="I23" s="26">
        <f t="shared" si="6"/>
        <v>-15212</v>
      </c>
      <c r="J23" s="26">
        <f t="shared" si="6"/>
        <v>-1738</v>
      </c>
      <c r="K23" s="26">
        <f t="shared" si="6"/>
        <v>0</v>
      </c>
      <c r="L23" s="26">
        <f t="shared" si="6"/>
        <v>0</v>
      </c>
      <c r="M23" s="26">
        <f t="shared" si="6"/>
        <v>-24</v>
      </c>
      <c r="N23" s="26">
        <f t="shared" si="6"/>
        <v>-241</v>
      </c>
      <c r="O23" s="26">
        <f t="shared" si="6"/>
        <v>-17875</v>
      </c>
      <c r="P23" s="45"/>
      <c r="Q23" s="42">
        <v>-17875</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-385</v>
      </c>
      <c r="D26" s="26">
        <f t="shared" ref="D26:N26" si="7">SUM(D22,D25)</f>
        <v>0</v>
      </c>
      <c r="E26" s="26">
        <f t="shared" si="7"/>
        <v>-275</v>
      </c>
      <c r="F26" s="26">
        <f>SUM(C26:E26)</f>
        <v>-660</v>
      </c>
      <c r="G26" s="26">
        <f t="shared" si="7"/>
        <v>-8963</v>
      </c>
      <c r="H26" s="26">
        <f t="shared" si="7"/>
        <v>-6249</v>
      </c>
      <c r="I26" s="26">
        <f>SUM(G26:H26)</f>
        <v>-15212</v>
      </c>
      <c r="J26" s="26">
        <f t="shared" si="7"/>
        <v>-1738</v>
      </c>
      <c r="K26" s="26">
        <f t="shared" si="7"/>
        <v>0</v>
      </c>
      <c r="L26" s="26">
        <f t="shared" si="7"/>
        <v>0</v>
      </c>
      <c r="M26" s="26">
        <f t="shared" si="7"/>
        <v>-24</v>
      </c>
      <c r="N26" s="26">
        <f t="shared" si="7"/>
        <v>-241</v>
      </c>
      <c r="O26" s="26">
        <f>SUM(C26:E26,G26:H26,J26:N26)</f>
        <v>-17875</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221</v>
      </c>
      <c r="D28" s="26">
        <f t="shared" ref="D28:O28" si="8">D13+D23</f>
        <v>50</v>
      </c>
      <c r="E28" s="26">
        <f t="shared" si="8"/>
        <v>-275</v>
      </c>
      <c r="F28" s="26">
        <f t="shared" si="8"/>
        <v>-4</v>
      </c>
      <c r="G28" s="26">
        <f t="shared" si="8"/>
        <v>185</v>
      </c>
      <c r="H28" s="26">
        <f t="shared" si="8"/>
        <v>115</v>
      </c>
      <c r="I28" s="26">
        <f t="shared" si="8"/>
        <v>300</v>
      </c>
      <c r="J28" s="26">
        <f t="shared" si="8"/>
        <v>1331</v>
      </c>
      <c r="K28" s="26">
        <f t="shared" si="8"/>
        <v>221</v>
      </c>
      <c r="L28" s="26">
        <f t="shared" si="8"/>
        <v>0</v>
      </c>
      <c r="M28" s="26">
        <f t="shared" si="8"/>
        <v>592</v>
      </c>
      <c r="N28" s="26">
        <f t="shared" si="8"/>
        <v>1028</v>
      </c>
      <c r="O28" s="26">
        <f t="shared" si="8"/>
        <v>3468</v>
      </c>
      <c r="P28" s="45"/>
      <c r="Q28" s="42">
        <v>3468</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489</v>
      </c>
      <c r="D33" s="51">
        <v>41</v>
      </c>
      <c r="E33" s="51">
        <v>0</v>
      </c>
      <c r="F33" s="51">
        <v>530</v>
      </c>
      <c r="G33" s="51">
        <v>9704</v>
      </c>
      <c r="H33" s="51">
        <v>6368</v>
      </c>
      <c r="I33" s="51">
        <v>16072</v>
      </c>
      <c r="J33" s="51">
        <v>3228</v>
      </c>
      <c r="K33" s="51">
        <v>187</v>
      </c>
      <c r="L33" s="51">
        <v>0</v>
      </c>
      <c r="M33" s="51">
        <v>665</v>
      </c>
      <c r="N33" s="51">
        <v>1295</v>
      </c>
      <c r="O33" s="51">
        <v>21977</v>
      </c>
      <c r="P33" s="10"/>
      <c r="Q33" s="34"/>
      <c r="R33" s="33"/>
    </row>
    <row r="34" spans="1:18" s="11" customFormat="1" ht="15.95" customHeight="1">
      <c r="A34" s="53"/>
      <c r="B34" s="40" t="s">
        <v>73</v>
      </c>
      <c r="C34" s="51">
        <v>-407</v>
      </c>
      <c r="D34" s="51">
        <v>0</v>
      </c>
      <c r="E34" s="51">
        <v>179</v>
      </c>
      <c r="F34" s="51">
        <v>-228</v>
      </c>
      <c r="G34" s="51">
        <v>-9715</v>
      </c>
      <c r="H34" s="51">
        <v>-6279</v>
      </c>
      <c r="I34" s="51">
        <v>-15994</v>
      </c>
      <c r="J34" s="51">
        <v>-1720</v>
      </c>
      <c r="K34" s="51">
        <v>0</v>
      </c>
      <c r="L34" s="51">
        <v>0</v>
      </c>
      <c r="M34" s="51">
        <v>-24</v>
      </c>
      <c r="N34" s="51">
        <v>-85</v>
      </c>
      <c r="O34" s="51">
        <v>-18051</v>
      </c>
      <c r="P34" s="10"/>
      <c r="Q34" s="34"/>
      <c r="R34" s="33"/>
    </row>
    <row r="35" spans="1:18" s="11" customFormat="1" ht="15.95" customHeight="1">
      <c r="A35" s="53"/>
      <c r="B35" s="40" t="s">
        <v>74</v>
      </c>
      <c r="C35" s="51">
        <v>82</v>
      </c>
      <c r="D35" s="51">
        <v>41</v>
      </c>
      <c r="E35" s="51">
        <v>179</v>
      </c>
      <c r="F35" s="51">
        <v>302</v>
      </c>
      <c r="G35" s="51">
        <v>-11</v>
      </c>
      <c r="H35" s="51">
        <v>89</v>
      </c>
      <c r="I35" s="51">
        <v>78</v>
      </c>
      <c r="J35" s="51">
        <v>1508</v>
      </c>
      <c r="K35" s="51">
        <v>187</v>
      </c>
      <c r="L35" s="51">
        <v>0</v>
      </c>
      <c r="M35" s="51">
        <v>641</v>
      </c>
      <c r="N35" s="51">
        <v>1210</v>
      </c>
      <c r="O35" s="51">
        <v>3926</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29" priority="10" stopIfTrue="1" operator="notEqual">
      <formula>0</formula>
    </cfRule>
  </conditionalFormatting>
  <conditionalFormatting sqref="C3:E3">
    <cfRule type="expression" dxfId="228" priority="8">
      <formula>$E$3&lt;&gt;0</formula>
    </cfRule>
  </conditionalFormatting>
  <conditionalFormatting sqref="R6:R7">
    <cfRule type="expression" dxfId="227" priority="9">
      <formula>SUM($R$8:$R$28)&lt;&gt;0</formula>
    </cfRule>
  </conditionalFormatting>
  <conditionalFormatting sqref="C35:O35">
    <cfRule type="expression" dxfId="226" priority="2">
      <formula>ABS(C28-C35)&gt;1000</formula>
    </cfRule>
    <cfRule type="expression" dxfId="225" priority="3">
      <formula>ABS((C28-C35)/C35)&gt;0.1</formula>
    </cfRule>
  </conditionalFormatting>
  <conditionalFormatting sqref="C34:O34">
    <cfRule type="expression" dxfId="224" priority="4">
      <formula>ABS(C26-C34)&gt;1000</formula>
    </cfRule>
    <cfRule type="expression" dxfId="223" priority="5">
      <formula>ABS((C26-C34)/C34)&gt;0.1</formula>
    </cfRule>
  </conditionalFormatting>
  <conditionalFormatting sqref="C33:O33">
    <cfRule type="expression" dxfId="222" priority="6">
      <formula>ABS(C16-C33)&gt;1000</formula>
    </cfRule>
    <cfRule type="expression" dxfId="221" priority="7">
      <formula>ABS((C16-C33)/C33)&gt;0.1</formula>
    </cfRule>
  </conditionalFormatting>
  <conditionalFormatting sqref="I14">
    <cfRule type="cellIs" dxfId="22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24</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9</v>
      </c>
      <c r="E8" s="12">
        <v>0</v>
      </c>
      <c r="F8" s="39">
        <f>SUM(C8:E8)</f>
        <v>9</v>
      </c>
      <c r="G8" s="38"/>
      <c r="H8" s="38"/>
      <c r="I8" s="38"/>
      <c r="J8" s="12">
        <v>174</v>
      </c>
      <c r="K8" s="12">
        <v>0</v>
      </c>
      <c r="L8" s="12">
        <v>0</v>
      </c>
      <c r="M8" s="12">
        <v>0</v>
      </c>
      <c r="N8" s="12">
        <v>131</v>
      </c>
      <c r="O8" s="27">
        <f>SUM(C8:E8,G8:H8,J8:N8)</f>
        <v>314</v>
      </c>
      <c r="P8" s="44"/>
      <c r="Q8" s="42">
        <v>314</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-12</v>
      </c>
      <c r="E11" s="12">
        <v>0</v>
      </c>
      <c r="F11" s="39">
        <f>SUM(C11:E11)</f>
        <v>-12</v>
      </c>
      <c r="G11" s="12">
        <v>0</v>
      </c>
      <c r="H11" s="12">
        <v>0</v>
      </c>
      <c r="I11" s="39">
        <f>SUM(G11:H11)</f>
        <v>0</v>
      </c>
      <c r="J11" s="12">
        <v>-23</v>
      </c>
      <c r="K11" s="12">
        <v>0</v>
      </c>
      <c r="L11" s="12">
        <v>0</v>
      </c>
      <c r="M11" s="12">
        <v>0</v>
      </c>
      <c r="N11" s="12">
        <v>-387</v>
      </c>
      <c r="O11" s="27">
        <f>SUM(C11:E11,G11:H11,J11:N11)</f>
        <v>-422</v>
      </c>
      <c r="P11" s="44"/>
      <c r="Q11" s="42">
        <v>-422</v>
      </c>
      <c r="R11" s="43">
        <f>Q11-O11</f>
        <v>0</v>
      </c>
    </row>
    <row r="12" spans="1:25" ht="15.95" customHeight="1">
      <c r="A12" s="11"/>
      <c r="B12" s="23" t="s">
        <v>5</v>
      </c>
      <c r="C12" s="12">
        <v>674</v>
      </c>
      <c r="D12" s="12">
        <v>42</v>
      </c>
      <c r="E12" s="12">
        <v>0</v>
      </c>
      <c r="F12" s="39">
        <f>SUM(C12:E12)</f>
        <v>716</v>
      </c>
      <c r="G12" s="12">
        <v>8715</v>
      </c>
      <c r="H12" s="12">
        <v>9433</v>
      </c>
      <c r="I12" s="39">
        <f>SUM(G12:H12)</f>
        <v>18148</v>
      </c>
      <c r="J12" s="12">
        <v>4430</v>
      </c>
      <c r="K12" s="12">
        <v>0</v>
      </c>
      <c r="L12" s="12">
        <v>0</v>
      </c>
      <c r="M12" s="12">
        <v>817</v>
      </c>
      <c r="N12" s="12">
        <v>2027</v>
      </c>
      <c r="O12" s="27">
        <f>SUM(C12:E12,G12:H12,J12:N12)</f>
        <v>26138</v>
      </c>
      <c r="P12" s="44"/>
      <c r="Q12" s="42">
        <v>26138</v>
      </c>
      <c r="R12" s="43">
        <f t="shared" si="0"/>
        <v>0</v>
      </c>
    </row>
    <row r="13" spans="1:25" ht="15.95" customHeight="1">
      <c r="A13" s="11"/>
      <c r="B13" s="25" t="s">
        <v>52</v>
      </c>
      <c r="C13" s="26">
        <f>C8+C9+C10+C12+C11</f>
        <v>674</v>
      </c>
      <c r="D13" s="26">
        <f t="shared" ref="D13:O13" si="2">D8+D9+D10+D12+D11</f>
        <v>39</v>
      </c>
      <c r="E13" s="26">
        <f t="shared" si="2"/>
        <v>0</v>
      </c>
      <c r="F13" s="26">
        <f t="shared" si="2"/>
        <v>713</v>
      </c>
      <c r="G13" s="26">
        <f t="shared" si="2"/>
        <v>8715</v>
      </c>
      <c r="H13" s="26">
        <f t="shared" si="2"/>
        <v>9433</v>
      </c>
      <c r="I13" s="26">
        <f t="shared" si="2"/>
        <v>18148</v>
      </c>
      <c r="J13" s="26">
        <f t="shared" si="2"/>
        <v>4581</v>
      </c>
      <c r="K13" s="26">
        <f t="shared" si="2"/>
        <v>0</v>
      </c>
      <c r="L13" s="26">
        <f t="shared" si="2"/>
        <v>0</v>
      </c>
      <c r="M13" s="26">
        <f t="shared" si="2"/>
        <v>817</v>
      </c>
      <c r="N13" s="26">
        <f t="shared" si="2"/>
        <v>1771</v>
      </c>
      <c r="O13" s="26">
        <f t="shared" si="2"/>
        <v>26030</v>
      </c>
      <c r="P13" s="45"/>
      <c r="Q13" s="42">
        <v>26030</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674</v>
      </c>
      <c r="D16" s="26">
        <f t="shared" ref="D16:N16" si="3">SUM(D8:D9,D12,D15)+D19+D20+D11</f>
        <v>39</v>
      </c>
      <c r="E16" s="26">
        <f t="shared" si="3"/>
        <v>0</v>
      </c>
      <c r="F16" s="26">
        <f t="shared" si="3"/>
        <v>713</v>
      </c>
      <c r="G16" s="26">
        <f t="shared" si="3"/>
        <v>8715</v>
      </c>
      <c r="H16" s="26">
        <f t="shared" si="3"/>
        <v>9433</v>
      </c>
      <c r="I16" s="26">
        <f t="shared" si="3"/>
        <v>18148</v>
      </c>
      <c r="J16" s="26">
        <f t="shared" si="3"/>
        <v>4581</v>
      </c>
      <c r="K16" s="26">
        <f t="shared" si="3"/>
        <v>0</v>
      </c>
      <c r="L16" s="26">
        <f t="shared" si="3"/>
        <v>0</v>
      </c>
      <c r="M16" s="26">
        <f t="shared" si="3"/>
        <v>817</v>
      </c>
      <c r="N16" s="26">
        <f t="shared" si="3"/>
        <v>1730</v>
      </c>
      <c r="O16" s="26">
        <f>SUM(C16:E16,G16:H16,J16:N16)</f>
        <v>25989</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-41</v>
      </c>
      <c r="O19" s="27">
        <f t="shared" ref="O19:O22" si="4">SUM(C19:E19,G19:H19,J19:N19)</f>
        <v>-41</v>
      </c>
      <c r="P19" s="44"/>
      <c r="Q19" s="42">
        <v>-41</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0</v>
      </c>
      <c r="D22" s="12">
        <v>0</v>
      </c>
      <c r="E22" s="12">
        <v>0</v>
      </c>
      <c r="F22" s="39">
        <f>SUM(C22:E22)</f>
        <v>0</v>
      </c>
      <c r="G22" s="12">
        <v>-8902</v>
      </c>
      <c r="H22" s="12">
        <v>-8889</v>
      </c>
      <c r="I22" s="39">
        <f>SUM(G22:H22)</f>
        <v>-17791</v>
      </c>
      <c r="J22" s="12">
        <v>-3580</v>
      </c>
      <c r="K22" s="12">
        <v>0</v>
      </c>
      <c r="L22" s="12">
        <v>0</v>
      </c>
      <c r="M22" s="12">
        <v>0</v>
      </c>
      <c r="N22" s="12">
        <v>-549</v>
      </c>
      <c r="O22" s="27">
        <f t="shared" si="4"/>
        <v>-21920</v>
      </c>
      <c r="P22" s="44"/>
      <c r="Q22" s="42">
        <v>-21920</v>
      </c>
      <c r="R22" s="43">
        <f t="shared" si="5"/>
        <v>0</v>
      </c>
    </row>
    <row r="23" spans="1:19" ht="15.95" customHeight="1">
      <c r="B23" s="28" t="s">
        <v>55</v>
      </c>
      <c r="C23" s="26">
        <f>C19+C20+C21+C22</f>
        <v>0</v>
      </c>
      <c r="D23" s="26">
        <f t="shared" ref="D23:O23" si="6">D19+D20+D21+D22</f>
        <v>0</v>
      </c>
      <c r="E23" s="26">
        <f t="shared" si="6"/>
        <v>0</v>
      </c>
      <c r="F23" s="26">
        <f t="shared" si="6"/>
        <v>0</v>
      </c>
      <c r="G23" s="26">
        <f t="shared" si="6"/>
        <v>-8902</v>
      </c>
      <c r="H23" s="26">
        <f t="shared" si="6"/>
        <v>-8889</v>
      </c>
      <c r="I23" s="26">
        <f t="shared" si="6"/>
        <v>-17791</v>
      </c>
      <c r="J23" s="26">
        <f t="shared" si="6"/>
        <v>-3580</v>
      </c>
      <c r="K23" s="26">
        <f t="shared" si="6"/>
        <v>0</v>
      </c>
      <c r="L23" s="26">
        <f t="shared" si="6"/>
        <v>0</v>
      </c>
      <c r="M23" s="26">
        <f t="shared" si="6"/>
        <v>0</v>
      </c>
      <c r="N23" s="26">
        <f t="shared" si="6"/>
        <v>-590</v>
      </c>
      <c r="O23" s="26">
        <f t="shared" si="6"/>
        <v>-21961</v>
      </c>
      <c r="P23" s="45"/>
      <c r="Q23" s="42">
        <v>-21961</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0</v>
      </c>
      <c r="D26" s="26">
        <f t="shared" ref="D26:N26" si="7">SUM(D22,D25)</f>
        <v>0</v>
      </c>
      <c r="E26" s="26">
        <f t="shared" si="7"/>
        <v>0</v>
      </c>
      <c r="F26" s="26">
        <f>SUM(C26:E26)</f>
        <v>0</v>
      </c>
      <c r="G26" s="26">
        <f t="shared" si="7"/>
        <v>-8902</v>
      </c>
      <c r="H26" s="26">
        <f t="shared" si="7"/>
        <v>-8889</v>
      </c>
      <c r="I26" s="26">
        <f>SUM(G26:H26)</f>
        <v>-17791</v>
      </c>
      <c r="J26" s="26">
        <f t="shared" si="7"/>
        <v>-3580</v>
      </c>
      <c r="K26" s="26">
        <f t="shared" si="7"/>
        <v>0</v>
      </c>
      <c r="L26" s="26">
        <f t="shared" si="7"/>
        <v>0</v>
      </c>
      <c r="M26" s="26">
        <f t="shared" si="7"/>
        <v>0</v>
      </c>
      <c r="N26" s="26">
        <f t="shared" si="7"/>
        <v>-549</v>
      </c>
      <c r="O26" s="26">
        <f>SUM(C26:E26,G26:H26,J26:N26)</f>
        <v>-21920</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674</v>
      </c>
      <c r="D28" s="26">
        <f t="shared" ref="D28:O28" si="8">D13+D23</f>
        <v>39</v>
      </c>
      <c r="E28" s="26">
        <f t="shared" si="8"/>
        <v>0</v>
      </c>
      <c r="F28" s="26">
        <f t="shared" si="8"/>
        <v>713</v>
      </c>
      <c r="G28" s="26">
        <f t="shared" si="8"/>
        <v>-187</v>
      </c>
      <c r="H28" s="26">
        <f t="shared" si="8"/>
        <v>544</v>
      </c>
      <c r="I28" s="26">
        <f t="shared" si="8"/>
        <v>357</v>
      </c>
      <c r="J28" s="26">
        <f t="shared" si="8"/>
        <v>1001</v>
      </c>
      <c r="K28" s="26">
        <f t="shared" si="8"/>
        <v>0</v>
      </c>
      <c r="L28" s="26">
        <f t="shared" si="8"/>
        <v>0</v>
      </c>
      <c r="M28" s="26">
        <f t="shared" si="8"/>
        <v>817</v>
      </c>
      <c r="N28" s="26">
        <f t="shared" si="8"/>
        <v>1181</v>
      </c>
      <c r="O28" s="26">
        <f t="shared" si="8"/>
        <v>4069</v>
      </c>
      <c r="P28" s="45"/>
      <c r="Q28" s="42">
        <v>4069</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858</v>
      </c>
      <c r="D33" s="51">
        <v>79</v>
      </c>
      <c r="E33" s="51">
        <v>0</v>
      </c>
      <c r="F33" s="51">
        <v>937</v>
      </c>
      <c r="G33" s="51">
        <v>10452</v>
      </c>
      <c r="H33" s="51">
        <v>9200</v>
      </c>
      <c r="I33" s="51">
        <v>19652</v>
      </c>
      <c r="J33" s="51">
        <v>4795</v>
      </c>
      <c r="K33" s="51">
        <v>0</v>
      </c>
      <c r="L33" s="51">
        <v>0</v>
      </c>
      <c r="M33" s="51">
        <v>727</v>
      </c>
      <c r="N33" s="51">
        <v>1720</v>
      </c>
      <c r="O33" s="51">
        <v>27831</v>
      </c>
      <c r="P33" s="10"/>
      <c r="Q33" s="34"/>
      <c r="R33" s="33"/>
    </row>
    <row r="34" spans="1:18" s="11" customFormat="1" ht="15.95" customHeight="1">
      <c r="A34" s="53"/>
      <c r="B34" s="40" t="s">
        <v>73</v>
      </c>
      <c r="C34" s="51">
        <v>0</v>
      </c>
      <c r="D34" s="51">
        <v>-6</v>
      </c>
      <c r="E34" s="51">
        <v>0</v>
      </c>
      <c r="F34" s="51">
        <v>-6</v>
      </c>
      <c r="G34" s="51">
        <v>-9257</v>
      </c>
      <c r="H34" s="51">
        <v>-9313</v>
      </c>
      <c r="I34" s="51">
        <v>-18570</v>
      </c>
      <c r="J34" s="51">
        <v>-3466</v>
      </c>
      <c r="K34" s="51">
        <v>0</v>
      </c>
      <c r="L34" s="51">
        <v>0</v>
      </c>
      <c r="M34" s="51">
        <v>0</v>
      </c>
      <c r="N34" s="51">
        <v>-219</v>
      </c>
      <c r="O34" s="51">
        <v>-22261</v>
      </c>
      <c r="P34" s="10"/>
      <c r="Q34" s="34"/>
      <c r="R34" s="33"/>
    </row>
    <row r="35" spans="1:18" s="11" customFormat="1" ht="15.95" customHeight="1">
      <c r="A35" s="53"/>
      <c r="B35" s="40" t="s">
        <v>74</v>
      </c>
      <c r="C35" s="51">
        <v>858</v>
      </c>
      <c r="D35" s="51">
        <v>73</v>
      </c>
      <c r="E35" s="51">
        <v>0</v>
      </c>
      <c r="F35" s="51">
        <v>931</v>
      </c>
      <c r="G35" s="51">
        <v>1195</v>
      </c>
      <c r="H35" s="51">
        <v>-113</v>
      </c>
      <c r="I35" s="51">
        <v>1082</v>
      </c>
      <c r="J35" s="51">
        <v>1329</v>
      </c>
      <c r="K35" s="51">
        <v>0</v>
      </c>
      <c r="L35" s="51">
        <v>0</v>
      </c>
      <c r="M35" s="51">
        <v>727</v>
      </c>
      <c r="N35" s="51">
        <v>1501</v>
      </c>
      <c r="O35" s="51">
        <v>5570</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19" priority="10" stopIfTrue="1" operator="notEqual">
      <formula>0</formula>
    </cfRule>
  </conditionalFormatting>
  <conditionalFormatting sqref="C3:E3">
    <cfRule type="expression" dxfId="218" priority="8">
      <formula>$E$3&lt;&gt;0</formula>
    </cfRule>
  </conditionalFormatting>
  <conditionalFormatting sqref="R6:R7">
    <cfRule type="expression" dxfId="217" priority="9">
      <formula>SUM($R$8:$R$28)&lt;&gt;0</formula>
    </cfRule>
  </conditionalFormatting>
  <conditionalFormatting sqref="C35:O35">
    <cfRule type="expression" dxfId="216" priority="2">
      <formula>ABS(C28-C35)&gt;1000</formula>
    </cfRule>
    <cfRule type="expression" dxfId="215" priority="3">
      <formula>ABS((C28-C35)/C35)&gt;0.1</formula>
    </cfRule>
  </conditionalFormatting>
  <conditionalFormatting sqref="C34:O34">
    <cfRule type="expression" dxfId="214" priority="4">
      <formula>ABS(C26-C34)&gt;1000</formula>
    </cfRule>
    <cfRule type="expression" dxfId="213" priority="5">
      <formula>ABS((C26-C34)/C34)&gt;0.1</formula>
    </cfRule>
  </conditionalFormatting>
  <conditionalFormatting sqref="C33:O33">
    <cfRule type="expression" dxfId="212" priority="6">
      <formula>ABS(C16-C33)&gt;1000</formula>
    </cfRule>
    <cfRule type="expression" dxfId="211" priority="7">
      <formula>ABS((C16-C33)/C33)&gt;0.1</formula>
    </cfRule>
  </conditionalFormatting>
  <conditionalFormatting sqref="I14">
    <cfRule type="cellIs" dxfId="21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25</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52</v>
      </c>
      <c r="E8" s="12">
        <v>0</v>
      </c>
      <c r="F8" s="39">
        <f>SUM(C8:E8)</f>
        <v>52</v>
      </c>
      <c r="G8" s="38"/>
      <c r="H8" s="38"/>
      <c r="I8" s="38"/>
      <c r="J8" s="12">
        <v>86</v>
      </c>
      <c r="K8" s="12">
        <v>56</v>
      </c>
      <c r="L8" s="12">
        <v>0</v>
      </c>
      <c r="M8" s="12">
        <v>0</v>
      </c>
      <c r="N8" s="12">
        <v>420</v>
      </c>
      <c r="O8" s="27">
        <f>SUM(C8:E8,G8:H8,J8:N8)</f>
        <v>614</v>
      </c>
      <c r="P8" s="44"/>
      <c r="Q8" s="42">
        <v>614</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-125</v>
      </c>
      <c r="O11" s="27">
        <f>SUM(C11:E11,G11:H11,J11:N11)</f>
        <v>-125</v>
      </c>
      <c r="P11" s="44"/>
      <c r="Q11" s="42">
        <v>-125</v>
      </c>
      <c r="R11" s="43">
        <f>Q11-O11</f>
        <v>0</v>
      </c>
    </row>
    <row r="12" spans="1:25" ht="15.95" customHeight="1">
      <c r="A12" s="11"/>
      <c r="B12" s="23" t="s">
        <v>5</v>
      </c>
      <c r="C12" s="12">
        <v>458</v>
      </c>
      <c r="D12" s="12">
        <v>80</v>
      </c>
      <c r="E12" s="12">
        <v>0</v>
      </c>
      <c r="F12" s="39">
        <f>SUM(C12:E12)</f>
        <v>538</v>
      </c>
      <c r="G12" s="12">
        <v>8670</v>
      </c>
      <c r="H12" s="12">
        <v>6142</v>
      </c>
      <c r="I12" s="39">
        <f>SUM(G12:H12)</f>
        <v>14812</v>
      </c>
      <c r="J12" s="12">
        <v>1601</v>
      </c>
      <c r="K12" s="12">
        <v>43</v>
      </c>
      <c r="L12" s="12">
        <v>0</v>
      </c>
      <c r="M12" s="12">
        <v>0</v>
      </c>
      <c r="N12" s="12">
        <v>3367</v>
      </c>
      <c r="O12" s="27">
        <f>SUM(C12:E12,G12:H12,J12:N12)</f>
        <v>20361</v>
      </c>
      <c r="P12" s="44"/>
      <c r="Q12" s="42">
        <v>20361</v>
      </c>
      <c r="R12" s="43">
        <f t="shared" si="0"/>
        <v>0</v>
      </c>
    </row>
    <row r="13" spans="1:25" ht="15.95" customHeight="1">
      <c r="A13" s="11"/>
      <c r="B13" s="25" t="s">
        <v>52</v>
      </c>
      <c r="C13" s="26">
        <f>C8+C9+C10+C12+C11</f>
        <v>458</v>
      </c>
      <c r="D13" s="26">
        <f t="shared" ref="D13:O13" si="2">D8+D9+D10+D12+D11</f>
        <v>132</v>
      </c>
      <c r="E13" s="26">
        <f t="shared" si="2"/>
        <v>0</v>
      </c>
      <c r="F13" s="26">
        <f t="shared" si="2"/>
        <v>590</v>
      </c>
      <c r="G13" s="26">
        <f t="shared" si="2"/>
        <v>8670</v>
      </c>
      <c r="H13" s="26">
        <f t="shared" si="2"/>
        <v>6142</v>
      </c>
      <c r="I13" s="26">
        <f t="shared" si="2"/>
        <v>14812</v>
      </c>
      <c r="J13" s="26">
        <f t="shared" si="2"/>
        <v>1687</v>
      </c>
      <c r="K13" s="26">
        <f t="shared" si="2"/>
        <v>99</v>
      </c>
      <c r="L13" s="26">
        <f t="shared" si="2"/>
        <v>0</v>
      </c>
      <c r="M13" s="26">
        <f t="shared" si="2"/>
        <v>0</v>
      </c>
      <c r="N13" s="26">
        <f t="shared" si="2"/>
        <v>3662</v>
      </c>
      <c r="O13" s="26">
        <f t="shared" si="2"/>
        <v>20850</v>
      </c>
      <c r="P13" s="45"/>
      <c r="Q13" s="42">
        <v>20850</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458</v>
      </c>
      <c r="D16" s="26">
        <f t="shared" ref="D16:N16" si="3">SUM(D8:D9,D12,D15)+D19+D20+D11</f>
        <v>132</v>
      </c>
      <c r="E16" s="26">
        <f t="shared" si="3"/>
        <v>0</v>
      </c>
      <c r="F16" s="26">
        <f t="shared" si="3"/>
        <v>590</v>
      </c>
      <c r="G16" s="26">
        <f t="shared" si="3"/>
        <v>8670</v>
      </c>
      <c r="H16" s="26">
        <f t="shared" si="3"/>
        <v>6142</v>
      </c>
      <c r="I16" s="26">
        <f t="shared" si="3"/>
        <v>14812</v>
      </c>
      <c r="J16" s="26">
        <f t="shared" si="3"/>
        <v>1687</v>
      </c>
      <c r="K16" s="26">
        <f t="shared" si="3"/>
        <v>99</v>
      </c>
      <c r="L16" s="26">
        <f t="shared" si="3"/>
        <v>0</v>
      </c>
      <c r="M16" s="26">
        <f t="shared" si="3"/>
        <v>0</v>
      </c>
      <c r="N16" s="26">
        <f t="shared" si="3"/>
        <v>3662</v>
      </c>
      <c r="O16" s="26">
        <f>SUM(C16:E16,G16:H16,J16:N16)</f>
        <v>20850</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-301</v>
      </c>
      <c r="D22" s="12">
        <v>0</v>
      </c>
      <c r="E22" s="12">
        <v>0</v>
      </c>
      <c r="F22" s="39">
        <f>SUM(C22:E22)</f>
        <v>-301</v>
      </c>
      <c r="G22" s="12">
        <v>-8734</v>
      </c>
      <c r="H22" s="12">
        <v>-6055</v>
      </c>
      <c r="I22" s="39">
        <f>SUM(G22:H22)</f>
        <v>-14789</v>
      </c>
      <c r="J22" s="12">
        <v>-928</v>
      </c>
      <c r="K22" s="12">
        <v>0</v>
      </c>
      <c r="L22" s="12">
        <v>0</v>
      </c>
      <c r="M22" s="12">
        <v>0</v>
      </c>
      <c r="N22" s="12">
        <v>-768</v>
      </c>
      <c r="O22" s="27">
        <f t="shared" si="4"/>
        <v>-16786</v>
      </c>
      <c r="P22" s="44"/>
      <c r="Q22" s="42">
        <v>-16786</v>
      </c>
      <c r="R22" s="43">
        <f t="shared" si="5"/>
        <v>0</v>
      </c>
    </row>
    <row r="23" spans="1:19" ht="15.95" customHeight="1">
      <c r="B23" s="28" t="s">
        <v>55</v>
      </c>
      <c r="C23" s="26">
        <f>C19+C20+C21+C22</f>
        <v>-301</v>
      </c>
      <c r="D23" s="26">
        <f t="shared" ref="D23:O23" si="6">D19+D20+D21+D22</f>
        <v>0</v>
      </c>
      <c r="E23" s="26">
        <f t="shared" si="6"/>
        <v>0</v>
      </c>
      <c r="F23" s="26">
        <f t="shared" si="6"/>
        <v>-301</v>
      </c>
      <c r="G23" s="26">
        <f t="shared" si="6"/>
        <v>-8734</v>
      </c>
      <c r="H23" s="26">
        <f t="shared" si="6"/>
        <v>-6055</v>
      </c>
      <c r="I23" s="26">
        <f t="shared" si="6"/>
        <v>-14789</v>
      </c>
      <c r="J23" s="26">
        <f t="shared" si="6"/>
        <v>-928</v>
      </c>
      <c r="K23" s="26">
        <f t="shared" si="6"/>
        <v>0</v>
      </c>
      <c r="L23" s="26">
        <f t="shared" si="6"/>
        <v>0</v>
      </c>
      <c r="M23" s="26">
        <f t="shared" si="6"/>
        <v>0</v>
      </c>
      <c r="N23" s="26">
        <f t="shared" si="6"/>
        <v>-768</v>
      </c>
      <c r="O23" s="26">
        <f t="shared" si="6"/>
        <v>-16786</v>
      </c>
      <c r="P23" s="45"/>
      <c r="Q23" s="42">
        <v>-16786</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-301</v>
      </c>
      <c r="D26" s="26">
        <f t="shared" ref="D26:N26" si="7">SUM(D22,D25)</f>
        <v>0</v>
      </c>
      <c r="E26" s="26">
        <f t="shared" si="7"/>
        <v>0</v>
      </c>
      <c r="F26" s="26">
        <f>SUM(C26:E26)</f>
        <v>-301</v>
      </c>
      <c r="G26" s="26">
        <f t="shared" si="7"/>
        <v>-8734</v>
      </c>
      <c r="H26" s="26">
        <f t="shared" si="7"/>
        <v>-6055</v>
      </c>
      <c r="I26" s="26">
        <f>SUM(G26:H26)</f>
        <v>-14789</v>
      </c>
      <c r="J26" s="26">
        <f t="shared" si="7"/>
        <v>-928</v>
      </c>
      <c r="K26" s="26">
        <f t="shared" si="7"/>
        <v>0</v>
      </c>
      <c r="L26" s="26">
        <f t="shared" si="7"/>
        <v>0</v>
      </c>
      <c r="M26" s="26">
        <f t="shared" si="7"/>
        <v>0</v>
      </c>
      <c r="N26" s="26">
        <f t="shared" si="7"/>
        <v>-768</v>
      </c>
      <c r="O26" s="26">
        <f>SUM(C26:E26,G26:H26,J26:N26)</f>
        <v>-16786</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157</v>
      </c>
      <c r="D28" s="26">
        <f t="shared" ref="D28:O28" si="8">D13+D23</f>
        <v>132</v>
      </c>
      <c r="E28" s="26">
        <f t="shared" si="8"/>
        <v>0</v>
      </c>
      <c r="F28" s="26">
        <f t="shared" si="8"/>
        <v>289</v>
      </c>
      <c r="G28" s="26">
        <f t="shared" si="8"/>
        <v>-64</v>
      </c>
      <c r="H28" s="26">
        <f t="shared" si="8"/>
        <v>87</v>
      </c>
      <c r="I28" s="26">
        <f t="shared" si="8"/>
        <v>23</v>
      </c>
      <c r="J28" s="26">
        <f t="shared" si="8"/>
        <v>759</v>
      </c>
      <c r="K28" s="26">
        <f t="shared" si="8"/>
        <v>99</v>
      </c>
      <c r="L28" s="26">
        <f t="shared" si="8"/>
        <v>0</v>
      </c>
      <c r="M28" s="26">
        <f t="shared" si="8"/>
        <v>0</v>
      </c>
      <c r="N28" s="26">
        <f t="shared" si="8"/>
        <v>2894</v>
      </c>
      <c r="O28" s="26">
        <f t="shared" si="8"/>
        <v>4064</v>
      </c>
      <c r="P28" s="45"/>
      <c r="Q28" s="42">
        <v>4064</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160</v>
      </c>
      <c r="D33" s="51">
        <v>111</v>
      </c>
      <c r="E33" s="51">
        <v>0</v>
      </c>
      <c r="F33" s="51">
        <v>271</v>
      </c>
      <c r="G33" s="51">
        <v>8761</v>
      </c>
      <c r="H33" s="51">
        <v>6412</v>
      </c>
      <c r="I33" s="51">
        <v>15173</v>
      </c>
      <c r="J33" s="51">
        <v>1531</v>
      </c>
      <c r="K33" s="51">
        <v>137</v>
      </c>
      <c r="L33" s="51">
        <v>0</v>
      </c>
      <c r="M33" s="51">
        <v>0</v>
      </c>
      <c r="N33" s="51">
        <v>3042</v>
      </c>
      <c r="O33" s="51">
        <v>20154</v>
      </c>
      <c r="P33" s="10"/>
      <c r="Q33" s="34"/>
      <c r="R33" s="33"/>
    </row>
    <row r="34" spans="1:18" s="11" customFormat="1" ht="15.95" customHeight="1">
      <c r="A34" s="53"/>
      <c r="B34" s="40" t="s">
        <v>73</v>
      </c>
      <c r="C34" s="51">
        <v>-76</v>
      </c>
      <c r="D34" s="51">
        <v>0</v>
      </c>
      <c r="E34" s="51">
        <v>0</v>
      </c>
      <c r="F34" s="51">
        <v>-76</v>
      </c>
      <c r="G34" s="51">
        <v>-8818</v>
      </c>
      <c r="H34" s="51">
        <v>-6207</v>
      </c>
      <c r="I34" s="51">
        <v>-15025</v>
      </c>
      <c r="J34" s="51">
        <v>-833</v>
      </c>
      <c r="K34" s="51">
        <v>0</v>
      </c>
      <c r="L34" s="51">
        <v>0</v>
      </c>
      <c r="M34" s="51">
        <v>0</v>
      </c>
      <c r="N34" s="51">
        <v>-670</v>
      </c>
      <c r="O34" s="51">
        <v>-16604</v>
      </c>
      <c r="P34" s="10"/>
      <c r="Q34" s="34"/>
      <c r="R34" s="33"/>
    </row>
    <row r="35" spans="1:18" s="11" customFormat="1" ht="15.95" customHeight="1">
      <c r="A35" s="53"/>
      <c r="B35" s="40" t="s">
        <v>74</v>
      </c>
      <c r="C35" s="51">
        <v>84</v>
      </c>
      <c r="D35" s="51">
        <v>111</v>
      </c>
      <c r="E35" s="51">
        <v>0</v>
      </c>
      <c r="F35" s="51">
        <v>195</v>
      </c>
      <c r="G35" s="51">
        <v>-57</v>
      </c>
      <c r="H35" s="51">
        <v>205</v>
      </c>
      <c r="I35" s="51">
        <v>148</v>
      </c>
      <c r="J35" s="51">
        <v>698</v>
      </c>
      <c r="K35" s="51">
        <v>137</v>
      </c>
      <c r="L35" s="51">
        <v>0</v>
      </c>
      <c r="M35" s="51">
        <v>0</v>
      </c>
      <c r="N35" s="51">
        <v>2372</v>
      </c>
      <c r="O35" s="51">
        <v>3550</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09" priority="10" stopIfTrue="1" operator="notEqual">
      <formula>0</formula>
    </cfRule>
  </conditionalFormatting>
  <conditionalFormatting sqref="C3:E3">
    <cfRule type="expression" dxfId="208" priority="8">
      <formula>$E$3&lt;&gt;0</formula>
    </cfRule>
  </conditionalFormatting>
  <conditionalFormatting sqref="R6:R7">
    <cfRule type="expression" dxfId="207" priority="9">
      <formula>SUM($R$8:$R$28)&lt;&gt;0</formula>
    </cfRule>
  </conditionalFormatting>
  <conditionalFormatting sqref="C35:O35">
    <cfRule type="expression" dxfId="206" priority="2">
      <formula>ABS(C28-C35)&gt;1000</formula>
    </cfRule>
    <cfRule type="expression" dxfId="205" priority="3">
      <formula>ABS((C28-C35)/C35)&gt;0.1</formula>
    </cfRule>
  </conditionalFormatting>
  <conditionalFormatting sqref="C34:O34">
    <cfRule type="expression" dxfId="204" priority="4">
      <formula>ABS(C26-C34)&gt;1000</formula>
    </cfRule>
    <cfRule type="expression" dxfId="203" priority="5">
      <formula>ABS((C26-C34)/C34)&gt;0.1</formula>
    </cfRule>
  </conditionalFormatting>
  <conditionalFormatting sqref="C33:O33">
    <cfRule type="expression" dxfId="202" priority="6">
      <formula>ABS(C16-C33)&gt;1000</formula>
    </cfRule>
    <cfRule type="expression" dxfId="201" priority="7">
      <formula>ABS((C16-C33)/C33)&gt;0.1</formula>
    </cfRule>
  </conditionalFormatting>
  <conditionalFormatting sqref="I14">
    <cfRule type="cellIs" dxfId="20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26</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18</v>
      </c>
      <c r="E8" s="12">
        <v>0</v>
      </c>
      <c r="F8" s="39">
        <f>SUM(C8:E8)</f>
        <v>18</v>
      </c>
      <c r="G8" s="38"/>
      <c r="H8" s="38"/>
      <c r="I8" s="38"/>
      <c r="J8" s="12">
        <v>28</v>
      </c>
      <c r="K8" s="12">
        <v>0</v>
      </c>
      <c r="L8" s="12">
        <v>1</v>
      </c>
      <c r="M8" s="12">
        <v>0</v>
      </c>
      <c r="N8" s="12">
        <v>5</v>
      </c>
      <c r="O8" s="27">
        <f>SUM(C8:E8,G8:H8,J8:N8)</f>
        <v>52</v>
      </c>
      <c r="P8" s="44"/>
      <c r="Q8" s="42">
        <v>52</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-108</v>
      </c>
      <c r="K11" s="12">
        <v>0</v>
      </c>
      <c r="L11" s="12">
        <v>0</v>
      </c>
      <c r="M11" s="12">
        <v>-36</v>
      </c>
      <c r="N11" s="12">
        <v>-153</v>
      </c>
      <c r="O11" s="27">
        <f>SUM(C11:E11,G11:H11,J11:N11)</f>
        <v>-297</v>
      </c>
      <c r="P11" s="44"/>
      <c r="Q11" s="42">
        <v>-297</v>
      </c>
      <c r="R11" s="43">
        <f>Q11-O11</f>
        <v>0</v>
      </c>
    </row>
    <row r="12" spans="1:25" ht="15.95" customHeight="1">
      <c r="A12" s="11"/>
      <c r="B12" s="23" t="s">
        <v>5</v>
      </c>
      <c r="C12" s="12">
        <v>1231</v>
      </c>
      <c r="D12" s="12">
        <v>223</v>
      </c>
      <c r="E12" s="12">
        <v>0</v>
      </c>
      <c r="F12" s="39">
        <f>SUM(C12:E12)</f>
        <v>1454</v>
      </c>
      <c r="G12" s="12">
        <v>12417</v>
      </c>
      <c r="H12" s="12">
        <v>26701</v>
      </c>
      <c r="I12" s="39">
        <f>SUM(G12:H12)</f>
        <v>39118</v>
      </c>
      <c r="J12" s="12">
        <v>1009</v>
      </c>
      <c r="K12" s="12">
        <v>1138</v>
      </c>
      <c r="L12" s="12">
        <v>1</v>
      </c>
      <c r="M12" s="12">
        <v>1264</v>
      </c>
      <c r="N12" s="12">
        <v>559</v>
      </c>
      <c r="O12" s="27">
        <f>SUM(C12:E12,G12:H12,J12:N12)</f>
        <v>44543</v>
      </c>
      <c r="P12" s="44"/>
      <c r="Q12" s="42">
        <v>44543</v>
      </c>
      <c r="R12" s="43">
        <f t="shared" si="0"/>
        <v>0</v>
      </c>
    </row>
    <row r="13" spans="1:25" ht="15.95" customHeight="1">
      <c r="A13" s="11"/>
      <c r="B13" s="25" t="s">
        <v>52</v>
      </c>
      <c r="C13" s="26">
        <f>C8+C9+C10+C12+C11</f>
        <v>1231</v>
      </c>
      <c r="D13" s="26">
        <f t="shared" ref="D13:O13" si="2">D8+D9+D10+D12+D11</f>
        <v>241</v>
      </c>
      <c r="E13" s="26">
        <f t="shared" si="2"/>
        <v>0</v>
      </c>
      <c r="F13" s="26">
        <f t="shared" si="2"/>
        <v>1472</v>
      </c>
      <c r="G13" s="26">
        <f t="shared" si="2"/>
        <v>12417</v>
      </c>
      <c r="H13" s="26">
        <f t="shared" si="2"/>
        <v>26701</v>
      </c>
      <c r="I13" s="26">
        <f t="shared" si="2"/>
        <v>39118</v>
      </c>
      <c r="J13" s="26">
        <f t="shared" si="2"/>
        <v>929</v>
      </c>
      <c r="K13" s="26">
        <f t="shared" si="2"/>
        <v>1138</v>
      </c>
      <c r="L13" s="26">
        <f t="shared" si="2"/>
        <v>2</v>
      </c>
      <c r="M13" s="26">
        <f t="shared" si="2"/>
        <v>1228</v>
      </c>
      <c r="N13" s="26">
        <f t="shared" si="2"/>
        <v>411</v>
      </c>
      <c r="O13" s="26">
        <f t="shared" si="2"/>
        <v>44298</v>
      </c>
      <c r="P13" s="45"/>
      <c r="Q13" s="42">
        <v>44298</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1231</v>
      </c>
      <c r="D16" s="26">
        <f t="shared" ref="D16:N16" si="3">SUM(D8:D9,D12,D15)+D19+D20+D11</f>
        <v>241</v>
      </c>
      <c r="E16" s="26">
        <f t="shared" si="3"/>
        <v>0</v>
      </c>
      <c r="F16" s="26">
        <f t="shared" si="3"/>
        <v>1472</v>
      </c>
      <c r="G16" s="26">
        <f t="shared" si="3"/>
        <v>12417</v>
      </c>
      <c r="H16" s="26">
        <f t="shared" si="3"/>
        <v>26701</v>
      </c>
      <c r="I16" s="26">
        <f t="shared" si="3"/>
        <v>39118</v>
      </c>
      <c r="J16" s="26">
        <f t="shared" si="3"/>
        <v>929</v>
      </c>
      <c r="K16" s="26">
        <f t="shared" si="3"/>
        <v>1138</v>
      </c>
      <c r="L16" s="26">
        <f t="shared" si="3"/>
        <v>2</v>
      </c>
      <c r="M16" s="26">
        <f t="shared" si="3"/>
        <v>1228</v>
      </c>
      <c r="N16" s="26">
        <f t="shared" si="3"/>
        <v>411</v>
      </c>
      <c r="O16" s="26">
        <f>SUM(C16:E16,G16:H16,J16:N16)</f>
        <v>44298</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-1412</v>
      </c>
      <c r="D22" s="12">
        <v>0</v>
      </c>
      <c r="E22" s="12">
        <v>0</v>
      </c>
      <c r="F22" s="39">
        <f>SUM(C22:E22)</f>
        <v>-1412</v>
      </c>
      <c r="G22" s="12">
        <v>-12510</v>
      </c>
      <c r="H22" s="12">
        <v>-25828</v>
      </c>
      <c r="I22" s="39">
        <f>SUM(G22:H22)</f>
        <v>-38338</v>
      </c>
      <c r="J22" s="12">
        <v>0</v>
      </c>
      <c r="K22" s="12">
        <v>-53</v>
      </c>
      <c r="L22" s="12">
        <v>-1</v>
      </c>
      <c r="M22" s="12">
        <v>0</v>
      </c>
      <c r="N22" s="12">
        <v>-240</v>
      </c>
      <c r="O22" s="27">
        <f t="shared" si="4"/>
        <v>-40044</v>
      </c>
      <c r="P22" s="44"/>
      <c r="Q22" s="42">
        <v>-40044</v>
      </c>
      <c r="R22" s="43">
        <f t="shared" si="5"/>
        <v>0</v>
      </c>
    </row>
    <row r="23" spans="1:19" ht="15.95" customHeight="1">
      <c r="B23" s="28" t="s">
        <v>55</v>
      </c>
      <c r="C23" s="26">
        <f>C19+C20+C21+C22</f>
        <v>-1412</v>
      </c>
      <c r="D23" s="26">
        <f t="shared" ref="D23:O23" si="6">D19+D20+D21+D22</f>
        <v>0</v>
      </c>
      <c r="E23" s="26">
        <f t="shared" si="6"/>
        <v>0</v>
      </c>
      <c r="F23" s="26">
        <f t="shared" si="6"/>
        <v>-1412</v>
      </c>
      <c r="G23" s="26">
        <f t="shared" si="6"/>
        <v>-12510</v>
      </c>
      <c r="H23" s="26">
        <f t="shared" si="6"/>
        <v>-25828</v>
      </c>
      <c r="I23" s="26">
        <f t="shared" si="6"/>
        <v>-38338</v>
      </c>
      <c r="J23" s="26">
        <f t="shared" si="6"/>
        <v>0</v>
      </c>
      <c r="K23" s="26">
        <f t="shared" si="6"/>
        <v>-53</v>
      </c>
      <c r="L23" s="26">
        <f t="shared" si="6"/>
        <v>-1</v>
      </c>
      <c r="M23" s="26">
        <f t="shared" si="6"/>
        <v>0</v>
      </c>
      <c r="N23" s="26">
        <f t="shared" si="6"/>
        <v>-240</v>
      </c>
      <c r="O23" s="26">
        <f t="shared" si="6"/>
        <v>-40044</v>
      </c>
      <c r="P23" s="45"/>
      <c r="Q23" s="42">
        <v>-40044</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-1412</v>
      </c>
      <c r="D26" s="26">
        <f t="shared" ref="D26:N26" si="7">SUM(D22,D25)</f>
        <v>0</v>
      </c>
      <c r="E26" s="26">
        <f t="shared" si="7"/>
        <v>0</v>
      </c>
      <c r="F26" s="26">
        <f>SUM(C26:E26)</f>
        <v>-1412</v>
      </c>
      <c r="G26" s="26">
        <f t="shared" si="7"/>
        <v>-12510</v>
      </c>
      <c r="H26" s="26">
        <f t="shared" si="7"/>
        <v>-25828</v>
      </c>
      <c r="I26" s="26">
        <f>SUM(G26:H26)</f>
        <v>-38338</v>
      </c>
      <c r="J26" s="26">
        <f t="shared" si="7"/>
        <v>0</v>
      </c>
      <c r="K26" s="26">
        <f t="shared" si="7"/>
        <v>-53</v>
      </c>
      <c r="L26" s="26">
        <f t="shared" si="7"/>
        <v>-1</v>
      </c>
      <c r="M26" s="26">
        <f t="shared" si="7"/>
        <v>0</v>
      </c>
      <c r="N26" s="26">
        <f t="shared" si="7"/>
        <v>-240</v>
      </c>
      <c r="O26" s="26">
        <f>SUM(C26:E26,G26:H26,J26:N26)</f>
        <v>-40044</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-181</v>
      </c>
      <c r="D28" s="26">
        <f t="shared" ref="D28:O28" si="8">D13+D23</f>
        <v>241</v>
      </c>
      <c r="E28" s="26">
        <f t="shared" si="8"/>
        <v>0</v>
      </c>
      <c r="F28" s="26">
        <f t="shared" si="8"/>
        <v>60</v>
      </c>
      <c r="G28" s="26">
        <f t="shared" si="8"/>
        <v>-93</v>
      </c>
      <c r="H28" s="26">
        <f t="shared" si="8"/>
        <v>873</v>
      </c>
      <c r="I28" s="26">
        <f t="shared" si="8"/>
        <v>780</v>
      </c>
      <c r="J28" s="26">
        <f t="shared" si="8"/>
        <v>929</v>
      </c>
      <c r="K28" s="26">
        <f t="shared" si="8"/>
        <v>1085</v>
      </c>
      <c r="L28" s="26">
        <f t="shared" si="8"/>
        <v>1</v>
      </c>
      <c r="M28" s="26">
        <f t="shared" si="8"/>
        <v>1228</v>
      </c>
      <c r="N28" s="26">
        <f t="shared" si="8"/>
        <v>171</v>
      </c>
      <c r="O28" s="26">
        <f t="shared" si="8"/>
        <v>4254</v>
      </c>
      <c r="P28" s="45"/>
      <c r="Q28" s="42">
        <v>4254</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478</v>
      </c>
      <c r="D33" s="51">
        <v>225</v>
      </c>
      <c r="E33" s="51">
        <v>0</v>
      </c>
      <c r="F33" s="51">
        <v>703</v>
      </c>
      <c r="G33" s="51">
        <v>14298</v>
      </c>
      <c r="H33" s="51">
        <v>26990</v>
      </c>
      <c r="I33" s="51">
        <v>41288</v>
      </c>
      <c r="J33" s="51">
        <v>1074</v>
      </c>
      <c r="K33" s="51">
        <v>1141</v>
      </c>
      <c r="L33" s="51">
        <v>2</v>
      </c>
      <c r="M33" s="51">
        <v>1314</v>
      </c>
      <c r="N33" s="51">
        <v>526</v>
      </c>
      <c r="O33" s="51">
        <v>46048</v>
      </c>
      <c r="P33" s="10"/>
      <c r="Q33" s="34"/>
      <c r="R33" s="33"/>
    </row>
    <row r="34" spans="1:18" s="11" customFormat="1" ht="15.95" customHeight="1">
      <c r="A34" s="53"/>
      <c r="B34" s="40" t="s">
        <v>73</v>
      </c>
      <c r="C34" s="51">
        <v>-478</v>
      </c>
      <c r="D34" s="51">
        <v>0</v>
      </c>
      <c r="E34" s="51">
        <v>0</v>
      </c>
      <c r="F34" s="51">
        <v>-478</v>
      </c>
      <c r="G34" s="51">
        <v>-14664</v>
      </c>
      <c r="H34" s="51">
        <v>-26413</v>
      </c>
      <c r="I34" s="51">
        <v>-41077</v>
      </c>
      <c r="J34" s="51">
        <v>-1</v>
      </c>
      <c r="K34" s="51">
        <v>-53</v>
      </c>
      <c r="L34" s="51">
        <v>-1</v>
      </c>
      <c r="M34" s="51">
        <v>0</v>
      </c>
      <c r="N34" s="51">
        <v>-231</v>
      </c>
      <c r="O34" s="51">
        <v>-41841</v>
      </c>
      <c r="P34" s="10"/>
      <c r="Q34" s="34"/>
      <c r="R34" s="33"/>
    </row>
    <row r="35" spans="1:18" s="11" customFormat="1" ht="15.95" customHeight="1">
      <c r="A35" s="53"/>
      <c r="B35" s="40" t="s">
        <v>74</v>
      </c>
      <c r="C35" s="51">
        <v>0</v>
      </c>
      <c r="D35" s="51">
        <v>225</v>
      </c>
      <c r="E35" s="51">
        <v>0</v>
      </c>
      <c r="F35" s="51">
        <v>225</v>
      </c>
      <c r="G35" s="51">
        <v>-366</v>
      </c>
      <c r="H35" s="51">
        <v>577</v>
      </c>
      <c r="I35" s="51">
        <v>211</v>
      </c>
      <c r="J35" s="51">
        <v>1073</v>
      </c>
      <c r="K35" s="51">
        <v>1088</v>
      </c>
      <c r="L35" s="51">
        <v>1</v>
      </c>
      <c r="M35" s="51">
        <v>1314</v>
      </c>
      <c r="N35" s="51">
        <v>295</v>
      </c>
      <c r="O35" s="51">
        <v>4207</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99" priority="10" stopIfTrue="1" operator="notEqual">
      <formula>0</formula>
    </cfRule>
  </conditionalFormatting>
  <conditionalFormatting sqref="C3:E3">
    <cfRule type="expression" dxfId="198" priority="8">
      <formula>$E$3&lt;&gt;0</formula>
    </cfRule>
  </conditionalFormatting>
  <conditionalFormatting sqref="R6:R7">
    <cfRule type="expression" dxfId="197" priority="9">
      <formula>SUM($R$8:$R$28)&lt;&gt;0</formula>
    </cfRule>
  </conditionalFormatting>
  <conditionalFormatting sqref="C35:O35">
    <cfRule type="expression" dxfId="196" priority="2">
      <formula>ABS(C28-C35)&gt;1000</formula>
    </cfRule>
    <cfRule type="expression" dxfId="195" priority="3">
      <formula>ABS((C28-C35)/C35)&gt;0.1</formula>
    </cfRule>
  </conditionalFormatting>
  <conditionalFormatting sqref="C34:O34">
    <cfRule type="expression" dxfId="194" priority="4">
      <formula>ABS(C26-C34)&gt;1000</formula>
    </cfRule>
    <cfRule type="expression" dxfId="193" priority="5">
      <formula>ABS((C26-C34)/C34)&gt;0.1</formula>
    </cfRule>
  </conditionalFormatting>
  <conditionalFormatting sqref="C33:O33">
    <cfRule type="expression" dxfId="192" priority="6">
      <formula>ABS(C16-C33)&gt;1000</formula>
    </cfRule>
    <cfRule type="expression" dxfId="191" priority="7">
      <formula>ABS((C16-C33)/C33)&gt;0.1</formula>
    </cfRule>
  </conditionalFormatting>
  <conditionalFormatting sqref="I14">
    <cfRule type="cellIs" dxfId="19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27</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486</v>
      </c>
      <c r="F8" s="39">
        <f>SUM(C8:E8)</f>
        <v>486</v>
      </c>
      <c r="G8" s="38"/>
      <c r="H8" s="38"/>
      <c r="I8" s="38"/>
      <c r="J8" s="12">
        <v>323</v>
      </c>
      <c r="K8" s="12">
        <v>0</v>
      </c>
      <c r="L8" s="12">
        <v>0</v>
      </c>
      <c r="M8" s="12">
        <v>81</v>
      </c>
      <c r="N8" s="12">
        <v>48</v>
      </c>
      <c r="O8" s="27">
        <f>SUM(C8:E8,G8:H8,J8:N8)</f>
        <v>938</v>
      </c>
      <c r="P8" s="44"/>
      <c r="Q8" s="42">
        <v>938</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-379</v>
      </c>
      <c r="F11" s="39">
        <f>SUM(C11:E11)</f>
        <v>-379</v>
      </c>
      <c r="G11" s="12">
        <v>0</v>
      </c>
      <c r="H11" s="12">
        <v>0</v>
      </c>
      <c r="I11" s="39">
        <f>SUM(G11:H11)</f>
        <v>0</v>
      </c>
      <c r="J11" s="12">
        <v>-317</v>
      </c>
      <c r="K11" s="12">
        <v>0</v>
      </c>
      <c r="L11" s="12">
        <v>0</v>
      </c>
      <c r="M11" s="12">
        <v>-61</v>
      </c>
      <c r="N11" s="12">
        <v>-45</v>
      </c>
      <c r="O11" s="27">
        <f>SUM(C11:E11,G11:H11,J11:N11)</f>
        <v>-802</v>
      </c>
      <c r="P11" s="44"/>
      <c r="Q11" s="42">
        <v>-802</v>
      </c>
      <c r="R11" s="43">
        <f>Q11-O11</f>
        <v>0</v>
      </c>
    </row>
    <row r="12" spans="1:25" ht="15.95" customHeight="1">
      <c r="A12" s="11"/>
      <c r="B12" s="23" t="s">
        <v>5</v>
      </c>
      <c r="C12" s="12">
        <v>0</v>
      </c>
      <c r="D12" s="12">
        <v>0</v>
      </c>
      <c r="E12" s="12">
        <v>8238</v>
      </c>
      <c r="F12" s="39">
        <f>SUM(C12:E12)</f>
        <v>8238</v>
      </c>
      <c r="G12" s="12">
        <v>38330</v>
      </c>
      <c r="H12" s="12">
        <v>64267</v>
      </c>
      <c r="I12" s="39">
        <f>SUM(G12:H12)</f>
        <v>102597</v>
      </c>
      <c r="J12" s="12">
        <v>13569</v>
      </c>
      <c r="K12" s="12">
        <v>0</v>
      </c>
      <c r="L12" s="12">
        <v>0</v>
      </c>
      <c r="M12" s="12">
        <v>1365</v>
      </c>
      <c r="N12" s="12">
        <v>10089</v>
      </c>
      <c r="O12" s="27">
        <f>SUM(C12:E12,G12:H12,J12:N12)</f>
        <v>135858</v>
      </c>
      <c r="P12" s="44"/>
      <c r="Q12" s="42">
        <v>135858</v>
      </c>
      <c r="R12" s="43">
        <f t="shared" si="0"/>
        <v>0</v>
      </c>
    </row>
    <row r="13" spans="1:25" ht="15.95" customHeight="1">
      <c r="A13" s="11"/>
      <c r="B13" s="25" t="s">
        <v>52</v>
      </c>
      <c r="C13" s="26">
        <f>C8+C9+C10+C12+C11</f>
        <v>0</v>
      </c>
      <c r="D13" s="26">
        <f t="shared" ref="D13:O13" si="2">D8+D9+D10+D12+D11</f>
        <v>0</v>
      </c>
      <c r="E13" s="26">
        <f t="shared" si="2"/>
        <v>8345</v>
      </c>
      <c r="F13" s="26">
        <f t="shared" si="2"/>
        <v>8345</v>
      </c>
      <c r="G13" s="26">
        <f t="shared" si="2"/>
        <v>38330</v>
      </c>
      <c r="H13" s="26">
        <f t="shared" si="2"/>
        <v>64267</v>
      </c>
      <c r="I13" s="26">
        <f t="shared" si="2"/>
        <v>102597</v>
      </c>
      <c r="J13" s="26">
        <f t="shared" si="2"/>
        <v>13575</v>
      </c>
      <c r="K13" s="26">
        <f t="shared" si="2"/>
        <v>0</v>
      </c>
      <c r="L13" s="26">
        <f t="shared" si="2"/>
        <v>0</v>
      </c>
      <c r="M13" s="26">
        <f t="shared" si="2"/>
        <v>1385</v>
      </c>
      <c r="N13" s="26">
        <f t="shared" si="2"/>
        <v>10092</v>
      </c>
      <c r="O13" s="26">
        <f t="shared" si="2"/>
        <v>135994</v>
      </c>
      <c r="P13" s="45"/>
      <c r="Q13" s="42">
        <v>135994</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0</v>
      </c>
      <c r="D16" s="26">
        <f t="shared" ref="D16:N16" si="3">SUM(D8:D9,D12,D15)+D19+D20+D11</f>
        <v>0</v>
      </c>
      <c r="E16" s="26">
        <f t="shared" si="3"/>
        <v>8345</v>
      </c>
      <c r="F16" s="26">
        <f t="shared" si="3"/>
        <v>8345</v>
      </c>
      <c r="G16" s="26">
        <f t="shared" si="3"/>
        <v>38330</v>
      </c>
      <c r="H16" s="26">
        <f t="shared" si="3"/>
        <v>64267</v>
      </c>
      <c r="I16" s="26">
        <f t="shared" si="3"/>
        <v>102597</v>
      </c>
      <c r="J16" s="26">
        <f t="shared" si="3"/>
        <v>13575</v>
      </c>
      <c r="K16" s="26">
        <f t="shared" si="3"/>
        <v>0</v>
      </c>
      <c r="L16" s="26">
        <f t="shared" si="3"/>
        <v>0</v>
      </c>
      <c r="M16" s="26">
        <f t="shared" si="3"/>
        <v>1385</v>
      </c>
      <c r="N16" s="26">
        <f t="shared" si="3"/>
        <v>10092</v>
      </c>
      <c r="O16" s="26">
        <f>SUM(C16:E16,G16:H16,J16:N16)</f>
        <v>135994</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0</v>
      </c>
      <c r="D22" s="12">
        <v>0</v>
      </c>
      <c r="E22" s="12">
        <v>-2399</v>
      </c>
      <c r="F22" s="39">
        <f>SUM(C22:E22)</f>
        <v>-2399</v>
      </c>
      <c r="G22" s="12">
        <v>-36586</v>
      </c>
      <c r="H22" s="12">
        <v>-61343</v>
      </c>
      <c r="I22" s="39">
        <f>SUM(G22:H22)</f>
        <v>-97929</v>
      </c>
      <c r="J22" s="12">
        <v>-8251</v>
      </c>
      <c r="K22" s="12">
        <v>0</v>
      </c>
      <c r="L22" s="12">
        <v>0</v>
      </c>
      <c r="M22" s="12">
        <v>-49</v>
      </c>
      <c r="N22" s="12">
        <v>-9367</v>
      </c>
      <c r="O22" s="27">
        <f t="shared" si="4"/>
        <v>-117995</v>
      </c>
      <c r="P22" s="44"/>
      <c r="Q22" s="42">
        <v>-117995</v>
      </c>
      <c r="R22" s="43">
        <f t="shared" si="5"/>
        <v>0</v>
      </c>
    </row>
    <row r="23" spans="1:19" ht="15.95" customHeight="1">
      <c r="B23" s="28" t="s">
        <v>55</v>
      </c>
      <c r="C23" s="26">
        <f>C19+C20+C21+C22</f>
        <v>0</v>
      </c>
      <c r="D23" s="26">
        <f t="shared" ref="D23:O23" si="6">D19+D20+D21+D22</f>
        <v>0</v>
      </c>
      <c r="E23" s="26">
        <f t="shared" si="6"/>
        <v>-2399</v>
      </c>
      <c r="F23" s="26">
        <f t="shared" si="6"/>
        <v>-2399</v>
      </c>
      <c r="G23" s="26">
        <f t="shared" si="6"/>
        <v>-36586</v>
      </c>
      <c r="H23" s="26">
        <f t="shared" si="6"/>
        <v>-61343</v>
      </c>
      <c r="I23" s="26">
        <f t="shared" si="6"/>
        <v>-97929</v>
      </c>
      <c r="J23" s="26">
        <f t="shared" si="6"/>
        <v>-8251</v>
      </c>
      <c r="K23" s="26">
        <f t="shared" si="6"/>
        <v>0</v>
      </c>
      <c r="L23" s="26">
        <f t="shared" si="6"/>
        <v>0</v>
      </c>
      <c r="M23" s="26">
        <f t="shared" si="6"/>
        <v>-49</v>
      </c>
      <c r="N23" s="26">
        <f t="shared" si="6"/>
        <v>-9367</v>
      </c>
      <c r="O23" s="26">
        <f t="shared" si="6"/>
        <v>-117995</v>
      </c>
      <c r="P23" s="45"/>
      <c r="Q23" s="42">
        <v>-117995</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0</v>
      </c>
      <c r="D26" s="26">
        <f t="shared" ref="D26:N26" si="7">SUM(D22,D25)</f>
        <v>0</v>
      </c>
      <c r="E26" s="26">
        <f t="shared" si="7"/>
        <v>-2399</v>
      </c>
      <c r="F26" s="26">
        <f>SUM(C26:E26)</f>
        <v>-2399</v>
      </c>
      <c r="G26" s="26">
        <f t="shared" si="7"/>
        <v>-36586</v>
      </c>
      <c r="H26" s="26">
        <f t="shared" si="7"/>
        <v>-61343</v>
      </c>
      <c r="I26" s="26">
        <f>SUM(G26:H26)</f>
        <v>-97929</v>
      </c>
      <c r="J26" s="26">
        <f t="shared" si="7"/>
        <v>-8251</v>
      </c>
      <c r="K26" s="26">
        <f t="shared" si="7"/>
        <v>0</v>
      </c>
      <c r="L26" s="26">
        <f t="shared" si="7"/>
        <v>0</v>
      </c>
      <c r="M26" s="26">
        <f t="shared" si="7"/>
        <v>-49</v>
      </c>
      <c r="N26" s="26">
        <f t="shared" si="7"/>
        <v>-9367</v>
      </c>
      <c r="O26" s="26">
        <f>SUM(C26:E26,G26:H26,J26:N26)</f>
        <v>-117995</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0</v>
      </c>
      <c r="D28" s="26">
        <f t="shared" ref="D28:O28" si="8">D13+D23</f>
        <v>0</v>
      </c>
      <c r="E28" s="26">
        <f t="shared" si="8"/>
        <v>5946</v>
      </c>
      <c r="F28" s="26">
        <f t="shared" si="8"/>
        <v>5946</v>
      </c>
      <c r="G28" s="26">
        <f t="shared" si="8"/>
        <v>1744</v>
      </c>
      <c r="H28" s="26">
        <f t="shared" si="8"/>
        <v>2924</v>
      </c>
      <c r="I28" s="26">
        <f t="shared" si="8"/>
        <v>4668</v>
      </c>
      <c r="J28" s="26">
        <f t="shared" si="8"/>
        <v>5324</v>
      </c>
      <c r="K28" s="26">
        <f t="shared" si="8"/>
        <v>0</v>
      </c>
      <c r="L28" s="26">
        <f t="shared" si="8"/>
        <v>0</v>
      </c>
      <c r="M28" s="26">
        <f t="shared" si="8"/>
        <v>1336</v>
      </c>
      <c r="N28" s="26">
        <f t="shared" si="8"/>
        <v>725</v>
      </c>
      <c r="O28" s="26">
        <f t="shared" si="8"/>
        <v>17999</v>
      </c>
      <c r="P28" s="45"/>
      <c r="Q28" s="42">
        <v>17999</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-1286</v>
      </c>
      <c r="N30" s="12">
        <v>0</v>
      </c>
      <c r="O30" s="27">
        <f>SUM(C30:E30,G30:H30,J30:N30)</f>
        <v>-1286</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0</v>
      </c>
      <c r="D33" s="51">
        <v>0</v>
      </c>
      <c r="E33" s="51">
        <v>9440</v>
      </c>
      <c r="F33" s="51">
        <v>9440</v>
      </c>
      <c r="G33" s="51">
        <v>44541</v>
      </c>
      <c r="H33" s="51">
        <v>67737</v>
      </c>
      <c r="I33" s="51">
        <v>112278</v>
      </c>
      <c r="J33" s="51">
        <v>13347</v>
      </c>
      <c r="K33" s="51">
        <v>0</v>
      </c>
      <c r="L33" s="51">
        <v>0</v>
      </c>
      <c r="M33" s="51">
        <v>1623</v>
      </c>
      <c r="N33" s="51">
        <v>10662</v>
      </c>
      <c r="O33" s="51">
        <v>147350</v>
      </c>
      <c r="P33" s="10"/>
      <c r="Q33" s="34"/>
      <c r="R33" s="33"/>
    </row>
    <row r="34" spans="1:18" s="11" customFormat="1" ht="15.95" customHeight="1">
      <c r="A34" s="53"/>
      <c r="B34" s="40" t="s">
        <v>73</v>
      </c>
      <c r="C34" s="51">
        <v>0</v>
      </c>
      <c r="D34" s="51">
        <v>0</v>
      </c>
      <c r="E34" s="51">
        <v>-2856</v>
      </c>
      <c r="F34" s="51">
        <v>-2856</v>
      </c>
      <c r="G34" s="51">
        <v>-44657</v>
      </c>
      <c r="H34" s="51">
        <v>-65980</v>
      </c>
      <c r="I34" s="51">
        <v>-110637</v>
      </c>
      <c r="J34" s="51">
        <v>-7462</v>
      </c>
      <c r="K34" s="51">
        <v>0</v>
      </c>
      <c r="L34" s="51">
        <v>0</v>
      </c>
      <c r="M34" s="51">
        <v>0</v>
      </c>
      <c r="N34" s="51">
        <v>-9604</v>
      </c>
      <c r="O34" s="51">
        <v>-130559</v>
      </c>
      <c r="P34" s="10"/>
      <c r="Q34" s="34"/>
      <c r="R34" s="33"/>
    </row>
    <row r="35" spans="1:18" s="11" customFormat="1" ht="15.95" customHeight="1">
      <c r="A35" s="53"/>
      <c r="B35" s="40" t="s">
        <v>74</v>
      </c>
      <c r="C35" s="51">
        <v>0</v>
      </c>
      <c r="D35" s="51">
        <v>0</v>
      </c>
      <c r="E35" s="51">
        <v>6584</v>
      </c>
      <c r="F35" s="51">
        <v>6584</v>
      </c>
      <c r="G35" s="51">
        <v>-116</v>
      </c>
      <c r="H35" s="51">
        <v>1757</v>
      </c>
      <c r="I35" s="51">
        <v>1641</v>
      </c>
      <c r="J35" s="51">
        <v>5885</v>
      </c>
      <c r="K35" s="51">
        <v>0</v>
      </c>
      <c r="L35" s="51">
        <v>0</v>
      </c>
      <c r="M35" s="51">
        <v>1623</v>
      </c>
      <c r="N35" s="51">
        <v>1058</v>
      </c>
      <c r="O35" s="51">
        <v>16791</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89" priority="10" stopIfTrue="1" operator="notEqual">
      <formula>0</formula>
    </cfRule>
  </conditionalFormatting>
  <conditionalFormatting sqref="C3:E3">
    <cfRule type="expression" dxfId="188" priority="8">
      <formula>$E$3&lt;&gt;0</formula>
    </cfRule>
  </conditionalFormatting>
  <conditionalFormatting sqref="R6:R7">
    <cfRule type="expression" dxfId="187" priority="9">
      <formula>SUM($R$8:$R$28)&lt;&gt;0</formula>
    </cfRule>
  </conditionalFormatting>
  <conditionalFormatting sqref="C35:O35">
    <cfRule type="expression" dxfId="186" priority="2">
      <formula>ABS(C28-C35)&gt;1000</formula>
    </cfRule>
    <cfRule type="expression" dxfId="185" priority="3">
      <formula>ABS((C28-C35)/C35)&gt;0.1</formula>
    </cfRule>
  </conditionalFormatting>
  <conditionalFormatting sqref="C34:O34">
    <cfRule type="expression" dxfId="184" priority="4">
      <formula>ABS(C26-C34)&gt;1000</formula>
    </cfRule>
    <cfRule type="expression" dxfId="183" priority="5">
      <formula>ABS((C26-C34)/C34)&gt;0.1</formula>
    </cfRule>
  </conditionalFormatting>
  <conditionalFormatting sqref="C33:O33">
    <cfRule type="expression" dxfId="182" priority="6">
      <formula>ABS(C16-C33)&gt;1000</formula>
    </cfRule>
    <cfRule type="expression" dxfId="181" priority="7">
      <formula>ABS((C16-C33)/C33)&gt;0.1</formula>
    </cfRule>
  </conditionalFormatting>
  <conditionalFormatting sqref="I14">
    <cfRule type="cellIs" dxfId="18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28</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377</v>
      </c>
      <c r="D8" s="12">
        <v>0</v>
      </c>
      <c r="E8" s="12">
        <v>0</v>
      </c>
      <c r="F8" s="39">
        <f>SUM(C8:E8)</f>
        <v>377</v>
      </c>
      <c r="G8" s="38"/>
      <c r="H8" s="38"/>
      <c r="I8" s="38"/>
      <c r="J8" s="12">
        <v>3207</v>
      </c>
      <c r="K8" s="12">
        <v>0</v>
      </c>
      <c r="L8" s="12">
        <v>0</v>
      </c>
      <c r="M8" s="12">
        <v>1008</v>
      </c>
      <c r="N8" s="12">
        <v>-24</v>
      </c>
      <c r="O8" s="27">
        <f>SUM(C8:E8,G8:H8,J8:N8)</f>
        <v>4568</v>
      </c>
      <c r="P8" s="44"/>
      <c r="Q8" s="42">
        <v>4568</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38250</v>
      </c>
      <c r="K10" s="12">
        <v>0</v>
      </c>
      <c r="L10" s="12">
        <v>0</v>
      </c>
      <c r="M10" s="12">
        <v>12026</v>
      </c>
      <c r="N10" s="12">
        <v>0</v>
      </c>
      <c r="O10" s="27">
        <f>SUM(C10:E10,G10:H10,J10:N10)</f>
        <v>50276</v>
      </c>
      <c r="P10" s="44"/>
      <c r="Q10" s="42">
        <v>50276</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0</v>
      </c>
      <c r="O11" s="27">
        <f>SUM(C11:E11,G11:H11,J11:N11)</f>
        <v>0</v>
      </c>
      <c r="P11" s="44"/>
      <c r="Q11" s="42">
        <v>0</v>
      </c>
      <c r="R11" s="43">
        <f>Q11-O11</f>
        <v>0</v>
      </c>
    </row>
    <row r="12" spans="1:25" ht="15.95" customHeight="1">
      <c r="A12" s="11"/>
      <c r="B12" s="23" t="s">
        <v>5</v>
      </c>
      <c r="C12" s="12">
        <v>9933</v>
      </c>
      <c r="D12" s="12">
        <v>0</v>
      </c>
      <c r="E12" s="12">
        <v>0</v>
      </c>
      <c r="F12" s="39">
        <f>SUM(C12:E12)</f>
        <v>9933</v>
      </c>
      <c r="G12" s="12">
        <v>325719</v>
      </c>
      <c r="H12" s="12">
        <v>13270</v>
      </c>
      <c r="I12" s="39">
        <f>SUM(G12:H12)</f>
        <v>338989</v>
      </c>
      <c r="J12" s="12">
        <v>47265</v>
      </c>
      <c r="K12" s="12">
        <v>71</v>
      </c>
      <c r="L12" s="12">
        <v>0</v>
      </c>
      <c r="M12" s="12">
        <v>18961</v>
      </c>
      <c r="N12" s="12">
        <v>103525</v>
      </c>
      <c r="O12" s="27">
        <f>SUM(C12:E12,G12:H12,J12:N12)</f>
        <v>518744</v>
      </c>
      <c r="P12" s="44"/>
      <c r="Q12" s="42">
        <v>518744</v>
      </c>
      <c r="R12" s="43">
        <f t="shared" si="0"/>
        <v>0</v>
      </c>
    </row>
    <row r="13" spans="1:25" ht="15.95" customHeight="1">
      <c r="A13" s="11"/>
      <c r="B13" s="25" t="s">
        <v>52</v>
      </c>
      <c r="C13" s="26">
        <f>C8+C9+C10+C12+C11</f>
        <v>10310</v>
      </c>
      <c r="D13" s="26">
        <f t="shared" ref="D13:O13" si="2">D8+D9+D10+D12+D11</f>
        <v>0</v>
      </c>
      <c r="E13" s="26">
        <f t="shared" si="2"/>
        <v>0</v>
      </c>
      <c r="F13" s="26">
        <f t="shared" si="2"/>
        <v>10310</v>
      </c>
      <c r="G13" s="26">
        <f t="shared" si="2"/>
        <v>325719</v>
      </c>
      <c r="H13" s="26">
        <f t="shared" si="2"/>
        <v>13270</v>
      </c>
      <c r="I13" s="26">
        <f t="shared" si="2"/>
        <v>338989</v>
      </c>
      <c r="J13" s="26">
        <f t="shared" si="2"/>
        <v>88722</v>
      </c>
      <c r="K13" s="26">
        <f t="shared" si="2"/>
        <v>71</v>
      </c>
      <c r="L13" s="26">
        <f t="shared" si="2"/>
        <v>0</v>
      </c>
      <c r="M13" s="26">
        <f t="shared" si="2"/>
        <v>31995</v>
      </c>
      <c r="N13" s="26">
        <f t="shared" si="2"/>
        <v>103501</v>
      </c>
      <c r="O13" s="26">
        <f t="shared" si="2"/>
        <v>573588</v>
      </c>
      <c r="P13" s="45"/>
      <c r="Q13" s="42">
        <v>573588</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2008</v>
      </c>
      <c r="K15" s="51">
        <f>IF(K10&gt;-K21,K10+K21,0)</f>
        <v>0</v>
      </c>
      <c r="L15" s="51">
        <f>IF(L10&gt;-L21,L10+L21,0)</f>
        <v>0</v>
      </c>
      <c r="M15" s="51">
        <f>IF(M10&gt;-M21,M10+M21,0)</f>
        <v>632</v>
      </c>
      <c r="N15" s="51">
        <f>IF(N10&gt;-N21,N10+N21,0)</f>
        <v>0</v>
      </c>
      <c r="O15" s="27">
        <f>SUM(C15:E15,G15:H15,J15:N15)</f>
        <v>2640</v>
      </c>
      <c r="P15" s="14"/>
      <c r="Q15" s="3"/>
      <c r="R15" s="3"/>
    </row>
    <row r="16" spans="1:25" ht="15.95" customHeight="1">
      <c r="B16" s="25" t="s">
        <v>57</v>
      </c>
      <c r="C16" s="26">
        <f>SUM(C8:C9,C12,C15)+C19+C20+C11</f>
        <v>10310</v>
      </c>
      <c r="D16" s="26">
        <f t="shared" ref="D16:N16" si="3">SUM(D8:D9,D12,D15)+D19+D20+D11</f>
        <v>0</v>
      </c>
      <c r="E16" s="26">
        <f t="shared" si="3"/>
        <v>0</v>
      </c>
      <c r="F16" s="26">
        <f t="shared" si="3"/>
        <v>10310</v>
      </c>
      <c r="G16" s="26">
        <f t="shared" si="3"/>
        <v>325719</v>
      </c>
      <c r="H16" s="26">
        <f t="shared" si="3"/>
        <v>13270</v>
      </c>
      <c r="I16" s="26">
        <f t="shared" si="3"/>
        <v>338989</v>
      </c>
      <c r="J16" s="26">
        <f t="shared" si="3"/>
        <v>50888</v>
      </c>
      <c r="K16" s="26">
        <f t="shared" si="3"/>
        <v>71</v>
      </c>
      <c r="L16" s="26">
        <f t="shared" si="3"/>
        <v>0</v>
      </c>
      <c r="M16" s="26">
        <f t="shared" si="3"/>
        <v>19824</v>
      </c>
      <c r="N16" s="26">
        <f t="shared" si="3"/>
        <v>103501</v>
      </c>
      <c r="O16" s="26">
        <f>SUM(C16:E16,G16:H16,J16:N16)</f>
        <v>523583</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-1592</v>
      </c>
      <c r="K19" s="12">
        <v>0</v>
      </c>
      <c r="L19" s="12">
        <v>0</v>
      </c>
      <c r="M19" s="12">
        <v>-777</v>
      </c>
      <c r="N19" s="12">
        <v>0</v>
      </c>
      <c r="O19" s="27">
        <f t="shared" ref="O19:O22" si="4">SUM(C19:E19,G19:H19,J19:N19)</f>
        <v>-2369</v>
      </c>
      <c r="P19" s="44"/>
      <c r="Q19" s="42">
        <v>-2369</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-36242</v>
      </c>
      <c r="K21" s="12">
        <v>0</v>
      </c>
      <c r="L21" s="12">
        <v>0</v>
      </c>
      <c r="M21" s="12">
        <v>-11394</v>
      </c>
      <c r="N21" s="12">
        <v>0</v>
      </c>
      <c r="O21" s="27">
        <f t="shared" si="4"/>
        <v>-47636</v>
      </c>
      <c r="P21" s="44"/>
      <c r="Q21" s="42">
        <v>-47636</v>
      </c>
      <c r="R21" s="43">
        <f t="shared" si="5"/>
        <v>0</v>
      </c>
    </row>
    <row r="22" spans="1:19" ht="15.95" customHeight="1">
      <c r="B22" s="23" t="s">
        <v>6</v>
      </c>
      <c r="C22" s="12">
        <v>-9269</v>
      </c>
      <c r="D22" s="12">
        <v>0</v>
      </c>
      <c r="E22" s="12">
        <v>0</v>
      </c>
      <c r="F22" s="39">
        <f>SUM(C22:E22)</f>
        <v>-9269</v>
      </c>
      <c r="G22" s="12">
        <v>-318011</v>
      </c>
      <c r="H22" s="12">
        <v>-9742</v>
      </c>
      <c r="I22" s="39">
        <f>SUM(G22:H22)</f>
        <v>-327753</v>
      </c>
      <c r="J22" s="12">
        <v>-14518</v>
      </c>
      <c r="K22" s="12">
        <v>0</v>
      </c>
      <c r="L22" s="12">
        <v>0</v>
      </c>
      <c r="M22" s="12">
        <v>0</v>
      </c>
      <c r="N22" s="12">
        <v>-100300</v>
      </c>
      <c r="O22" s="27">
        <f t="shared" si="4"/>
        <v>-451840</v>
      </c>
      <c r="P22" s="44"/>
      <c r="Q22" s="42">
        <v>-451840</v>
      </c>
      <c r="R22" s="43">
        <f t="shared" si="5"/>
        <v>0</v>
      </c>
    </row>
    <row r="23" spans="1:19" ht="15.95" customHeight="1">
      <c r="B23" s="28" t="s">
        <v>55</v>
      </c>
      <c r="C23" s="26">
        <f>C19+C20+C21+C22</f>
        <v>-9269</v>
      </c>
      <c r="D23" s="26">
        <f t="shared" ref="D23:O23" si="6">D19+D20+D21+D22</f>
        <v>0</v>
      </c>
      <c r="E23" s="26">
        <f t="shared" si="6"/>
        <v>0</v>
      </c>
      <c r="F23" s="26">
        <f t="shared" si="6"/>
        <v>-9269</v>
      </c>
      <c r="G23" s="26">
        <f t="shared" si="6"/>
        <v>-318011</v>
      </c>
      <c r="H23" s="26">
        <f t="shared" si="6"/>
        <v>-9742</v>
      </c>
      <c r="I23" s="26">
        <f t="shared" si="6"/>
        <v>-327753</v>
      </c>
      <c r="J23" s="26">
        <f t="shared" si="6"/>
        <v>-52352</v>
      </c>
      <c r="K23" s="26">
        <f t="shared" si="6"/>
        <v>0</v>
      </c>
      <c r="L23" s="26">
        <f t="shared" si="6"/>
        <v>0</v>
      </c>
      <c r="M23" s="26">
        <f t="shared" si="6"/>
        <v>-12171</v>
      </c>
      <c r="N23" s="26">
        <f t="shared" si="6"/>
        <v>-100300</v>
      </c>
      <c r="O23" s="26">
        <f t="shared" si="6"/>
        <v>-501845</v>
      </c>
      <c r="P23" s="45"/>
      <c r="Q23" s="42">
        <v>-501845</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-9269</v>
      </c>
      <c r="D26" s="26">
        <f t="shared" ref="D26:N26" si="7">SUM(D22,D25)</f>
        <v>0</v>
      </c>
      <c r="E26" s="26">
        <f t="shared" si="7"/>
        <v>0</v>
      </c>
      <c r="F26" s="26">
        <f>SUM(C26:E26)</f>
        <v>-9269</v>
      </c>
      <c r="G26" s="26">
        <f t="shared" si="7"/>
        <v>-318011</v>
      </c>
      <c r="H26" s="26">
        <f t="shared" si="7"/>
        <v>-9742</v>
      </c>
      <c r="I26" s="26">
        <f>SUM(G26:H26)</f>
        <v>-327753</v>
      </c>
      <c r="J26" s="26">
        <f t="shared" si="7"/>
        <v>-14518</v>
      </c>
      <c r="K26" s="26">
        <f t="shared" si="7"/>
        <v>0</v>
      </c>
      <c r="L26" s="26">
        <f t="shared" si="7"/>
        <v>0</v>
      </c>
      <c r="M26" s="26">
        <f t="shared" si="7"/>
        <v>0</v>
      </c>
      <c r="N26" s="26">
        <f t="shared" si="7"/>
        <v>-100300</v>
      </c>
      <c r="O26" s="26">
        <f>SUM(C26:E26,G26:H26,J26:N26)</f>
        <v>-451840</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1041</v>
      </c>
      <c r="D28" s="26">
        <f t="shared" ref="D28:O28" si="8">D13+D23</f>
        <v>0</v>
      </c>
      <c r="E28" s="26">
        <f t="shared" si="8"/>
        <v>0</v>
      </c>
      <c r="F28" s="26">
        <f t="shared" si="8"/>
        <v>1041</v>
      </c>
      <c r="G28" s="26">
        <f t="shared" si="8"/>
        <v>7708</v>
      </c>
      <c r="H28" s="26">
        <f t="shared" si="8"/>
        <v>3528</v>
      </c>
      <c r="I28" s="26">
        <f t="shared" si="8"/>
        <v>11236</v>
      </c>
      <c r="J28" s="26">
        <f t="shared" si="8"/>
        <v>36370</v>
      </c>
      <c r="K28" s="26">
        <f t="shared" si="8"/>
        <v>71</v>
      </c>
      <c r="L28" s="26">
        <f t="shared" si="8"/>
        <v>0</v>
      </c>
      <c r="M28" s="26">
        <f t="shared" si="8"/>
        <v>19824</v>
      </c>
      <c r="N28" s="26">
        <f t="shared" si="8"/>
        <v>3201</v>
      </c>
      <c r="O28" s="26">
        <f t="shared" si="8"/>
        <v>71743</v>
      </c>
      <c r="P28" s="45"/>
      <c r="Q28" s="42">
        <v>71743</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13292</v>
      </c>
      <c r="D33" s="51">
        <v>0</v>
      </c>
      <c r="E33" s="51">
        <v>0</v>
      </c>
      <c r="F33" s="51">
        <v>13292</v>
      </c>
      <c r="G33" s="51">
        <v>323175</v>
      </c>
      <c r="H33" s="51">
        <v>13405</v>
      </c>
      <c r="I33" s="51">
        <v>336580</v>
      </c>
      <c r="J33" s="51">
        <v>49358</v>
      </c>
      <c r="K33" s="51">
        <v>0</v>
      </c>
      <c r="L33" s="51">
        <v>0</v>
      </c>
      <c r="M33" s="51">
        <v>19654</v>
      </c>
      <c r="N33" s="51">
        <v>81416</v>
      </c>
      <c r="O33" s="51">
        <v>500300</v>
      </c>
      <c r="P33" s="10"/>
      <c r="Q33" s="34"/>
      <c r="R33" s="33"/>
    </row>
    <row r="34" spans="1:18" s="11" customFormat="1" ht="15.95" customHeight="1">
      <c r="A34" s="53"/>
      <c r="B34" s="40" t="s">
        <v>73</v>
      </c>
      <c r="C34" s="51">
        <v>-12571</v>
      </c>
      <c r="D34" s="51">
        <v>0</v>
      </c>
      <c r="E34" s="51">
        <v>0</v>
      </c>
      <c r="F34" s="51">
        <v>-12571</v>
      </c>
      <c r="G34" s="51">
        <v>-315113</v>
      </c>
      <c r="H34" s="51">
        <v>-10165</v>
      </c>
      <c r="I34" s="51">
        <v>-325278</v>
      </c>
      <c r="J34" s="51">
        <v>-14936</v>
      </c>
      <c r="K34" s="51">
        <v>0</v>
      </c>
      <c r="L34" s="51">
        <v>0</v>
      </c>
      <c r="M34" s="51">
        <v>-211</v>
      </c>
      <c r="N34" s="51">
        <v>-80154</v>
      </c>
      <c r="O34" s="51">
        <v>-433150</v>
      </c>
      <c r="P34" s="10"/>
      <c r="Q34" s="34"/>
      <c r="R34" s="33"/>
    </row>
    <row r="35" spans="1:18" s="11" customFormat="1" ht="15.95" customHeight="1">
      <c r="A35" s="53"/>
      <c r="B35" s="40" t="s">
        <v>74</v>
      </c>
      <c r="C35" s="51">
        <v>721</v>
      </c>
      <c r="D35" s="51">
        <v>0</v>
      </c>
      <c r="E35" s="51">
        <v>0</v>
      </c>
      <c r="F35" s="51">
        <v>721</v>
      </c>
      <c r="G35" s="51">
        <v>8062</v>
      </c>
      <c r="H35" s="51">
        <v>3240</v>
      </c>
      <c r="I35" s="51">
        <v>11302</v>
      </c>
      <c r="J35" s="51">
        <v>34422</v>
      </c>
      <c r="K35" s="51">
        <v>0</v>
      </c>
      <c r="L35" s="51">
        <v>0</v>
      </c>
      <c r="M35" s="51">
        <v>19443</v>
      </c>
      <c r="N35" s="51">
        <v>1262</v>
      </c>
      <c r="O35" s="51">
        <v>67150</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79" priority="10" stopIfTrue="1" operator="notEqual">
      <formula>0</formula>
    </cfRule>
  </conditionalFormatting>
  <conditionalFormatting sqref="C3:E3">
    <cfRule type="expression" dxfId="178" priority="8">
      <formula>$E$3&lt;&gt;0</formula>
    </cfRule>
  </conditionalFormatting>
  <conditionalFormatting sqref="R6:R7">
    <cfRule type="expression" dxfId="177" priority="9">
      <formula>SUM($R$8:$R$28)&lt;&gt;0</formula>
    </cfRule>
  </conditionalFormatting>
  <conditionalFormatting sqref="C35:O35">
    <cfRule type="expression" dxfId="176" priority="2">
      <formula>ABS(C28-C35)&gt;1000</formula>
    </cfRule>
    <cfRule type="expression" dxfId="175" priority="3">
      <formula>ABS((C28-C35)/C35)&gt;0.1</formula>
    </cfRule>
  </conditionalFormatting>
  <conditionalFormatting sqref="C34:O34">
    <cfRule type="expression" dxfId="174" priority="4">
      <formula>ABS(C26-C34)&gt;1000</formula>
    </cfRule>
    <cfRule type="expression" dxfId="173" priority="5">
      <formula>ABS((C26-C34)/C34)&gt;0.1</formula>
    </cfRule>
  </conditionalFormatting>
  <conditionalFormatting sqref="C33:O33">
    <cfRule type="expression" dxfId="172" priority="6">
      <formula>ABS(C16-C33)&gt;1000</formula>
    </cfRule>
    <cfRule type="expression" dxfId="171" priority="7">
      <formula>ABS((C16-C33)/C33)&gt;0.1</formula>
    </cfRule>
  </conditionalFormatting>
  <conditionalFormatting sqref="I14">
    <cfRule type="cellIs" dxfId="17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29</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0</v>
      </c>
      <c r="F8" s="39">
        <f>SUM(C8:E8)</f>
        <v>0</v>
      </c>
      <c r="G8" s="38"/>
      <c r="H8" s="38"/>
      <c r="I8" s="38"/>
      <c r="J8" s="12">
        <v>0</v>
      </c>
      <c r="K8" s="12">
        <v>0</v>
      </c>
      <c r="L8" s="12">
        <v>0</v>
      </c>
      <c r="M8" s="12">
        <v>0</v>
      </c>
      <c r="N8" s="12">
        <v>3156</v>
      </c>
      <c r="O8" s="27">
        <f>SUM(C8:E8,G8:H8,J8:N8)</f>
        <v>3156</v>
      </c>
      <c r="P8" s="44"/>
      <c r="Q8" s="42">
        <v>3156</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-962</v>
      </c>
      <c r="O11" s="27">
        <f>SUM(C11:E11,G11:H11,J11:N11)</f>
        <v>-962</v>
      </c>
      <c r="P11" s="44"/>
      <c r="Q11" s="42">
        <v>-962</v>
      </c>
      <c r="R11" s="43">
        <f>Q11-O11</f>
        <v>0</v>
      </c>
    </row>
    <row r="12" spans="1:25" ht="15.95" customHeight="1">
      <c r="A12" s="11"/>
      <c r="B12" s="23" t="s">
        <v>5</v>
      </c>
      <c r="C12" s="12">
        <v>2055</v>
      </c>
      <c r="D12" s="12">
        <v>320</v>
      </c>
      <c r="E12" s="12">
        <v>1664</v>
      </c>
      <c r="F12" s="39">
        <f>SUM(C12:E12)</f>
        <v>4039</v>
      </c>
      <c r="G12" s="12">
        <v>19173</v>
      </c>
      <c r="H12" s="12">
        <v>21907</v>
      </c>
      <c r="I12" s="39">
        <f>SUM(G12:H12)</f>
        <v>41080</v>
      </c>
      <c r="J12" s="12">
        <v>4560</v>
      </c>
      <c r="K12" s="12">
        <v>189</v>
      </c>
      <c r="L12" s="12">
        <v>0</v>
      </c>
      <c r="M12" s="12">
        <v>1470</v>
      </c>
      <c r="N12" s="12">
        <v>5223</v>
      </c>
      <c r="O12" s="27">
        <f>SUM(C12:E12,G12:H12,J12:N12)</f>
        <v>56561</v>
      </c>
      <c r="P12" s="44"/>
      <c r="Q12" s="42">
        <v>56561</v>
      </c>
      <c r="R12" s="43">
        <f t="shared" si="0"/>
        <v>0</v>
      </c>
    </row>
    <row r="13" spans="1:25" ht="15.95" customHeight="1">
      <c r="A13" s="11"/>
      <c r="B13" s="25" t="s">
        <v>52</v>
      </c>
      <c r="C13" s="26">
        <f>C8+C9+C10+C12+C11</f>
        <v>2055</v>
      </c>
      <c r="D13" s="26">
        <f t="shared" ref="D13:O13" si="2">D8+D9+D10+D12+D11</f>
        <v>320</v>
      </c>
      <c r="E13" s="26">
        <f t="shared" si="2"/>
        <v>1664</v>
      </c>
      <c r="F13" s="26">
        <f t="shared" si="2"/>
        <v>4039</v>
      </c>
      <c r="G13" s="26">
        <f t="shared" si="2"/>
        <v>19173</v>
      </c>
      <c r="H13" s="26">
        <f t="shared" si="2"/>
        <v>21907</v>
      </c>
      <c r="I13" s="26">
        <f t="shared" si="2"/>
        <v>41080</v>
      </c>
      <c r="J13" s="26">
        <f t="shared" si="2"/>
        <v>4560</v>
      </c>
      <c r="K13" s="26">
        <f t="shared" si="2"/>
        <v>189</v>
      </c>
      <c r="L13" s="26">
        <f t="shared" si="2"/>
        <v>0</v>
      </c>
      <c r="M13" s="26">
        <f t="shared" si="2"/>
        <v>1470</v>
      </c>
      <c r="N13" s="26">
        <f t="shared" si="2"/>
        <v>7417</v>
      </c>
      <c r="O13" s="26">
        <f t="shared" si="2"/>
        <v>58755</v>
      </c>
      <c r="P13" s="45"/>
      <c r="Q13" s="42">
        <v>58755</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2055</v>
      </c>
      <c r="D16" s="26">
        <f t="shared" ref="D16:N16" si="3">SUM(D8:D9,D12,D15)+D19+D20+D11</f>
        <v>320</v>
      </c>
      <c r="E16" s="26">
        <f t="shared" si="3"/>
        <v>1664</v>
      </c>
      <c r="F16" s="26">
        <f t="shared" si="3"/>
        <v>4039</v>
      </c>
      <c r="G16" s="26">
        <f t="shared" si="3"/>
        <v>19173</v>
      </c>
      <c r="H16" s="26">
        <f t="shared" si="3"/>
        <v>21907</v>
      </c>
      <c r="I16" s="26">
        <f t="shared" si="3"/>
        <v>41080</v>
      </c>
      <c r="J16" s="26">
        <f t="shared" si="3"/>
        <v>4560</v>
      </c>
      <c r="K16" s="26">
        <f t="shared" si="3"/>
        <v>189</v>
      </c>
      <c r="L16" s="26">
        <f t="shared" si="3"/>
        <v>0</v>
      </c>
      <c r="M16" s="26">
        <f t="shared" si="3"/>
        <v>1470</v>
      </c>
      <c r="N16" s="26">
        <f t="shared" si="3"/>
        <v>7417</v>
      </c>
      <c r="O16" s="26">
        <f>SUM(C16:E16,G16:H16,J16:N16)</f>
        <v>58755</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-2055</v>
      </c>
      <c r="D22" s="12">
        <v>0</v>
      </c>
      <c r="E22" s="12">
        <v>-584</v>
      </c>
      <c r="F22" s="39">
        <f>SUM(C22:E22)</f>
        <v>-2639</v>
      </c>
      <c r="G22" s="12">
        <v>-18775</v>
      </c>
      <c r="H22" s="12">
        <v>-19900</v>
      </c>
      <c r="I22" s="39">
        <f>SUM(G22:H22)</f>
        <v>-38675</v>
      </c>
      <c r="J22" s="12">
        <v>-3346</v>
      </c>
      <c r="K22" s="12">
        <v>0</v>
      </c>
      <c r="L22" s="12">
        <v>0</v>
      </c>
      <c r="M22" s="12">
        <v>0</v>
      </c>
      <c r="N22" s="12">
        <v>-2149</v>
      </c>
      <c r="O22" s="27">
        <f t="shared" si="4"/>
        <v>-46809</v>
      </c>
      <c r="P22" s="44"/>
      <c r="Q22" s="42">
        <v>-46809</v>
      </c>
      <c r="R22" s="43">
        <f t="shared" si="5"/>
        <v>0</v>
      </c>
    </row>
    <row r="23" spans="1:19" ht="15.95" customHeight="1">
      <c r="B23" s="28" t="s">
        <v>55</v>
      </c>
      <c r="C23" s="26">
        <f>C19+C20+C21+C22</f>
        <v>-2055</v>
      </c>
      <c r="D23" s="26">
        <f t="shared" ref="D23:O23" si="6">D19+D20+D21+D22</f>
        <v>0</v>
      </c>
      <c r="E23" s="26">
        <f t="shared" si="6"/>
        <v>-584</v>
      </c>
      <c r="F23" s="26">
        <f t="shared" si="6"/>
        <v>-2639</v>
      </c>
      <c r="G23" s="26">
        <f t="shared" si="6"/>
        <v>-18775</v>
      </c>
      <c r="H23" s="26">
        <f t="shared" si="6"/>
        <v>-19900</v>
      </c>
      <c r="I23" s="26">
        <f t="shared" si="6"/>
        <v>-38675</v>
      </c>
      <c r="J23" s="26">
        <f t="shared" si="6"/>
        <v>-3346</v>
      </c>
      <c r="K23" s="26">
        <f t="shared" si="6"/>
        <v>0</v>
      </c>
      <c r="L23" s="26">
        <f t="shared" si="6"/>
        <v>0</v>
      </c>
      <c r="M23" s="26">
        <f t="shared" si="6"/>
        <v>0</v>
      </c>
      <c r="N23" s="26">
        <f t="shared" si="6"/>
        <v>-2149</v>
      </c>
      <c r="O23" s="26">
        <f t="shared" si="6"/>
        <v>-46809</v>
      </c>
      <c r="P23" s="45"/>
      <c r="Q23" s="42">
        <v>-46809</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-2055</v>
      </c>
      <c r="D26" s="26">
        <f t="shared" ref="D26:N26" si="7">SUM(D22,D25)</f>
        <v>0</v>
      </c>
      <c r="E26" s="26">
        <f t="shared" si="7"/>
        <v>-584</v>
      </c>
      <c r="F26" s="26">
        <f>SUM(C26:E26)</f>
        <v>-2639</v>
      </c>
      <c r="G26" s="26">
        <f t="shared" si="7"/>
        <v>-18775</v>
      </c>
      <c r="H26" s="26">
        <f t="shared" si="7"/>
        <v>-19900</v>
      </c>
      <c r="I26" s="26">
        <f>SUM(G26:H26)</f>
        <v>-38675</v>
      </c>
      <c r="J26" s="26">
        <f t="shared" si="7"/>
        <v>-3346</v>
      </c>
      <c r="K26" s="26">
        <f t="shared" si="7"/>
        <v>0</v>
      </c>
      <c r="L26" s="26">
        <f t="shared" si="7"/>
        <v>0</v>
      </c>
      <c r="M26" s="26">
        <f t="shared" si="7"/>
        <v>0</v>
      </c>
      <c r="N26" s="26">
        <f t="shared" si="7"/>
        <v>-2149</v>
      </c>
      <c r="O26" s="26">
        <f>SUM(C26:E26,G26:H26,J26:N26)</f>
        <v>-46809</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0</v>
      </c>
      <c r="D28" s="26">
        <f t="shared" ref="D28:O28" si="8">D13+D23</f>
        <v>320</v>
      </c>
      <c r="E28" s="26">
        <f t="shared" si="8"/>
        <v>1080</v>
      </c>
      <c r="F28" s="26">
        <f t="shared" si="8"/>
        <v>1400</v>
      </c>
      <c r="G28" s="26">
        <f t="shared" si="8"/>
        <v>398</v>
      </c>
      <c r="H28" s="26">
        <f t="shared" si="8"/>
        <v>2007</v>
      </c>
      <c r="I28" s="26">
        <f t="shared" si="8"/>
        <v>2405</v>
      </c>
      <c r="J28" s="26">
        <f t="shared" si="8"/>
        <v>1214</v>
      </c>
      <c r="K28" s="26">
        <f t="shared" si="8"/>
        <v>189</v>
      </c>
      <c r="L28" s="26">
        <f t="shared" si="8"/>
        <v>0</v>
      </c>
      <c r="M28" s="26">
        <f t="shared" si="8"/>
        <v>1470</v>
      </c>
      <c r="N28" s="26">
        <f t="shared" si="8"/>
        <v>5268</v>
      </c>
      <c r="O28" s="26">
        <f t="shared" si="8"/>
        <v>11946</v>
      </c>
      <c r="P28" s="45"/>
      <c r="Q28" s="42">
        <v>11946</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121</v>
      </c>
      <c r="D30" s="12">
        <v>0</v>
      </c>
      <c r="E30" s="12">
        <v>0</v>
      </c>
      <c r="F30" s="39">
        <f>SUM(C30:E30)</f>
        <v>121</v>
      </c>
      <c r="G30" s="38"/>
      <c r="H30" s="38"/>
      <c r="I30" s="38"/>
      <c r="J30" s="12">
        <v>0</v>
      </c>
      <c r="K30" s="12">
        <v>0</v>
      </c>
      <c r="L30" s="12">
        <v>0</v>
      </c>
      <c r="M30" s="12">
        <v>0</v>
      </c>
      <c r="N30" s="12">
        <v>0</v>
      </c>
      <c r="O30" s="27">
        <f>SUM(C30:E30,G30:H30,J30:N30)</f>
        <v>121</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1812</v>
      </c>
      <c r="D33" s="51">
        <v>320</v>
      </c>
      <c r="E33" s="51">
        <v>1677</v>
      </c>
      <c r="F33" s="51">
        <v>3809</v>
      </c>
      <c r="G33" s="51">
        <v>21397</v>
      </c>
      <c r="H33" s="51">
        <v>22861</v>
      </c>
      <c r="I33" s="51">
        <v>44258</v>
      </c>
      <c r="J33" s="51">
        <v>4754</v>
      </c>
      <c r="K33" s="51">
        <v>237</v>
      </c>
      <c r="L33" s="51">
        <v>0</v>
      </c>
      <c r="M33" s="51">
        <v>1579</v>
      </c>
      <c r="N33" s="51">
        <v>4865</v>
      </c>
      <c r="O33" s="51">
        <v>59502</v>
      </c>
      <c r="P33" s="10"/>
      <c r="Q33" s="34"/>
      <c r="R33" s="33"/>
    </row>
    <row r="34" spans="1:18" s="11" customFormat="1" ht="15.95" customHeight="1">
      <c r="A34" s="53"/>
      <c r="B34" s="40" t="s">
        <v>73</v>
      </c>
      <c r="C34" s="51">
        <v>-1812</v>
      </c>
      <c r="D34" s="51">
        <v>0</v>
      </c>
      <c r="E34" s="51">
        <v>-584</v>
      </c>
      <c r="F34" s="51">
        <v>-2396</v>
      </c>
      <c r="G34" s="51">
        <v>-20905</v>
      </c>
      <c r="H34" s="51">
        <v>-21380</v>
      </c>
      <c r="I34" s="51">
        <v>-42285</v>
      </c>
      <c r="J34" s="51">
        <v>-3618</v>
      </c>
      <c r="K34" s="51">
        <v>0</v>
      </c>
      <c r="L34" s="51">
        <v>0</v>
      </c>
      <c r="M34" s="51">
        <v>0</v>
      </c>
      <c r="N34" s="51">
        <v>-1545</v>
      </c>
      <c r="O34" s="51">
        <v>-49844</v>
      </c>
      <c r="P34" s="10"/>
      <c r="Q34" s="34"/>
      <c r="R34" s="33"/>
    </row>
    <row r="35" spans="1:18" s="11" customFormat="1" ht="15.95" customHeight="1">
      <c r="A35" s="53"/>
      <c r="B35" s="40" t="s">
        <v>74</v>
      </c>
      <c r="C35" s="51">
        <v>0</v>
      </c>
      <c r="D35" s="51">
        <v>320</v>
      </c>
      <c r="E35" s="51">
        <v>1093</v>
      </c>
      <c r="F35" s="51">
        <v>1413</v>
      </c>
      <c r="G35" s="51">
        <v>492</v>
      </c>
      <c r="H35" s="51">
        <v>1481</v>
      </c>
      <c r="I35" s="51">
        <v>1973</v>
      </c>
      <c r="J35" s="51">
        <v>1136</v>
      </c>
      <c r="K35" s="51">
        <v>237</v>
      </c>
      <c r="L35" s="51">
        <v>0</v>
      </c>
      <c r="M35" s="51">
        <v>1579</v>
      </c>
      <c r="N35" s="51">
        <v>3320</v>
      </c>
      <c r="O35" s="51">
        <v>9658</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69" priority="10" stopIfTrue="1" operator="notEqual">
      <formula>0</formula>
    </cfRule>
  </conditionalFormatting>
  <conditionalFormatting sqref="C3:E3">
    <cfRule type="expression" dxfId="168" priority="8">
      <formula>$E$3&lt;&gt;0</formula>
    </cfRule>
  </conditionalFormatting>
  <conditionalFormatting sqref="R6:R7">
    <cfRule type="expression" dxfId="167" priority="9">
      <formula>SUM($R$8:$R$28)&lt;&gt;0</formula>
    </cfRule>
  </conditionalFormatting>
  <conditionalFormatting sqref="C35:O35">
    <cfRule type="expression" dxfId="166" priority="2">
      <formula>ABS(C28-C35)&gt;1000</formula>
    </cfRule>
    <cfRule type="expression" dxfId="165" priority="3">
      <formula>ABS((C28-C35)/C35)&gt;0.1</formula>
    </cfRule>
  </conditionalFormatting>
  <conditionalFormatting sqref="C34:O34">
    <cfRule type="expression" dxfId="164" priority="4">
      <formula>ABS(C26-C34)&gt;1000</formula>
    </cfRule>
    <cfRule type="expression" dxfId="163" priority="5">
      <formula>ABS((C26-C34)/C34)&gt;0.1</formula>
    </cfRule>
  </conditionalFormatting>
  <conditionalFormatting sqref="C33:O33">
    <cfRule type="expression" dxfId="162" priority="6">
      <formula>ABS(C16-C33)&gt;1000</formula>
    </cfRule>
    <cfRule type="expression" dxfId="161" priority="7">
      <formula>ABS((C16-C33)/C33)&gt;0.1</formula>
    </cfRule>
  </conditionalFormatting>
  <conditionalFormatting sqref="I14">
    <cfRule type="cellIs" dxfId="16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30</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12</v>
      </c>
      <c r="D8" s="12">
        <v>0</v>
      </c>
      <c r="E8" s="12">
        <v>4</v>
      </c>
      <c r="F8" s="39">
        <f>SUM(C8:E8)</f>
        <v>16</v>
      </c>
      <c r="G8" s="38"/>
      <c r="H8" s="38"/>
      <c r="I8" s="38"/>
      <c r="J8" s="12">
        <v>6</v>
      </c>
      <c r="K8" s="12">
        <v>0</v>
      </c>
      <c r="L8" s="12">
        <v>0</v>
      </c>
      <c r="M8" s="12">
        <v>5</v>
      </c>
      <c r="N8" s="12">
        <v>72</v>
      </c>
      <c r="O8" s="27">
        <f>SUM(C8:E8,G8:H8,J8:N8)</f>
        <v>99</v>
      </c>
      <c r="P8" s="44"/>
      <c r="Q8" s="42">
        <v>99</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749</v>
      </c>
      <c r="K10" s="12">
        <v>0</v>
      </c>
      <c r="L10" s="12">
        <v>0</v>
      </c>
      <c r="M10" s="12">
        <v>0</v>
      </c>
      <c r="N10" s="12">
        <v>0</v>
      </c>
      <c r="O10" s="27">
        <f>SUM(C10:E10,G10:H10,J10:N10)</f>
        <v>749</v>
      </c>
      <c r="P10" s="44"/>
      <c r="Q10" s="42">
        <v>749</v>
      </c>
      <c r="R10" s="43">
        <f t="shared" si="0"/>
        <v>0</v>
      </c>
    </row>
    <row r="11" spans="1:25" ht="15.95" customHeight="1">
      <c r="B11" s="24" t="s">
        <v>56</v>
      </c>
      <c r="C11" s="12">
        <v>0</v>
      </c>
      <c r="D11" s="12">
        <v>0</v>
      </c>
      <c r="E11" s="12">
        <v>-9</v>
      </c>
      <c r="F11" s="39">
        <f>SUM(C11:E11)</f>
        <v>-9</v>
      </c>
      <c r="G11" s="12">
        <v>-52</v>
      </c>
      <c r="H11" s="12">
        <v>0</v>
      </c>
      <c r="I11" s="39">
        <f>SUM(G11:H11)</f>
        <v>-52</v>
      </c>
      <c r="J11" s="12">
        <v>0</v>
      </c>
      <c r="K11" s="12">
        <v>0</v>
      </c>
      <c r="L11" s="12">
        <v>0</v>
      </c>
      <c r="M11" s="12">
        <v>0</v>
      </c>
      <c r="N11" s="12">
        <v>0</v>
      </c>
      <c r="O11" s="27">
        <f>SUM(C11:E11,G11:H11,J11:N11)</f>
        <v>-61</v>
      </c>
      <c r="P11" s="44"/>
      <c r="Q11" s="42">
        <v>-61</v>
      </c>
      <c r="R11" s="43">
        <f>Q11-O11</f>
        <v>0</v>
      </c>
    </row>
    <row r="12" spans="1:25" ht="15.95" customHeight="1">
      <c r="A12" s="11"/>
      <c r="B12" s="23" t="s">
        <v>5</v>
      </c>
      <c r="C12" s="12">
        <v>2564</v>
      </c>
      <c r="D12" s="12">
        <v>207</v>
      </c>
      <c r="E12" s="12">
        <v>0</v>
      </c>
      <c r="F12" s="39">
        <f>SUM(C12:E12)</f>
        <v>2771</v>
      </c>
      <c r="G12" s="12">
        <v>27483</v>
      </c>
      <c r="H12" s="12">
        <v>0</v>
      </c>
      <c r="I12" s="39">
        <f>SUM(G12:H12)</f>
        <v>27483</v>
      </c>
      <c r="J12" s="12">
        <v>1436</v>
      </c>
      <c r="K12" s="12">
        <v>0</v>
      </c>
      <c r="L12" s="12">
        <v>0</v>
      </c>
      <c r="M12" s="12">
        <v>5572</v>
      </c>
      <c r="N12" s="12">
        <v>1333</v>
      </c>
      <c r="O12" s="27">
        <f>SUM(C12:E12,G12:H12,J12:N12)</f>
        <v>38595</v>
      </c>
      <c r="P12" s="44"/>
      <c r="Q12" s="42">
        <v>38595</v>
      </c>
      <c r="R12" s="43">
        <f t="shared" si="0"/>
        <v>0</v>
      </c>
    </row>
    <row r="13" spans="1:25" ht="15.95" customHeight="1">
      <c r="A13" s="11"/>
      <c r="B13" s="25" t="s">
        <v>52</v>
      </c>
      <c r="C13" s="26">
        <f>C8+C9+C10+C12+C11</f>
        <v>2576</v>
      </c>
      <c r="D13" s="26">
        <f t="shared" ref="D13:O13" si="2">D8+D9+D10+D12+D11</f>
        <v>207</v>
      </c>
      <c r="E13" s="26">
        <f t="shared" si="2"/>
        <v>-5</v>
      </c>
      <c r="F13" s="26">
        <f t="shared" si="2"/>
        <v>2778</v>
      </c>
      <c r="G13" s="26">
        <f t="shared" si="2"/>
        <v>27431</v>
      </c>
      <c r="H13" s="26">
        <f t="shared" si="2"/>
        <v>0</v>
      </c>
      <c r="I13" s="26">
        <f t="shared" si="2"/>
        <v>27431</v>
      </c>
      <c r="J13" s="26">
        <f t="shared" si="2"/>
        <v>2191</v>
      </c>
      <c r="K13" s="26">
        <f t="shared" si="2"/>
        <v>0</v>
      </c>
      <c r="L13" s="26">
        <f t="shared" si="2"/>
        <v>0</v>
      </c>
      <c r="M13" s="26">
        <f t="shared" si="2"/>
        <v>5577</v>
      </c>
      <c r="N13" s="26">
        <f t="shared" si="2"/>
        <v>1405</v>
      </c>
      <c r="O13" s="26">
        <f t="shared" si="2"/>
        <v>39382</v>
      </c>
      <c r="P13" s="45"/>
      <c r="Q13" s="42">
        <v>39382</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2576</v>
      </c>
      <c r="D16" s="26">
        <f t="shared" ref="D16:N16" si="3">SUM(D8:D9,D12,D15)+D19+D20+D11</f>
        <v>207</v>
      </c>
      <c r="E16" s="26">
        <f t="shared" si="3"/>
        <v>-5</v>
      </c>
      <c r="F16" s="26">
        <f t="shared" si="3"/>
        <v>2778</v>
      </c>
      <c r="G16" s="26">
        <f t="shared" si="3"/>
        <v>27431</v>
      </c>
      <c r="H16" s="26">
        <f t="shared" si="3"/>
        <v>0</v>
      </c>
      <c r="I16" s="26">
        <f t="shared" si="3"/>
        <v>27431</v>
      </c>
      <c r="J16" s="26">
        <f t="shared" si="3"/>
        <v>1442</v>
      </c>
      <c r="K16" s="26">
        <f t="shared" si="3"/>
        <v>0</v>
      </c>
      <c r="L16" s="26">
        <f t="shared" si="3"/>
        <v>0</v>
      </c>
      <c r="M16" s="26">
        <f t="shared" si="3"/>
        <v>5577</v>
      </c>
      <c r="N16" s="26">
        <f t="shared" si="3"/>
        <v>1405</v>
      </c>
      <c r="O16" s="26">
        <f>SUM(C16:E16,G16:H16,J16:N16)</f>
        <v>38633</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-749</v>
      </c>
      <c r="K21" s="12">
        <v>0</v>
      </c>
      <c r="L21" s="12">
        <v>0</v>
      </c>
      <c r="M21" s="12">
        <v>0</v>
      </c>
      <c r="N21" s="12">
        <v>0</v>
      </c>
      <c r="O21" s="27">
        <f t="shared" si="4"/>
        <v>-749</v>
      </c>
      <c r="P21" s="44"/>
      <c r="Q21" s="42">
        <v>-749</v>
      </c>
      <c r="R21" s="43">
        <f t="shared" si="5"/>
        <v>0</v>
      </c>
    </row>
    <row r="22" spans="1:19" ht="15.95" customHeight="1">
      <c r="B22" s="23" t="s">
        <v>6</v>
      </c>
      <c r="C22" s="12">
        <v>-2007</v>
      </c>
      <c r="D22" s="12">
        <v>0</v>
      </c>
      <c r="E22" s="12">
        <v>0</v>
      </c>
      <c r="F22" s="39">
        <f>SUM(C22:E22)</f>
        <v>-2007</v>
      </c>
      <c r="G22" s="12">
        <v>-25968</v>
      </c>
      <c r="H22" s="12">
        <v>0</v>
      </c>
      <c r="I22" s="39">
        <f>SUM(G22:H22)</f>
        <v>-25968</v>
      </c>
      <c r="J22" s="12">
        <v>-962</v>
      </c>
      <c r="K22" s="12">
        <v>0</v>
      </c>
      <c r="L22" s="12">
        <v>0</v>
      </c>
      <c r="M22" s="12">
        <v>-1005</v>
      </c>
      <c r="N22" s="12">
        <v>-79</v>
      </c>
      <c r="O22" s="27">
        <f t="shared" si="4"/>
        <v>-30021</v>
      </c>
      <c r="P22" s="44"/>
      <c r="Q22" s="42">
        <v>-30021</v>
      </c>
      <c r="R22" s="43">
        <f t="shared" si="5"/>
        <v>0</v>
      </c>
    </row>
    <row r="23" spans="1:19" ht="15.95" customHeight="1">
      <c r="B23" s="28" t="s">
        <v>55</v>
      </c>
      <c r="C23" s="26">
        <f>C19+C20+C21+C22</f>
        <v>-2007</v>
      </c>
      <c r="D23" s="26">
        <f t="shared" ref="D23:O23" si="6">D19+D20+D21+D22</f>
        <v>0</v>
      </c>
      <c r="E23" s="26">
        <f t="shared" si="6"/>
        <v>0</v>
      </c>
      <c r="F23" s="26">
        <f t="shared" si="6"/>
        <v>-2007</v>
      </c>
      <c r="G23" s="26">
        <f t="shared" si="6"/>
        <v>-25968</v>
      </c>
      <c r="H23" s="26">
        <f t="shared" si="6"/>
        <v>0</v>
      </c>
      <c r="I23" s="26">
        <f t="shared" si="6"/>
        <v>-25968</v>
      </c>
      <c r="J23" s="26">
        <f t="shared" si="6"/>
        <v>-1711</v>
      </c>
      <c r="K23" s="26">
        <f t="shared" si="6"/>
        <v>0</v>
      </c>
      <c r="L23" s="26">
        <f t="shared" si="6"/>
        <v>0</v>
      </c>
      <c r="M23" s="26">
        <f t="shared" si="6"/>
        <v>-1005</v>
      </c>
      <c r="N23" s="26">
        <f t="shared" si="6"/>
        <v>-79</v>
      </c>
      <c r="O23" s="26">
        <f t="shared" si="6"/>
        <v>-30770</v>
      </c>
      <c r="P23" s="45"/>
      <c r="Q23" s="42">
        <v>-30770</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-2007</v>
      </c>
      <c r="D26" s="26">
        <f t="shared" ref="D26:N26" si="7">SUM(D22,D25)</f>
        <v>0</v>
      </c>
      <c r="E26" s="26">
        <f t="shared" si="7"/>
        <v>0</v>
      </c>
      <c r="F26" s="26">
        <f>SUM(C26:E26)</f>
        <v>-2007</v>
      </c>
      <c r="G26" s="26">
        <f t="shared" si="7"/>
        <v>-25968</v>
      </c>
      <c r="H26" s="26">
        <f t="shared" si="7"/>
        <v>0</v>
      </c>
      <c r="I26" s="26">
        <f>SUM(G26:H26)</f>
        <v>-25968</v>
      </c>
      <c r="J26" s="26">
        <f t="shared" si="7"/>
        <v>-962</v>
      </c>
      <c r="K26" s="26">
        <f t="shared" si="7"/>
        <v>0</v>
      </c>
      <c r="L26" s="26">
        <f t="shared" si="7"/>
        <v>0</v>
      </c>
      <c r="M26" s="26">
        <f t="shared" si="7"/>
        <v>-1005</v>
      </c>
      <c r="N26" s="26">
        <f t="shared" si="7"/>
        <v>-79</v>
      </c>
      <c r="O26" s="26">
        <f>SUM(C26:E26,G26:H26,J26:N26)</f>
        <v>-30021</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569</v>
      </c>
      <c r="D28" s="26">
        <f t="shared" ref="D28:O28" si="8">D13+D23</f>
        <v>207</v>
      </c>
      <c r="E28" s="26">
        <f t="shared" si="8"/>
        <v>-5</v>
      </c>
      <c r="F28" s="26">
        <f t="shared" si="8"/>
        <v>771</v>
      </c>
      <c r="G28" s="26">
        <f t="shared" si="8"/>
        <v>1463</v>
      </c>
      <c r="H28" s="26">
        <f t="shared" si="8"/>
        <v>0</v>
      </c>
      <c r="I28" s="26">
        <f t="shared" si="8"/>
        <v>1463</v>
      </c>
      <c r="J28" s="26">
        <f t="shared" si="8"/>
        <v>480</v>
      </c>
      <c r="K28" s="26">
        <f t="shared" si="8"/>
        <v>0</v>
      </c>
      <c r="L28" s="26">
        <f t="shared" si="8"/>
        <v>0</v>
      </c>
      <c r="M28" s="26">
        <f t="shared" si="8"/>
        <v>4572</v>
      </c>
      <c r="N28" s="26">
        <f t="shared" si="8"/>
        <v>1326</v>
      </c>
      <c r="O28" s="26">
        <f t="shared" si="8"/>
        <v>8612</v>
      </c>
      <c r="P28" s="45"/>
      <c r="Q28" s="42">
        <v>8612</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3192</v>
      </c>
      <c r="D33" s="51">
        <v>375</v>
      </c>
      <c r="E33" s="51">
        <v>0</v>
      </c>
      <c r="F33" s="51">
        <v>3567</v>
      </c>
      <c r="G33" s="51">
        <v>30729</v>
      </c>
      <c r="H33" s="51">
        <v>0</v>
      </c>
      <c r="I33" s="51">
        <v>30729</v>
      </c>
      <c r="J33" s="51">
        <v>1696</v>
      </c>
      <c r="K33" s="51">
        <v>0</v>
      </c>
      <c r="L33" s="51">
        <v>0</v>
      </c>
      <c r="M33" s="51">
        <v>5241</v>
      </c>
      <c r="N33" s="51">
        <v>1205</v>
      </c>
      <c r="O33" s="51">
        <v>42438</v>
      </c>
      <c r="P33" s="10"/>
      <c r="Q33" s="34"/>
      <c r="R33" s="33"/>
    </row>
    <row r="34" spans="1:18" s="11" customFormat="1" ht="15.95" customHeight="1">
      <c r="A34" s="53"/>
      <c r="B34" s="40" t="s">
        <v>73</v>
      </c>
      <c r="C34" s="51">
        <v>-2675</v>
      </c>
      <c r="D34" s="51">
        <v>-40</v>
      </c>
      <c r="E34" s="51">
        <v>0</v>
      </c>
      <c r="F34" s="51">
        <v>-2715</v>
      </c>
      <c r="G34" s="51">
        <v>-29170</v>
      </c>
      <c r="H34" s="51">
        <v>0</v>
      </c>
      <c r="I34" s="51">
        <v>-29170</v>
      </c>
      <c r="J34" s="51">
        <v>-394</v>
      </c>
      <c r="K34" s="51">
        <v>0</v>
      </c>
      <c r="L34" s="51">
        <v>0</v>
      </c>
      <c r="M34" s="51">
        <v>-978</v>
      </c>
      <c r="N34" s="51">
        <v>-171</v>
      </c>
      <c r="O34" s="51">
        <v>-33428</v>
      </c>
      <c r="P34" s="10"/>
      <c r="Q34" s="34"/>
      <c r="R34" s="33"/>
    </row>
    <row r="35" spans="1:18" s="11" customFormat="1" ht="15.95" customHeight="1">
      <c r="A35" s="53"/>
      <c r="B35" s="40" t="s">
        <v>74</v>
      </c>
      <c r="C35" s="51">
        <v>517</v>
      </c>
      <c r="D35" s="51">
        <v>335</v>
      </c>
      <c r="E35" s="51">
        <v>0</v>
      </c>
      <c r="F35" s="51">
        <v>852</v>
      </c>
      <c r="G35" s="51">
        <v>1559</v>
      </c>
      <c r="H35" s="51">
        <v>0</v>
      </c>
      <c r="I35" s="51">
        <v>1559</v>
      </c>
      <c r="J35" s="51">
        <v>1302</v>
      </c>
      <c r="K35" s="51">
        <v>0</v>
      </c>
      <c r="L35" s="51">
        <v>0</v>
      </c>
      <c r="M35" s="51">
        <v>4263</v>
      </c>
      <c r="N35" s="51">
        <v>1034</v>
      </c>
      <c r="O35" s="51">
        <v>9010</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59" priority="10" stopIfTrue="1" operator="notEqual">
      <formula>0</formula>
    </cfRule>
  </conditionalFormatting>
  <conditionalFormatting sqref="C3:E3">
    <cfRule type="expression" dxfId="158" priority="8">
      <formula>$E$3&lt;&gt;0</formula>
    </cfRule>
  </conditionalFormatting>
  <conditionalFormatting sqref="R6:R7">
    <cfRule type="expression" dxfId="157" priority="9">
      <formula>SUM($R$8:$R$28)&lt;&gt;0</formula>
    </cfRule>
  </conditionalFormatting>
  <conditionalFormatting sqref="C35:O35">
    <cfRule type="expression" dxfId="156" priority="2">
      <formula>ABS(C28-C35)&gt;1000</formula>
    </cfRule>
    <cfRule type="expression" dxfId="155" priority="3">
      <formula>ABS((C28-C35)/C35)&gt;0.1</formula>
    </cfRule>
  </conditionalFormatting>
  <conditionalFormatting sqref="C34:O34">
    <cfRule type="expression" dxfId="154" priority="4">
      <formula>ABS(C26-C34)&gt;1000</formula>
    </cfRule>
    <cfRule type="expression" dxfId="153" priority="5">
      <formula>ABS((C26-C34)/C34)&gt;0.1</formula>
    </cfRule>
  </conditionalFormatting>
  <conditionalFormatting sqref="C33:O33">
    <cfRule type="expression" dxfId="152" priority="6">
      <formula>ABS(C16-C33)&gt;1000</formula>
    </cfRule>
    <cfRule type="expression" dxfId="151" priority="7">
      <formula>ABS((C16-C33)/C33)&gt;0.1</formula>
    </cfRule>
  </conditionalFormatting>
  <conditionalFormatting sqref="I14">
    <cfRule type="cellIs" dxfId="15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N1" sqref="N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f>SUM('Aberdeen City:West Lothian'!C8)</f>
        <v>626</v>
      </c>
      <c r="D8" s="12">
        <f>SUM('Aberdeen City:West Lothian'!D8)</f>
        <v>521</v>
      </c>
      <c r="E8" s="12">
        <f>SUM('Aberdeen City:West Lothian'!E8)</f>
        <v>888</v>
      </c>
      <c r="F8" s="39">
        <f>SUM(C8:E8)</f>
        <v>2035</v>
      </c>
      <c r="G8" s="38"/>
      <c r="H8" s="38"/>
      <c r="I8" s="38"/>
      <c r="J8" s="12">
        <f>SUM('Aberdeen City:West Lothian'!J8)</f>
        <v>7942</v>
      </c>
      <c r="K8" s="12">
        <f>SUM('Aberdeen City:West Lothian'!K8)</f>
        <v>458</v>
      </c>
      <c r="L8" s="12">
        <f>SUM('Aberdeen City:West Lothian'!L8)</f>
        <v>113</v>
      </c>
      <c r="M8" s="12">
        <f>SUM('Aberdeen City:West Lothian'!M8)</f>
        <v>2757</v>
      </c>
      <c r="N8" s="12">
        <f>SUM('Aberdeen City:West Lothian'!N8)</f>
        <v>8400</v>
      </c>
      <c r="O8" s="27">
        <f>SUM(C8:E8,G8:H8,J8:N8)</f>
        <v>21705</v>
      </c>
      <c r="P8" s="44"/>
      <c r="Q8" s="42">
        <f>SUM('Aberdeen City:West Lothian'!Q8)</f>
        <v>21705</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f>SUM('Aberdeen City:West Lothian'!C10)</f>
        <v>759</v>
      </c>
      <c r="D10" s="12">
        <f>SUM('Aberdeen City:West Lothian'!D10)</f>
        <v>127</v>
      </c>
      <c r="E10" s="12">
        <f>SUM('Aberdeen City:West Lothian'!E10)</f>
        <v>306</v>
      </c>
      <c r="F10" s="39">
        <f t="shared" ref="F10" si="1">SUM(C10:E10)</f>
        <v>1192</v>
      </c>
      <c r="G10" s="12">
        <f>SUM('Aberdeen City:West Lothian'!G10)</f>
        <v>0</v>
      </c>
      <c r="H10" s="12">
        <f>SUM('Aberdeen City:West Lothian'!H10)</f>
        <v>0</v>
      </c>
      <c r="I10" s="39">
        <f>SUM(G10:H10)</f>
        <v>0</v>
      </c>
      <c r="J10" s="12">
        <f>SUM('Aberdeen City:West Lothian'!J10)</f>
        <v>39783</v>
      </c>
      <c r="K10" s="12">
        <f>SUM('Aberdeen City:West Lothian'!K10)</f>
        <v>0</v>
      </c>
      <c r="L10" s="12">
        <f>SUM('Aberdeen City:West Lothian'!L10)</f>
        <v>0</v>
      </c>
      <c r="M10" s="12">
        <f>SUM('Aberdeen City:West Lothian'!M10)</f>
        <v>20221</v>
      </c>
      <c r="N10" s="12">
        <f>SUM('Aberdeen City:West Lothian'!N10)</f>
        <v>0</v>
      </c>
      <c r="O10" s="27">
        <f>SUM(C10:E10,G10:H10,J10:N10)</f>
        <v>61196</v>
      </c>
      <c r="P10" s="44"/>
      <c r="Q10" s="42">
        <f>SUM('Aberdeen City:West Lothian'!Q10)</f>
        <v>61196</v>
      </c>
      <c r="R10" s="43">
        <f t="shared" si="0"/>
        <v>0</v>
      </c>
    </row>
    <row r="11" spans="1:25" ht="15.95" customHeight="1">
      <c r="B11" s="24" t="s">
        <v>56</v>
      </c>
      <c r="C11" s="12">
        <f>SUM('Aberdeen City:West Lothian'!C11)</f>
        <v>-1516</v>
      </c>
      <c r="D11" s="12">
        <f>SUM('Aberdeen City:West Lothian'!D11)</f>
        <v>-381</v>
      </c>
      <c r="E11" s="12">
        <f>SUM('Aberdeen City:West Lothian'!E11)</f>
        <v>-415</v>
      </c>
      <c r="F11" s="39">
        <f>SUM(C11:E11)</f>
        <v>-2312</v>
      </c>
      <c r="G11" s="12">
        <f>SUM('Aberdeen City:West Lothian'!G11)</f>
        <v>-52</v>
      </c>
      <c r="H11" s="12">
        <f>SUM('Aberdeen City:West Lothian'!H11)</f>
        <v>0</v>
      </c>
      <c r="I11" s="39">
        <f>SUM(G11:H11)</f>
        <v>-52</v>
      </c>
      <c r="J11" s="12">
        <f>SUM('Aberdeen City:West Lothian'!J11)</f>
        <v>-7630</v>
      </c>
      <c r="K11" s="12">
        <f>SUM('Aberdeen City:West Lothian'!K11)</f>
        <v>-512</v>
      </c>
      <c r="L11" s="12">
        <f>SUM('Aberdeen City:West Lothian'!L11)</f>
        <v>0</v>
      </c>
      <c r="M11" s="12">
        <f>SUM('Aberdeen City:West Lothian'!M11)</f>
        <v>-1728</v>
      </c>
      <c r="N11" s="12">
        <f>SUM('Aberdeen City:West Lothian'!N11)</f>
        <v>-32067</v>
      </c>
      <c r="O11" s="27">
        <f>SUM(C11:E11,G11:H11,J11:N11)</f>
        <v>-44301</v>
      </c>
      <c r="P11" s="44"/>
      <c r="Q11" s="42">
        <f>SUM('Aberdeen City:West Lothian'!Q11)</f>
        <v>-44301</v>
      </c>
      <c r="R11" s="43">
        <f>Q11-O11</f>
        <v>0</v>
      </c>
    </row>
    <row r="12" spans="1:25" ht="15.95" customHeight="1">
      <c r="A12" s="11"/>
      <c r="B12" s="23" t="s">
        <v>5</v>
      </c>
      <c r="C12" s="12">
        <f>SUM('Aberdeen City:West Lothian'!C12)</f>
        <v>39990</v>
      </c>
      <c r="D12" s="12">
        <f>SUM('Aberdeen City:West Lothian'!D12)</f>
        <v>5013</v>
      </c>
      <c r="E12" s="12">
        <f>SUM('Aberdeen City:West Lothian'!E12)</f>
        <v>22293</v>
      </c>
      <c r="F12" s="39">
        <f>SUM(C12:E12)</f>
        <v>67296</v>
      </c>
      <c r="G12" s="12">
        <f>SUM('Aberdeen City:West Lothian'!G12)</f>
        <v>1029204</v>
      </c>
      <c r="H12" s="12">
        <f>SUM('Aberdeen City:West Lothian'!H12)</f>
        <v>600887</v>
      </c>
      <c r="I12" s="39">
        <f>SUM(G12:H12)</f>
        <v>1630091</v>
      </c>
      <c r="J12" s="12">
        <f>SUM('Aberdeen City:West Lothian'!J12)</f>
        <v>211574</v>
      </c>
      <c r="K12" s="12">
        <f>SUM('Aberdeen City:West Lothian'!K12)</f>
        <v>12115</v>
      </c>
      <c r="L12" s="12">
        <f>SUM('Aberdeen City:West Lothian'!L12)</f>
        <v>2</v>
      </c>
      <c r="M12" s="12">
        <f>SUM('Aberdeen City:West Lothian'!M12)</f>
        <v>99867</v>
      </c>
      <c r="N12" s="12">
        <f>SUM('Aberdeen City:West Lothian'!N12)</f>
        <v>255156</v>
      </c>
      <c r="O12" s="27">
        <f>SUM(C12:E12,G12:H12,J12:N12)</f>
        <v>2276101</v>
      </c>
      <c r="P12" s="44"/>
      <c r="Q12" s="42">
        <f>SUM('Aberdeen City:West Lothian'!Q12)</f>
        <v>2276101</v>
      </c>
      <c r="R12" s="43">
        <f t="shared" si="0"/>
        <v>0</v>
      </c>
    </row>
    <row r="13" spans="1:25" ht="15.95" customHeight="1">
      <c r="A13" s="11"/>
      <c r="B13" s="25" t="s">
        <v>52</v>
      </c>
      <c r="C13" s="26">
        <f>C8+C9+C10+C12+C11</f>
        <v>39859</v>
      </c>
      <c r="D13" s="26">
        <f t="shared" ref="D13:O13" si="2">D8+D9+D10+D12+D11</f>
        <v>5280</v>
      </c>
      <c r="E13" s="26">
        <f t="shared" si="2"/>
        <v>23072</v>
      </c>
      <c r="F13" s="26">
        <f t="shared" si="2"/>
        <v>68211</v>
      </c>
      <c r="G13" s="26">
        <f t="shared" si="2"/>
        <v>1029152</v>
      </c>
      <c r="H13" s="26">
        <f t="shared" si="2"/>
        <v>600887</v>
      </c>
      <c r="I13" s="26">
        <f t="shared" si="2"/>
        <v>1630039</v>
      </c>
      <c r="J13" s="26">
        <f t="shared" si="2"/>
        <v>251669</v>
      </c>
      <c r="K13" s="26">
        <f t="shared" si="2"/>
        <v>12061</v>
      </c>
      <c r="L13" s="26">
        <f t="shared" si="2"/>
        <v>115</v>
      </c>
      <c r="M13" s="26">
        <f t="shared" si="2"/>
        <v>121117</v>
      </c>
      <c r="N13" s="26">
        <f t="shared" si="2"/>
        <v>231489</v>
      </c>
      <c r="O13" s="26">
        <f t="shared" si="2"/>
        <v>2314701</v>
      </c>
      <c r="P13" s="45"/>
      <c r="Q13" s="42">
        <f>SUM('Aberdeen City:West Lothian'!Q13)</f>
        <v>2314701</v>
      </c>
      <c r="R13" s="43">
        <f t="shared" si="0"/>
        <v>0</v>
      </c>
    </row>
    <row r="14" spans="1:25" s="2" customFormat="1" ht="15.95" customHeight="1">
      <c r="C14" s="4"/>
      <c r="D14" s="4"/>
      <c r="E14" s="4"/>
      <c r="F14" s="4"/>
      <c r="G14" s="4"/>
      <c r="H14" s="4"/>
      <c r="I14" s="49">
        <f>SUM('Aberdeen City:West Lothian'!I14)</f>
        <v>0</v>
      </c>
      <c r="J14" s="4"/>
      <c r="K14" s="4"/>
      <c r="L14" s="4"/>
      <c r="M14" s="4"/>
      <c r="N14" s="4"/>
      <c r="O14" s="4"/>
      <c r="P14" s="30"/>
      <c r="Q14" s="4"/>
      <c r="R14" s="4"/>
    </row>
    <row r="15" spans="1:25" ht="15.95" customHeight="1">
      <c r="B15" s="40" t="s">
        <v>60</v>
      </c>
      <c r="C15" s="51">
        <f>SUM('Aberdeen City:West Lothian'!C15)</f>
        <v>129</v>
      </c>
      <c r="D15" s="51">
        <f>SUM('Aberdeen City:West Lothian'!D15)</f>
        <v>5</v>
      </c>
      <c r="E15" s="51">
        <f>SUM('Aberdeen City:West Lothian'!E15)</f>
        <v>0</v>
      </c>
      <c r="F15" s="39">
        <f>SUM(C15:E15)</f>
        <v>134</v>
      </c>
      <c r="G15" s="51">
        <f>SUM('Aberdeen City:West Lothian'!G15)</f>
        <v>0</v>
      </c>
      <c r="H15" s="51">
        <f>SUM('Aberdeen City:West Lothian'!H15)</f>
        <v>0</v>
      </c>
      <c r="I15" s="39">
        <f>SUM(G15:H15)</f>
        <v>0</v>
      </c>
      <c r="J15" s="51">
        <f>SUM('Aberdeen City:West Lothian'!J15)</f>
        <v>2008</v>
      </c>
      <c r="K15" s="51">
        <f>SUM('Aberdeen City:West Lothian'!K15)</f>
        <v>0</v>
      </c>
      <c r="L15" s="51">
        <f>SUM('Aberdeen City:West Lothian'!L15)</f>
        <v>0</v>
      </c>
      <c r="M15" s="51">
        <f>SUM('Aberdeen City:West Lothian'!M15)</f>
        <v>632</v>
      </c>
      <c r="N15" s="51">
        <f>SUM('Aberdeen City:West Lothian'!N15)</f>
        <v>0</v>
      </c>
      <c r="O15" s="27">
        <f>SUM(C15:E15,G15:H15,J15:N15)</f>
        <v>2774</v>
      </c>
      <c r="P15" s="14"/>
      <c r="Q15" s="3"/>
      <c r="R15" s="3"/>
    </row>
    <row r="16" spans="1:25" ht="15.95" customHeight="1">
      <c r="B16" s="25" t="s">
        <v>57</v>
      </c>
      <c r="C16" s="26">
        <f>SUM(C8:C9,C12,C15)+C19+C20+C11</f>
        <v>39229</v>
      </c>
      <c r="D16" s="26">
        <f t="shared" ref="D16:N16" si="3">SUM(D8:D9,D12,D15)+D19+D20+D11</f>
        <v>5158</v>
      </c>
      <c r="E16" s="26">
        <f t="shared" si="3"/>
        <v>22746</v>
      </c>
      <c r="F16" s="26">
        <f t="shared" si="3"/>
        <v>67133</v>
      </c>
      <c r="G16" s="26">
        <f t="shared" si="3"/>
        <v>1029152</v>
      </c>
      <c r="H16" s="26">
        <f t="shared" si="3"/>
        <v>600887</v>
      </c>
      <c r="I16" s="26">
        <f t="shared" si="3"/>
        <v>1630039</v>
      </c>
      <c r="J16" s="26">
        <f t="shared" si="3"/>
        <v>212282</v>
      </c>
      <c r="K16" s="26">
        <f t="shared" si="3"/>
        <v>12061</v>
      </c>
      <c r="L16" s="26">
        <f t="shared" si="3"/>
        <v>115</v>
      </c>
      <c r="M16" s="26">
        <f t="shared" si="3"/>
        <v>100751</v>
      </c>
      <c r="N16" s="26">
        <f t="shared" si="3"/>
        <v>231298</v>
      </c>
      <c r="O16" s="26">
        <f>SUM(C16:E16,G16:H16,J16:N16)</f>
        <v>2253679</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f>SUM('Aberdeen City:West Lothian'!C19)</f>
        <v>0</v>
      </c>
      <c r="D19" s="12">
        <f>SUM('Aberdeen City:West Lothian'!D19)</f>
        <v>0</v>
      </c>
      <c r="E19" s="12">
        <f>SUM('Aberdeen City:West Lothian'!E19)</f>
        <v>-20</v>
      </c>
      <c r="F19" s="39">
        <f>SUM(C19:E19)</f>
        <v>-20</v>
      </c>
      <c r="G19" s="12">
        <f>SUM('Aberdeen City:West Lothian'!G19)</f>
        <v>0</v>
      </c>
      <c r="H19" s="12">
        <f>SUM('Aberdeen City:West Lothian'!H19)</f>
        <v>0</v>
      </c>
      <c r="I19" s="39">
        <f>SUM(G19:H19)</f>
        <v>0</v>
      </c>
      <c r="J19" s="12">
        <f>SUM('Aberdeen City:West Lothian'!J19)</f>
        <v>-1612</v>
      </c>
      <c r="K19" s="12">
        <f>SUM('Aberdeen City:West Lothian'!K19)</f>
        <v>0</v>
      </c>
      <c r="L19" s="12">
        <f>SUM('Aberdeen City:West Lothian'!L19)</f>
        <v>0</v>
      </c>
      <c r="M19" s="12">
        <f>SUM('Aberdeen City:West Lothian'!M19)</f>
        <v>-777</v>
      </c>
      <c r="N19" s="12">
        <f>SUM('Aberdeen City:West Lothian'!N19)</f>
        <v>-191</v>
      </c>
      <c r="O19" s="27">
        <f t="shared" ref="O19:O22" si="4">SUM(C19:E19,G19:H19,J19:N19)</f>
        <v>-2600</v>
      </c>
      <c r="P19" s="44"/>
      <c r="Q19" s="42">
        <f>SUM('Aberdeen City:West Lothian'!Q19)</f>
        <v>-2600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f>SUM('Aberdeen City:West Lothian'!C21)</f>
        <v>-630</v>
      </c>
      <c r="D21" s="12">
        <f>SUM('Aberdeen City:West Lothian'!D21)</f>
        <v>-122</v>
      </c>
      <c r="E21" s="12">
        <f>SUM('Aberdeen City:West Lothian'!E21)</f>
        <v>-306</v>
      </c>
      <c r="F21" s="39">
        <f>SUM(C21:E21)</f>
        <v>-1058</v>
      </c>
      <c r="G21" s="12">
        <f>SUM('Aberdeen City:West Lothian'!G21)</f>
        <v>0</v>
      </c>
      <c r="H21" s="12">
        <f>SUM('Aberdeen City:West Lothian'!H21)</f>
        <v>0</v>
      </c>
      <c r="I21" s="39">
        <f>SUM(G21:H21)</f>
        <v>0</v>
      </c>
      <c r="J21" s="12">
        <f>SUM('Aberdeen City:West Lothian'!J21)</f>
        <v>-37775</v>
      </c>
      <c r="K21" s="12">
        <f>SUM('Aberdeen City:West Lothian'!K21)</f>
        <v>0</v>
      </c>
      <c r="L21" s="12">
        <f>SUM('Aberdeen City:West Lothian'!L21)</f>
        <v>0</v>
      </c>
      <c r="M21" s="12">
        <f>SUM('Aberdeen City:West Lothian'!M21)</f>
        <v>-19589</v>
      </c>
      <c r="N21" s="12">
        <f>SUM('Aberdeen City:West Lothian'!N21)</f>
        <v>0</v>
      </c>
      <c r="O21" s="27">
        <f t="shared" si="4"/>
        <v>-58422</v>
      </c>
      <c r="P21" s="44"/>
      <c r="Q21" s="42">
        <f>SUM('Aberdeen City:West Lothian'!Q21)</f>
        <v>-58422</v>
      </c>
      <c r="R21" s="43">
        <f t="shared" si="5"/>
        <v>0</v>
      </c>
    </row>
    <row r="22" spans="1:19" ht="15.95" customHeight="1">
      <c r="B22" s="23" t="s">
        <v>6</v>
      </c>
      <c r="C22" s="12">
        <f>SUM('Aberdeen City:West Lothian'!C22)</f>
        <v>-31075</v>
      </c>
      <c r="D22" s="12">
        <f>SUM('Aberdeen City:West Lothian'!D22)</f>
        <v>-1102</v>
      </c>
      <c r="E22" s="12">
        <f>SUM('Aberdeen City:West Lothian'!E22)</f>
        <v>-15036</v>
      </c>
      <c r="F22" s="39">
        <f>SUM(C22:E22)</f>
        <v>-47213</v>
      </c>
      <c r="G22" s="12">
        <f>SUM('Aberdeen City:West Lothian'!G22)</f>
        <v>-986129</v>
      </c>
      <c r="H22" s="12">
        <f>SUM('Aberdeen City:West Lothian'!H22)</f>
        <v>-602029</v>
      </c>
      <c r="I22" s="39">
        <f>SUM(G22:H22)</f>
        <v>-1588158</v>
      </c>
      <c r="J22" s="12">
        <f>SUM('Aberdeen City:West Lothian'!J22)</f>
        <v>-114008</v>
      </c>
      <c r="K22" s="12">
        <f>SUM('Aberdeen City:West Lothian'!K22)</f>
        <v>-1003</v>
      </c>
      <c r="L22" s="12">
        <f>SUM('Aberdeen City:West Lothian'!L22)</f>
        <v>-148</v>
      </c>
      <c r="M22" s="12">
        <f>SUM('Aberdeen City:West Lothian'!M22)</f>
        <v>-4671</v>
      </c>
      <c r="N22" s="12">
        <f>SUM('Aberdeen City:West Lothian'!N22)</f>
        <v>-183013</v>
      </c>
      <c r="O22" s="27">
        <f t="shared" si="4"/>
        <v>-1938214</v>
      </c>
      <c r="P22" s="44"/>
      <c r="Q22" s="42">
        <f>SUM('Aberdeen City:West Lothian'!Q22)</f>
        <v>-1938214</v>
      </c>
      <c r="R22" s="43">
        <f t="shared" si="5"/>
        <v>0</v>
      </c>
    </row>
    <row r="23" spans="1:19" ht="15.95" customHeight="1">
      <c r="B23" s="28" t="s">
        <v>55</v>
      </c>
      <c r="C23" s="26">
        <f>C19+C20+C21+C22</f>
        <v>-31705</v>
      </c>
      <c r="D23" s="26">
        <f t="shared" ref="D23:O23" si="6">D19+D20+D21+D22</f>
        <v>-1224</v>
      </c>
      <c r="E23" s="26">
        <f t="shared" si="6"/>
        <v>-15362</v>
      </c>
      <c r="F23" s="26">
        <f t="shared" si="6"/>
        <v>-48291</v>
      </c>
      <c r="G23" s="26">
        <f t="shared" si="6"/>
        <v>-986129</v>
      </c>
      <c r="H23" s="26">
        <f t="shared" si="6"/>
        <v>-602029</v>
      </c>
      <c r="I23" s="26">
        <f t="shared" si="6"/>
        <v>-1588158</v>
      </c>
      <c r="J23" s="26">
        <f t="shared" si="6"/>
        <v>-153395</v>
      </c>
      <c r="K23" s="26">
        <f t="shared" si="6"/>
        <v>-1003</v>
      </c>
      <c r="L23" s="26">
        <f t="shared" si="6"/>
        <v>-148</v>
      </c>
      <c r="M23" s="26">
        <f t="shared" si="6"/>
        <v>-25037</v>
      </c>
      <c r="N23" s="26">
        <f t="shared" si="6"/>
        <v>-183204</v>
      </c>
      <c r="O23" s="26">
        <f t="shared" si="6"/>
        <v>-1999236</v>
      </c>
      <c r="P23" s="45"/>
      <c r="Q23" s="42">
        <f>SUM('Aberdeen City:West Lothian'!Q23)</f>
        <v>-1999236</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SUM('Aberdeen City:West Lothian'!C25)</f>
        <v>0</v>
      </c>
      <c r="D25" s="51">
        <f>SUM('Aberdeen City:West Lothian'!D25)</f>
        <v>0</v>
      </c>
      <c r="E25" s="51">
        <f>SUM('Aberdeen City:West Lothian'!E25)</f>
        <v>0</v>
      </c>
      <c r="F25" s="39">
        <f>SUM(C25:E25)</f>
        <v>0</v>
      </c>
      <c r="G25" s="51">
        <f>SUM('Aberdeen City:West Lothian'!G25)</f>
        <v>0</v>
      </c>
      <c r="H25" s="51">
        <f>SUM('Aberdeen City:West Lothian'!H25)</f>
        <v>0</v>
      </c>
      <c r="I25" s="39">
        <f>SUM(G25:H25)</f>
        <v>0</v>
      </c>
      <c r="J25" s="51">
        <f>SUM('Aberdeen City:West Lothian'!J25)</f>
        <v>0</v>
      </c>
      <c r="K25" s="51">
        <f>SUM('Aberdeen City:West Lothian'!K25)</f>
        <v>0</v>
      </c>
      <c r="L25" s="51">
        <f>SUM('Aberdeen City:West Lothian'!L25)</f>
        <v>0</v>
      </c>
      <c r="M25" s="51">
        <f>SUM('Aberdeen City:West Lothian'!M25)</f>
        <v>0</v>
      </c>
      <c r="N25" s="51">
        <f>SUM('Aberdeen City:West Lothian'!N25)</f>
        <v>0</v>
      </c>
      <c r="O25" s="27">
        <f>SUM(C25:E25,G25:H25,J25:N25)</f>
        <v>0</v>
      </c>
      <c r="P25" s="14"/>
      <c r="Q25" s="3"/>
      <c r="R25" s="3"/>
    </row>
    <row r="26" spans="1:19" ht="15.95" customHeight="1">
      <c r="B26" s="25" t="s">
        <v>58</v>
      </c>
      <c r="C26" s="26">
        <f>SUM(C22,C25)</f>
        <v>-31075</v>
      </c>
      <c r="D26" s="26">
        <f t="shared" ref="D26:N26" si="7">SUM(D22,D25)</f>
        <v>-1102</v>
      </c>
      <c r="E26" s="26">
        <f t="shared" si="7"/>
        <v>-15036</v>
      </c>
      <c r="F26" s="26">
        <f>SUM(C26:E26)</f>
        <v>-47213</v>
      </c>
      <c r="G26" s="26">
        <f t="shared" si="7"/>
        <v>-986129</v>
      </c>
      <c r="H26" s="26">
        <f t="shared" si="7"/>
        <v>-602029</v>
      </c>
      <c r="I26" s="26">
        <f>SUM(G26:H26)</f>
        <v>-1588158</v>
      </c>
      <c r="J26" s="26">
        <f t="shared" si="7"/>
        <v>-114008</v>
      </c>
      <c r="K26" s="26">
        <f t="shared" si="7"/>
        <v>-1003</v>
      </c>
      <c r="L26" s="26">
        <f t="shared" si="7"/>
        <v>-148</v>
      </c>
      <c r="M26" s="26">
        <f t="shared" si="7"/>
        <v>-4671</v>
      </c>
      <c r="N26" s="26">
        <f t="shared" si="7"/>
        <v>-183013</v>
      </c>
      <c r="O26" s="26">
        <f>SUM(C26:E26,G26:H26,J26:N26)</f>
        <v>-1938214</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8154</v>
      </c>
      <c r="D28" s="26">
        <f t="shared" ref="D28:O28" si="8">D13+D23</f>
        <v>4056</v>
      </c>
      <c r="E28" s="26">
        <f t="shared" si="8"/>
        <v>7710</v>
      </c>
      <c r="F28" s="26">
        <f t="shared" si="8"/>
        <v>19920</v>
      </c>
      <c r="G28" s="26">
        <f t="shared" si="8"/>
        <v>43023</v>
      </c>
      <c r="H28" s="26">
        <f t="shared" si="8"/>
        <v>-1142</v>
      </c>
      <c r="I28" s="26">
        <f t="shared" si="8"/>
        <v>41881</v>
      </c>
      <c r="J28" s="26">
        <f t="shared" si="8"/>
        <v>98274</v>
      </c>
      <c r="K28" s="26">
        <f t="shared" si="8"/>
        <v>11058</v>
      </c>
      <c r="L28" s="26">
        <f t="shared" si="8"/>
        <v>-33</v>
      </c>
      <c r="M28" s="26">
        <f t="shared" si="8"/>
        <v>96080</v>
      </c>
      <c r="N28" s="26">
        <f t="shared" si="8"/>
        <v>48285</v>
      </c>
      <c r="O28" s="26">
        <f t="shared" si="8"/>
        <v>315465</v>
      </c>
      <c r="P28" s="45"/>
      <c r="Q28" s="42">
        <f>SUM('Aberdeen City:West Lothian'!Q28)</f>
        <v>315465</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f>SUM('Aberdeen City:West Lothian'!C30)</f>
        <v>121</v>
      </c>
      <c r="D30" s="12">
        <f>SUM('Aberdeen City:West Lothian'!D30)</f>
        <v>0</v>
      </c>
      <c r="E30" s="12">
        <f>SUM('Aberdeen City:West Lothian'!E30)</f>
        <v>0</v>
      </c>
      <c r="F30" s="39">
        <f>SUM(C30:E30)</f>
        <v>121</v>
      </c>
      <c r="G30" s="38"/>
      <c r="H30" s="38"/>
      <c r="I30" s="38"/>
      <c r="J30" s="12">
        <f>SUM('Aberdeen City:West Lothian'!J30)</f>
        <v>10</v>
      </c>
      <c r="K30" s="12">
        <f>SUM('Aberdeen City:West Lothian'!K30)</f>
        <v>0</v>
      </c>
      <c r="L30" s="12">
        <f>SUM('Aberdeen City:West Lothian'!L30)</f>
        <v>0</v>
      </c>
      <c r="M30" s="12">
        <f>SUM('Aberdeen City:West Lothian'!M30)</f>
        <v>-1286</v>
      </c>
      <c r="N30" s="12">
        <f>SUM('Aberdeen City:West Lothian'!N30)</f>
        <v>42</v>
      </c>
      <c r="O30" s="27">
        <f>SUM(C30:E30,G30:H30,J30:N30)</f>
        <v>-1113</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f>SUM('Aberdeen City:West Lothian'!C33)</f>
        <v>46037</v>
      </c>
      <c r="D33" s="51">
        <f>SUM('Aberdeen City:West Lothian'!D33)</f>
        <v>4696</v>
      </c>
      <c r="E33" s="51">
        <f>SUM('Aberdeen City:West Lothian'!E33)</f>
        <v>21742</v>
      </c>
      <c r="F33" s="51">
        <f>SUM('Aberdeen City:West Lothian'!F33)</f>
        <v>72475</v>
      </c>
      <c r="G33" s="51">
        <f>SUM('Aberdeen City:West Lothian'!G33)</f>
        <v>1079605</v>
      </c>
      <c r="H33" s="51">
        <f>SUM('Aberdeen City:West Lothian'!H33)</f>
        <v>625941</v>
      </c>
      <c r="I33" s="51">
        <f>SUM('Aberdeen City:West Lothian'!I33)</f>
        <v>1705546</v>
      </c>
      <c r="J33" s="51">
        <f>SUM('Aberdeen City:West Lothian'!J33)</f>
        <v>204772</v>
      </c>
      <c r="K33" s="51">
        <f>SUM('Aberdeen City:West Lothian'!K33)</f>
        <v>12426</v>
      </c>
      <c r="L33" s="51">
        <f>SUM('Aberdeen City:West Lothian'!L33)</f>
        <v>333</v>
      </c>
      <c r="M33" s="51">
        <f>SUM('Aberdeen City:West Lothian'!M33)</f>
        <v>110307</v>
      </c>
      <c r="N33" s="51">
        <f>SUM('Aberdeen City:West Lothian'!N33)</f>
        <v>193040</v>
      </c>
      <c r="O33" s="51">
        <f>SUM('Aberdeen City:West Lothian'!O33)</f>
        <v>2298899</v>
      </c>
      <c r="P33" s="10"/>
      <c r="Q33" s="34"/>
      <c r="R33" s="33"/>
    </row>
    <row r="34" spans="1:18" s="11" customFormat="1" ht="15.95" customHeight="1">
      <c r="A34" s="53"/>
      <c r="B34" s="40" t="s">
        <v>73</v>
      </c>
      <c r="C34" s="51">
        <f>SUM('Aberdeen City:West Lothian'!C34)</f>
        <v>-36683</v>
      </c>
      <c r="D34" s="51">
        <f>SUM('Aberdeen City:West Lothian'!D34)</f>
        <v>-1187</v>
      </c>
      <c r="E34" s="51">
        <f>SUM('Aberdeen City:West Lothian'!E34)</f>
        <v>-11760</v>
      </c>
      <c r="F34" s="51">
        <f>SUM('Aberdeen City:West Lothian'!F34)</f>
        <v>-49630</v>
      </c>
      <c r="G34" s="51">
        <f>SUM('Aberdeen City:West Lothian'!G34)</f>
        <v>-1035221</v>
      </c>
      <c r="H34" s="51">
        <f>SUM('Aberdeen City:West Lothian'!H34)</f>
        <v>-626120</v>
      </c>
      <c r="I34" s="51">
        <f>SUM('Aberdeen City:West Lothian'!I34)</f>
        <v>-1661341</v>
      </c>
      <c r="J34" s="51">
        <f>SUM('Aberdeen City:West Lothian'!J34)</f>
        <v>-110712</v>
      </c>
      <c r="K34" s="51">
        <f>SUM('Aberdeen City:West Lothian'!K34)</f>
        <v>-1173</v>
      </c>
      <c r="L34" s="51">
        <f>SUM('Aberdeen City:West Lothian'!L34)</f>
        <v>-336</v>
      </c>
      <c r="M34" s="51">
        <f>SUM('Aberdeen City:West Lothian'!M34)</f>
        <v>-7298</v>
      </c>
      <c r="N34" s="51">
        <f>SUM('Aberdeen City:West Lothian'!N34)</f>
        <v>-149722</v>
      </c>
      <c r="O34" s="51">
        <f>SUM('Aberdeen City:West Lothian'!O34)</f>
        <v>-1980212</v>
      </c>
      <c r="P34" s="10"/>
      <c r="Q34" s="34"/>
      <c r="R34" s="33"/>
    </row>
    <row r="35" spans="1:18" s="11" customFormat="1" ht="15.95" customHeight="1">
      <c r="A35" s="53"/>
      <c r="B35" s="40" t="s">
        <v>74</v>
      </c>
      <c r="C35" s="51">
        <f>SUM('Aberdeen City:West Lothian'!C35)</f>
        <v>9354</v>
      </c>
      <c r="D35" s="51">
        <f>SUM('Aberdeen City:West Lothian'!D35)</f>
        <v>3509</v>
      </c>
      <c r="E35" s="51">
        <f>SUM('Aberdeen City:West Lothian'!E35)</f>
        <v>9982</v>
      </c>
      <c r="F35" s="51">
        <f>SUM('Aberdeen City:West Lothian'!F35)</f>
        <v>22845</v>
      </c>
      <c r="G35" s="51">
        <f>SUM('Aberdeen City:West Lothian'!G35)</f>
        <v>44384</v>
      </c>
      <c r="H35" s="51">
        <f>SUM('Aberdeen City:West Lothian'!H35)</f>
        <v>-179</v>
      </c>
      <c r="I35" s="51">
        <f>SUM('Aberdeen City:West Lothian'!I35)</f>
        <v>44205</v>
      </c>
      <c r="J35" s="51">
        <f>SUM('Aberdeen City:West Lothian'!J35)</f>
        <v>94060</v>
      </c>
      <c r="K35" s="51">
        <f>SUM('Aberdeen City:West Lothian'!K35)</f>
        <v>11253</v>
      </c>
      <c r="L35" s="51">
        <f>SUM('Aberdeen City:West Lothian'!L35)</f>
        <v>-3</v>
      </c>
      <c r="M35" s="51">
        <f>SUM('Aberdeen City:West Lothian'!M35)</f>
        <v>103009</v>
      </c>
      <c r="N35" s="51">
        <f>SUM('Aberdeen City:West Lothian'!N35)</f>
        <v>43318</v>
      </c>
      <c r="O35" s="51">
        <f>SUM('Aberdeen City:West Lothian'!O35)</f>
        <v>318687</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329" priority="10" stopIfTrue="1" operator="notEqual">
      <formula>0</formula>
    </cfRule>
  </conditionalFormatting>
  <conditionalFormatting sqref="C3:E3">
    <cfRule type="expression" dxfId="328" priority="8">
      <formula>$E$3&lt;&gt;0</formula>
    </cfRule>
  </conditionalFormatting>
  <conditionalFormatting sqref="R6:R7">
    <cfRule type="expression" dxfId="327" priority="9">
      <formula>SUM($R$8:$R$28)&lt;&gt;0</formula>
    </cfRule>
  </conditionalFormatting>
  <conditionalFormatting sqref="C35:O35">
    <cfRule type="expression" dxfId="326" priority="2">
      <formula>ABS(C28-C35)&gt;1000</formula>
    </cfRule>
    <cfRule type="expression" dxfId="325" priority="3">
      <formula>ABS((C28-C35)/C35)&gt;0.1</formula>
    </cfRule>
  </conditionalFormatting>
  <conditionalFormatting sqref="C34:O34">
    <cfRule type="expression" dxfId="324" priority="4">
      <formula>ABS(C26-C34)&gt;1000</formula>
    </cfRule>
    <cfRule type="expression" dxfId="323" priority="5">
      <formula>ABS((C26-C34)/C34)&gt;0.1</formula>
    </cfRule>
  </conditionalFormatting>
  <conditionalFormatting sqref="C33:O33">
    <cfRule type="expression" dxfId="322" priority="6">
      <formula>ABS(C16-C33)&gt;1000</formula>
    </cfRule>
    <cfRule type="expression" dxfId="321" priority="7">
      <formula>ABS((C16-C33)/C33)&gt;0.1</formula>
    </cfRule>
  </conditionalFormatting>
  <conditionalFormatting sqref="I14">
    <cfRule type="cellIs" dxfId="32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ignoredErrors>
    <ignoredError sqref="C8:E8 J8:N8 C10:E10 G10:H10 J10:N10 C11:E11 G11:H11 J11:N11 C12:E12 G12:H12 J12:N12 C19:E19 G19:H19 J19:N19 C21:E21 G21:H21 J21:N21 C22:E22 G22:H22 J22:N22 C30:E30 J30:N30"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31</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12</v>
      </c>
      <c r="D8" s="12">
        <v>0</v>
      </c>
      <c r="E8" s="12">
        <v>0</v>
      </c>
      <c r="F8" s="39">
        <f>SUM(C8:E8)</f>
        <v>12</v>
      </c>
      <c r="G8" s="38"/>
      <c r="H8" s="38"/>
      <c r="I8" s="38"/>
      <c r="J8" s="12">
        <v>32</v>
      </c>
      <c r="K8" s="12">
        <v>78</v>
      </c>
      <c r="L8" s="12">
        <v>0</v>
      </c>
      <c r="M8" s="12">
        <v>0</v>
      </c>
      <c r="N8" s="12">
        <v>0</v>
      </c>
      <c r="O8" s="27">
        <f>SUM(C8:E8,G8:H8,J8:N8)</f>
        <v>122</v>
      </c>
      <c r="P8" s="44"/>
      <c r="Q8" s="42">
        <v>122</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-301</v>
      </c>
      <c r="K11" s="12">
        <v>0</v>
      </c>
      <c r="L11" s="12">
        <v>0</v>
      </c>
      <c r="M11" s="12">
        <v>0</v>
      </c>
      <c r="N11" s="12">
        <v>-96</v>
      </c>
      <c r="O11" s="27">
        <f>SUM(C11:E11,G11:H11,J11:N11)</f>
        <v>-397</v>
      </c>
      <c r="P11" s="44"/>
      <c r="Q11" s="42">
        <v>-397</v>
      </c>
      <c r="R11" s="43">
        <f>Q11-O11</f>
        <v>0</v>
      </c>
    </row>
    <row r="12" spans="1:25" ht="15.95" customHeight="1">
      <c r="A12" s="11"/>
      <c r="B12" s="23" t="s">
        <v>5</v>
      </c>
      <c r="C12" s="12">
        <v>343</v>
      </c>
      <c r="D12" s="12">
        <v>201</v>
      </c>
      <c r="E12" s="12">
        <v>0</v>
      </c>
      <c r="F12" s="39">
        <f>SUM(C12:E12)</f>
        <v>544</v>
      </c>
      <c r="G12" s="12">
        <v>11424</v>
      </c>
      <c r="H12" s="12">
        <v>11762</v>
      </c>
      <c r="I12" s="39">
        <f>SUM(G12:H12)</f>
        <v>23186</v>
      </c>
      <c r="J12" s="12">
        <v>2961</v>
      </c>
      <c r="K12" s="12">
        <v>442</v>
      </c>
      <c r="L12" s="12">
        <v>0</v>
      </c>
      <c r="M12" s="12">
        <v>5297</v>
      </c>
      <c r="N12" s="12">
        <v>955</v>
      </c>
      <c r="O12" s="27">
        <f>SUM(C12:E12,G12:H12,J12:N12)</f>
        <v>33385</v>
      </c>
      <c r="P12" s="44"/>
      <c r="Q12" s="42">
        <v>33385</v>
      </c>
      <c r="R12" s="43">
        <f t="shared" si="0"/>
        <v>0</v>
      </c>
    </row>
    <row r="13" spans="1:25" ht="15.95" customHeight="1">
      <c r="A13" s="11"/>
      <c r="B13" s="25" t="s">
        <v>52</v>
      </c>
      <c r="C13" s="26">
        <f>C8+C9+C10+C12+C11</f>
        <v>355</v>
      </c>
      <c r="D13" s="26">
        <f t="shared" ref="D13:O13" si="2">D8+D9+D10+D12+D11</f>
        <v>201</v>
      </c>
      <c r="E13" s="26">
        <f t="shared" si="2"/>
        <v>0</v>
      </c>
      <c r="F13" s="26">
        <f t="shared" si="2"/>
        <v>556</v>
      </c>
      <c r="G13" s="26">
        <f t="shared" si="2"/>
        <v>11424</v>
      </c>
      <c r="H13" s="26">
        <f t="shared" si="2"/>
        <v>11762</v>
      </c>
      <c r="I13" s="26">
        <f t="shared" si="2"/>
        <v>23186</v>
      </c>
      <c r="J13" s="26">
        <f t="shared" si="2"/>
        <v>2692</v>
      </c>
      <c r="K13" s="26">
        <f t="shared" si="2"/>
        <v>520</v>
      </c>
      <c r="L13" s="26">
        <f t="shared" si="2"/>
        <v>0</v>
      </c>
      <c r="M13" s="26">
        <f t="shared" si="2"/>
        <v>5297</v>
      </c>
      <c r="N13" s="26">
        <f t="shared" si="2"/>
        <v>859</v>
      </c>
      <c r="O13" s="26">
        <f t="shared" si="2"/>
        <v>33110</v>
      </c>
      <c r="P13" s="45"/>
      <c r="Q13" s="42">
        <v>33110</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355</v>
      </c>
      <c r="D16" s="26">
        <f t="shared" ref="D16:N16" si="3">SUM(D8:D9,D12,D15)+D19+D20+D11</f>
        <v>201</v>
      </c>
      <c r="E16" s="26">
        <f t="shared" si="3"/>
        <v>0</v>
      </c>
      <c r="F16" s="26">
        <f t="shared" si="3"/>
        <v>556</v>
      </c>
      <c r="G16" s="26">
        <f t="shared" si="3"/>
        <v>11424</v>
      </c>
      <c r="H16" s="26">
        <f t="shared" si="3"/>
        <v>11762</v>
      </c>
      <c r="I16" s="26">
        <f t="shared" si="3"/>
        <v>23186</v>
      </c>
      <c r="J16" s="26">
        <f t="shared" si="3"/>
        <v>2692</v>
      </c>
      <c r="K16" s="26">
        <f t="shared" si="3"/>
        <v>520</v>
      </c>
      <c r="L16" s="26">
        <f t="shared" si="3"/>
        <v>0</v>
      </c>
      <c r="M16" s="26">
        <f t="shared" si="3"/>
        <v>5297</v>
      </c>
      <c r="N16" s="26">
        <f t="shared" si="3"/>
        <v>775</v>
      </c>
      <c r="O16" s="26">
        <f>SUM(C16:E16,G16:H16,J16:N16)</f>
        <v>33026</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-84</v>
      </c>
      <c r="O19" s="27">
        <f t="shared" ref="O19:O22" si="4">SUM(C19:E19,G19:H19,J19:N19)</f>
        <v>-84</v>
      </c>
      <c r="P19" s="44"/>
      <c r="Q19" s="42">
        <v>-84</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-343</v>
      </c>
      <c r="D22" s="12">
        <v>0</v>
      </c>
      <c r="E22" s="12">
        <v>0</v>
      </c>
      <c r="F22" s="39">
        <f>SUM(C22:E22)</f>
        <v>-343</v>
      </c>
      <c r="G22" s="12">
        <v>-10797</v>
      </c>
      <c r="H22" s="12">
        <v>-11279</v>
      </c>
      <c r="I22" s="39">
        <f>SUM(G22:H22)</f>
        <v>-22076</v>
      </c>
      <c r="J22" s="12">
        <v>-1303</v>
      </c>
      <c r="K22" s="12">
        <v>0</v>
      </c>
      <c r="L22" s="12">
        <v>0</v>
      </c>
      <c r="M22" s="12">
        <v>-63</v>
      </c>
      <c r="N22" s="12">
        <v>-66</v>
      </c>
      <c r="O22" s="27">
        <f t="shared" si="4"/>
        <v>-23851</v>
      </c>
      <c r="P22" s="44"/>
      <c r="Q22" s="42">
        <v>-23851</v>
      </c>
      <c r="R22" s="43">
        <f t="shared" si="5"/>
        <v>0</v>
      </c>
    </row>
    <row r="23" spans="1:19" ht="15.95" customHeight="1">
      <c r="B23" s="28" t="s">
        <v>55</v>
      </c>
      <c r="C23" s="26">
        <f>C19+C20+C21+C22</f>
        <v>-343</v>
      </c>
      <c r="D23" s="26">
        <f t="shared" ref="D23:O23" si="6">D19+D20+D21+D22</f>
        <v>0</v>
      </c>
      <c r="E23" s="26">
        <f t="shared" si="6"/>
        <v>0</v>
      </c>
      <c r="F23" s="26">
        <f t="shared" si="6"/>
        <v>-343</v>
      </c>
      <c r="G23" s="26">
        <f t="shared" si="6"/>
        <v>-10797</v>
      </c>
      <c r="H23" s="26">
        <f t="shared" si="6"/>
        <v>-11279</v>
      </c>
      <c r="I23" s="26">
        <f t="shared" si="6"/>
        <v>-22076</v>
      </c>
      <c r="J23" s="26">
        <f t="shared" si="6"/>
        <v>-1303</v>
      </c>
      <c r="K23" s="26">
        <f t="shared" si="6"/>
        <v>0</v>
      </c>
      <c r="L23" s="26">
        <f t="shared" si="6"/>
        <v>0</v>
      </c>
      <c r="M23" s="26">
        <f t="shared" si="6"/>
        <v>-63</v>
      </c>
      <c r="N23" s="26">
        <f t="shared" si="6"/>
        <v>-150</v>
      </c>
      <c r="O23" s="26">
        <f t="shared" si="6"/>
        <v>-23935</v>
      </c>
      <c r="P23" s="45"/>
      <c r="Q23" s="42">
        <v>-23935</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-343</v>
      </c>
      <c r="D26" s="26">
        <f t="shared" ref="D26:N26" si="7">SUM(D22,D25)</f>
        <v>0</v>
      </c>
      <c r="E26" s="26">
        <f t="shared" si="7"/>
        <v>0</v>
      </c>
      <c r="F26" s="26">
        <f>SUM(C26:E26)</f>
        <v>-343</v>
      </c>
      <c r="G26" s="26">
        <f t="shared" si="7"/>
        <v>-10797</v>
      </c>
      <c r="H26" s="26">
        <f t="shared" si="7"/>
        <v>-11279</v>
      </c>
      <c r="I26" s="26">
        <f>SUM(G26:H26)</f>
        <v>-22076</v>
      </c>
      <c r="J26" s="26">
        <f t="shared" si="7"/>
        <v>-1303</v>
      </c>
      <c r="K26" s="26">
        <f t="shared" si="7"/>
        <v>0</v>
      </c>
      <c r="L26" s="26">
        <f t="shared" si="7"/>
        <v>0</v>
      </c>
      <c r="M26" s="26">
        <f t="shared" si="7"/>
        <v>-63</v>
      </c>
      <c r="N26" s="26">
        <f t="shared" si="7"/>
        <v>-66</v>
      </c>
      <c r="O26" s="26">
        <f>SUM(C26:E26,G26:H26,J26:N26)</f>
        <v>-23851</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12</v>
      </c>
      <c r="D28" s="26">
        <f t="shared" ref="D28:O28" si="8">D13+D23</f>
        <v>201</v>
      </c>
      <c r="E28" s="26">
        <f t="shared" si="8"/>
        <v>0</v>
      </c>
      <c r="F28" s="26">
        <f t="shared" si="8"/>
        <v>213</v>
      </c>
      <c r="G28" s="26">
        <f t="shared" si="8"/>
        <v>627</v>
      </c>
      <c r="H28" s="26">
        <f t="shared" si="8"/>
        <v>483</v>
      </c>
      <c r="I28" s="26">
        <f t="shared" si="8"/>
        <v>1110</v>
      </c>
      <c r="J28" s="26">
        <f t="shared" si="8"/>
        <v>1389</v>
      </c>
      <c r="K28" s="26">
        <f t="shared" si="8"/>
        <v>520</v>
      </c>
      <c r="L28" s="26">
        <f t="shared" si="8"/>
        <v>0</v>
      </c>
      <c r="M28" s="26">
        <f t="shared" si="8"/>
        <v>5234</v>
      </c>
      <c r="N28" s="26">
        <f t="shared" si="8"/>
        <v>709</v>
      </c>
      <c r="O28" s="26">
        <f t="shared" si="8"/>
        <v>9175</v>
      </c>
      <c r="P28" s="45"/>
      <c r="Q28" s="42">
        <v>9175</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378</v>
      </c>
      <c r="D33" s="51">
        <v>196</v>
      </c>
      <c r="E33" s="51">
        <v>0</v>
      </c>
      <c r="F33" s="51">
        <v>574</v>
      </c>
      <c r="G33" s="51">
        <v>12640</v>
      </c>
      <c r="H33" s="51">
        <v>11467</v>
      </c>
      <c r="I33" s="51">
        <v>24107</v>
      </c>
      <c r="J33" s="51">
        <v>3068</v>
      </c>
      <c r="K33" s="51">
        <v>472</v>
      </c>
      <c r="L33" s="51">
        <v>0</v>
      </c>
      <c r="M33" s="51">
        <v>5995</v>
      </c>
      <c r="N33" s="51">
        <v>503</v>
      </c>
      <c r="O33" s="51">
        <v>34719</v>
      </c>
      <c r="P33" s="10"/>
      <c r="Q33" s="34"/>
      <c r="R33" s="33"/>
    </row>
    <row r="34" spans="1:18" s="11" customFormat="1" ht="15.95" customHeight="1">
      <c r="A34" s="53"/>
      <c r="B34" s="40" t="s">
        <v>73</v>
      </c>
      <c r="C34" s="51">
        <v>-352</v>
      </c>
      <c r="D34" s="51">
        <v>0</v>
      </c>
      <c r="E34" s="51">
        <v>0</v>
      </c>
      <c r="F34" s="51">
        <v>-352</v>
      </c>
      <c r="G34" s="51">
        <v>-11257</v>
      </c>
      <c r="H34" s="51">
        <v>-11051</v>
      </c>
      <c r="I34" s="51">
        <v>-22308</v>
      </c>
      <c r="J34" s="51">
        <v>-1041</v>
      </c>
      <c r="K34" s="51">
        <v>0</v>
      </c>
      <c r="L34" s="51">
        <v>0</v>
      </c>
      <c r="M34" s="51">
        <v>-80</v>
      </c>
      <c r="N34" s="51">
        <v>-50</v>
      </c>
      <c r="O34" s="51">
        <v>-23831</v>
      </c>
      <c r="P34" s="10"/>
      <c r="Q34" s="34"/>
      <c r="R34" s="33"/>
    </row>
    <row r="35" spans="1:18" s="11" customFormat="1" ht="15.95" customHeight="1">
      <c r="A35" s="53"/>
      <c r="B35" s="40" t="s">
        <v>74</v>
      </c>
      <c r="C35" s="51">
        <v>26</v>
      </c>
      <c r="D35" s="51">
        <v>196</v>
      </c>
      <c r="E35" s="51">
        <v>0</v>
      </c>
      <c r="F35" s="51">
        <v>222</v>
      </c>
      <c r="G35" s="51">
        <v>1383</v>
      </c>
      <c r="H35" s="51">
        <v>416</v>
      </c>
      <c r="I35" s="51">
        <v>1799</v>
      </c>
      <c r="J35" s="51">
        <v>2027</v>
      </c>
      <c r="K35" s="51">
        <v>472</v>
      </c>
      <c r="L35" s="51">
        <v>0</v>
      </c>
      <c r="M35" s="51">
        <v>5915</v>
      </c>
      <c r="N35" s="51">
        <v>453</v>
      </c>
      <c r="O35" s="51">
        <v>10888</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49" priority="10" stopIfTrue="1" operator="notEqual">
      <formula>0</formula>
    </cfRule>
  </conditionalFormatting>
  <conditionalFormatting sqref="C3:E3">
    <cfRule type="expression" dxfId="148" priority="8">
      <formula>$E$3&lt;&gt;0</formula>
    </cfRule>
  </conditionalFormatting>
  <conditionalFormatting sqref="R6:R7">
    <cfRule type="expression" dxfId="147" priority="9">
      <formula>SUM($R$8:$R$28)&lt;&gt;0</formula>
    </cfRule>
  </conditionalFormatting>
  <conditionalFormatting sqref="C35:O35">
    <cfRule type="expression" dxfId="146" priority="2">
      <formula>ABS(C28-C35)&gt;1000</formula>
    </cfRule>
    <cfRule type="expression" dxfId="145" priority="3">
      <formula>ABS((C28-C35)/C35)&gt;0.1</formula>
    </cfRule>
  </conditionalFormatting>
  <conditionalFormatting sqref="C34:O34">
    <cfRule type="expression" dxfId="144" priority="4">
      <formula>ABS(C26-C34)&gt;1000</formula>
    </cfRule>
    <cfRule type="expression" dxfId="143" priority="5">
      <formula>ABS((C26-C34)/C34)&gt;0.1</formula>
    </cfRule>
  </conditionalFormatting>
  <conditionalFormatting sqref="C33:O33">
    <cfRule type="expression" dxfId="142" priority="6">
      <formula>ABS(C16-C33)&gt;1000</formula>
    </cfRule>
    <cfRule type="expression" dxfId="141" priority="7">
      <formula>ABS((C16-C33)/C33)&gt;0.1</formula>
    </cfRule>
  </conditionalFormatting>
  <conditionalFormatting sqref="I14">
    <cfRule type="cellIs" dxfId="14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32</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7</v>
      </c>
      <c r="E8" s="12">
        <v>2</v>
      </c>
      <c r="F8" s="39">
        <f>SUM(C8:E8)</f>
        <v>9</v>
      </c>
      <c r="G8" s="38"/>
      <c r="H8" s="38"/>
      <c r="I8" s="38"/>
      <c r="J8" s="12">
        <v>167</v>
      </c>
      <c r="K8" s="12">
        <v>0</v>
      </c>
      <c r="L8" s="12">
        <v>0</v>
      </c>
      <c r="M8" s="12">
        <v>63</v>
      </c>
      <c r="N8" s="12">
        <v>10</v>
      </c>
      <c r="O8" s="27">
        <f>SUM(C8:E8,G8:H8,J8:N8)</f>
        <v>249</v>
      </c>
      <c r="P8" s="44"/>
      <c r="Q8" s="42">
        <v>249</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500</v>
      </c>
      <c r="D10" s="12">
        <v>0</v>
      </c>
      <c r="E10" s="12">
        <v>0</v>
      </c>
      <c r="F10" s="39">
        <f t="shared" ref="F10" si="1">SUM(C10:E10)</f>
        <v>500</v>
      </c>
      <c r="G10" s="12">
        <v>0</v>
      </c>
      <c r="H10" s="12">
        <v>0</v>
      </c>
      <c r="I10" s="39">
        <f>SUM(G10:H10)</f>
        <v>0</v>
      </c>
      <c r="J10" s="12">
        <v>0</v>
      </c>
      <c r="K10" s="12">
        <v>0</v>
      </c>
      <c r="L10" s="12">
        <v>0</v>
      </c>
      <c r="M10" s="12">
        <v>1343</v>
      </c>
      <c r="N10" s="12">
        <v>0</v>
      </c>
      <c r="O10" s="27">
        <f>SUM(C10:E10,G10:H10,J10:N10)</f>
        <v>1843</v>
      </c>
      <c r="P10" s="44"/>
      <c r="Q10" s="42">
        <v>1843</v>
      </c>
      <c r="R10" s="43">
        <f t="shared" si="0"/>
        <v>0</v>
      </c>
    </row>
    <row r="11" spans="1:25" ht="15.95" customHeight="1">
      <c r="B11" s="24" t="s">
        <v>56</v>
      </c>
      <c r="C11" s="12">
        <v>0</v>
      </c>
      <c r="D11" s="12">
        <v>0</v>
      </c>
      <c r="E11" s="12">
        <v>-11</v>
      </c>
      <c r="F11" s="39">
        <f>SUM(C11:E11)</f>
        <v>-11</v>
      </c>
      <c r="G11" s="12">
        <v>0</v>
      </c>
      <c r="H11" s="12">
        <v>0</v>
      </c>
      <c r="I11" s="39">
        <f>SUM(G11:H11)</f>
        <v>0</v>
      </c>
      <c r="J11" s="12">
        <v>0</v>
      </c>
      <c r="K11" s="12">
        <v>0</v>
      </c>
      <c r="L11" s="12">
        <v>0</v>
      </c>
      <c r="M11" s="12">
        <v>-67</v>
      </c>
      <c r="N11" s="12">
        <v>-185</v>
      </c>
      <c r="O11" s="27">
        <f>SUM(C11:E11,G11:H11,J11:N11)</f>
        <v>-263</v>
      </c>
      <c r="P11" s="44"/>
      <c r="Q11" s="42">
        <v>-263</v>
      </c>
      <c r="R11" s="43">
        <f>Q11-O11</f>
        <v>0</v>
      </c>
    </row>
    <row r="12" spans="1:25" ht="15.95" customHeight="1">
      <c r="A12" s="11"/>
      <c r="B12" s="23" t="s">
        <v>5</v>
      </c>
      <c r="C12" s="12">
        <v>1615</v>
      </c>
      <c r="D12" s="12">
        <v>188</v>
      </c>
      <c r="E12" s="12">
        <v>218</v>
      </c>
      <c r="F12" s="39">
        <f>SUM(C12:E12)</f>
        <v>2021</v>
      </c>
      <c r="G12" s="12">
        <v>10041</v>
      </c>
      <c r="H12" s="12">
        <v>7516</v>
      </c>
      <c r="I12" s="39">
        <f>SUM(G12:H12)</f>
        <v>17557</v>
      </c>
      <c r="J12" s="12">
        <v>2054</v>
      </c>
      <c r="K12" s="12">
        <v>0</v>
      </c>
      <c r="L12" s="12">
        <v>0</v>
      </c>
      <c r="M12" s="12">
        <v>7808</v>
      </c>
      <c r="N12" s="12">
        <v>242</v>
      </c>
      <c r="O12" s="27">
        <f>SUM(C12:E12,G12:H12,J12:N12)</f>
        <v>29682</v>
      </c>
      <c r="P12" s="44"/>
      <c r="Q12" s="42">
        <v>29682</v>
      </c>
      <c r="R12" s="43">
        <f t="shared" si="0"/>
        <v>0</v>
      </c>
    </row>
    <row r="13" spans="1:25" ht="15.95" customHeight="1">
      <c r="A13" s="11"/>
      <c r="B13" s="25" t="s">
        <v>52</v>
      </c>
      <c r="C13" s="26">
        <f>C8+C9+C10+C12+C11</f>
        <v>2115</v>
      </c>
      <c r="D13" s="26">
        <f t="shared" ref="D13:O13" si="2">D8+D9+D10+D12+D11</f>
        <v>195</v>
      </c>
      <c r="E13" s="26">
        <f t="shared" si="2"/>
        <v>209</v>
      </c>
      <c r="F13" s="26">
        <f t="shared" si="2"/>
        <v>2519</v>
      </c>
      <c r="G13" s="26">
        <f t="shared" si="2"/>
        <v>10041</v>
      </c>
      <c r="H13" s="26">
        <f t="shared" si="2"/>
        <v>7516</v>
      </c>
      <c r="I13" s="26">
        <f t="shared" si="2"/>
        <v>17557</v>
      </c>
      <c r="J13" s="26">
        <f t="shared" si="2"/>
        <v>2221</v>
      </c>
      <c r="K13" s="26">
        <f t="shared" si="2"/>
        <v>0</v>
      </c>
      <c r="L13" s="26">
        <f t="shared" si="2"/>
        <v>0</v>
      </c>
      <c r="M13" s="26">
        <f t="shared" si="2"/>
        <v>9147</v>
      </c>
      <c r="N13" s="26">
        <f t="shared" si="2"/>
        <v>67</v>
      </c>
      <c r="O13" s="26">
        <f t="shared" si="2"/>
        <v>31511</v>
      </c>
      <c r="P13" s="45"/>
      <c r="Q13" s="42">
        <v>31511</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129</v>
      </c>
      <c r="D15" s="51">
        <f>IF(D10&gt;-D21,D10+D21,0)</f>
        <v>0</v>
      </c>
      <c r="E15" s="51">
        <f>IF(E10&gt;-E21,E10+E21,0)</f>
        <v>0</v>
      </c>
      <c r="F15" s="39">
        <f>SUM(C15:E15)</f>
        <v>129</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129</v>
      </c>
      <c r="P15" s="14"/>
      <c r="Q15" s="3"/>
      <c r="R15" s="3"/>
    </row>
    <row r="16" spans="1:25" ht="15.95" customHeight="1">
      <c r="B16" s="25" t="s">
        <v>57</v>
      </c>
      <c r="C16" s="26">
        <f>SUM(C8:C9,C12,C15)+C19+C20+C11</f>
        <v>1744</v>
      </c>
      <c r="D16" s="26">
        <f t="shared" ref="D16:N16" si="3">SUM(D8:D9,D12,D15)+D19+D20+D11</f>
        <v>195</v>
      </c>
      <c r="E16" s="26">
        <f t="shared" si="3"/>
        <v>209</v>
      </c>
      <c r="F16" s="26">
        <f t="shared" si="3"/>
        <v>2148</v>
      </c>
      <c r="G16" s="26">
        <f t="shared" si="3"/>
        <v>10041</v>
      </c>
      <c r="H16" s="26">
        <f t="shared" si="3"/>
        <v>7516</v>
      </c>
      <c r="I16" s="26">
        <f t="shared" si="3"/>
        <v>17557</v>
      </c>
      <c r="J16" s="26">
        <f t="shared" si="3"/>
        <v>2221</v>
      </c>
      <c r="K16" s="26">
        <f t="shared" si="3"/>
        <v>0</v>
      </c>
      <c r="L16" s="26">
        <f t="shared" si="3"/>
        <v>0</v>
      </c>
      <c r="M16" s="26">
        <f t="shared" si="3"/>
        <v>7804</v>
      </c>
      <c r="N16" s="26">
        <f t="shared" si="3"/>
        <v>67</v>
      </c>
      <c r="O16" s="26">
        <f>SUM(C16:E16,G16:H16,J16:N16)</f>
        <v>29797</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-371</v>
      </c>
      <c r="D21" s="12">
        <v>0</v>
      </c>
      <c r="E21" s="12">
        <v>0</v>
      </c>
      <c r="F21" s="39">
        <f>SUM(C21:E21)</f>
        <v>-371</v>
      </c>
      <c r="G21" s="12">
        <v>0</v>
      </c>
      <c r="H21" s="12">
        <v>0</v>
      </c>
      <c r="I21" s="39">
        <f>SUM(G21:H21)</f>
        <v>0</v>
      </c>
      <c r="J21" s="12">
        <v>0</v>
      </c>
      <c r="K21" s="12">
        <v>0</v>
      </c>
      <c r="L21" s="12">
        <v>0</v>
      </c>
      <c r="M21" s="12">
        <v>-1343</v>
      </c>
      <c r="N21" s="12">
        <v>0</v>
      </c>
      <c r="O21" s="27">
        <f t="shared" si="4"/>
        <v>-1714</v>
      </c>
      <c r="P21" s="44"/>
      <c r="Q21" s="42">
        <v>-1714</v>
      </c>
      <c r="R21" s="43">
        <f t="shared" si="5"/>
        <v>0</v>
      </c>
    </row>
    <row r="22" spans="1:19" ht="15.95" customHeight="1">
      <c r="B22" s="23" t="s">
        <v>6</v>
      </c>
      <c r="C22" s="12">
        <v>-1636</v>
      </c>
      <c r="D22" s="12">
        <v>0</v>
      </c>
      <c r="E22" s="12">
        <v>-1</v>
      </c>
      <c r="F22" s="39">
        <f>SUM(C22:E22)</f>
        <v>-1637</v>
      </c>
      <c r="G22" s="12">
        <v>-9507</v>
      </c>
      <c r="H22" s="12">
        <v>-7498</v>
      </c>
      <c r="I22" s="39">
        <f>SUM(G22:H22)</f>
        <v>-17005</v>
      </c>
      <c r="J22" s="12">
        <v>-1109</v>
      </c>
      <c r="K22" s="12">
        <v>0</v>
      </c>
      <c r="L22" s="12">
        <v>0</v>
      </c>
      <c r="M22" s="12">
        <v>-1352</v>
      </c>
      <c r="N22" s="12">
        <v>-131</v>
      </c>
      <c r="O22" s="27">
        <f t="shared" si="4"/>
        <v>-21234</v>
      </c>
      <c r="P22" s="44"/>
      <c r="Q22" s="42">
        <v>-21234</v>
      </c>
      <c r="R22" s="43">
        <f t="shared" si="5"/>
        <v>0</v>
      </c>
    </row>
    <row r="23" spans="1:19" ht="15.95" customHeight="1">
      <c r="B23" s="28" t="s">
        <v>55</v>
      </c>
      <c r="C23" s="26">
        <f>C19+C20+C21+C22</f>
        <v>-2007</v>
      </c>
      <c r="D23" s="26">
        <f t="shared" ref="D23:O23" si="6">D19+D20+D21+D22</f>
        <v>0</v>
      </c>
      <c r="E23" s="26">
        <f t="shared" si="6"/>
        <v>-1</v>
      </c>
      <c r="F23" s="26">
        <f t="shared" si="6"/>
        <v>-2008</v>
      </c>
      <c r="G23" s="26">
        <f t="shared" si="6"/>
        <v>-9507</v>
      </c>
      <c r="H23" s="26">
        <f t="shared" si="6"/>
        <v>-7498</v>
      </c>
      <c r="I23" s="26">
        <f t="shared" si="6"/>
        <v>-17005</v>
      </c>
      <c r="J23" s="26">
        <f t="shared" si="6"/>
        <v>-1109</v>
      </c>
      <c r="K23" s="26">
        <f t="shared" si="6"/>
        <v>0</v>
      </c>
      <c r="L23" s="26">
        <f t="shared" si="6"/>
        <v>0</v>
      </c>
      <c r="M23" s="26">
        <f t="shared" si="6"/>
        <v>-2695</v>
      </c>
      <c r="N23" s="26">
        <f t="shared" si="6"/>
        <v>-131</v>
      </c>
      <c r="O23" s="26">
        <f t="shared" si="6"/>
        <v>-22948</v>
      </c>
      <c r="P23" s="45"/>
      <c r="Q23" s="42">
        <v>-22948</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-1636</v>
      </c>
      <c r="D26" s="26">
        <f t="shared" ref="D26:N26" si="7">SUM(D22,D25)</f>
        <v>0</v>
      </c>
      <c r="E26" s="26">
        <f t="shared" si="7"/>
        <v>-1</v>
      </c>
      <c r="F26" s="26">
        <f>SUM(C26:E26)</f>
        <v>-1637</v>
      </c>
      <c r="G26" s="26">
        <f t="shared" si="7"/>
        <v>-9507</v>
      </c>
      <c r="H26" s="26">
        <f t="shared" si="7"/>
        <v>-7498</v>
      </c>
      <c r="I26" s="26">
        <f>SUM(G26:H26)</f>
        <v>-17005</v>
      </c>
      <c r="J26" s="26">
        <f t="shared" si="7"/>
        <v>-1109</v>
      </c>
      <c r="K26" s="26">
        <f t="shared" si="7"/>
        <v>0</v>
      </c>
      <c r="L26" s="26">
        <f t="shared" si="7"/>
        <v>0</v>
      </c>
      <c r="M26" s="26">
        <f t="shared" si="7"/>
        <v>-1352</v>
      </c>
      <c r="N26" s="26">
        <f t="shared" si="7"/>
        <v>-131</v>
      </c>
      <c r="O26" s="26">
        <f>SUM(C26:E26,G26:H26,J26:N26)</f>
        <v>-21234</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108</v>
      </c>
      <c r="D28" s="26">
        <f t="shared" ref="D28:O28" si="8">D13+D23</f>
        <v>195</v>
      </c>
      <c r="E28" s="26">
        <f t="shared" si="8"/>
        <v>208</v>
      </c>
      <c r="F28" s="26">
        <f t="shared" si="8"/>
        <v>511</v>
      </c>
      <c r="G28" s="26">
        <f t="shared" si="8"/>
        <v>534</v>
      </c>
      <c r="H28" s="26">
        <f t="shared" si="8"/>
        <v>18</v>
      </c>
      <c r="I28" s="26">
        <f t="shared" si="8"/>
        <v>552</v>
      </c>
      <c r="J28" s="26">
        <f t="shared" si="8"/>
        <v>1112</v>
      </c>
      <c r="K28" s="26">
        <f t="shared" si="8"/>
        <v>0</v>
      </c>
      <c r="L28" s="26">
        <f t="shared" si="8"/>
        <v>0</v>
      </c>
      <c r="M28" s="26">
        <f t="shared" si="8"/>
        <v>6452</v>
      </c>
      <c r="N28" s="26">
        <f t="shared" si="8"/>
        <v>-64</v>
      </c>
      <c r="O28" s="26">
        <f t="shared" si="8"/>
        <v>8563</v>
      </c>
      <c r="P28" s="45"/>
      <c r="Q28" s="42">
        <v>8563</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894</v>
      </c>
      <c r="D33" s="51">
        <v>185</v>
      </c>
      <c r="E33" s="51">
        <v>328</v>
      </c>
      <c r="F33" s="51">
        <v>1407</v>
      </c>
      <c r="G33" s="51">
        <v>9808</v>
      </c>
      <c r="H33" s="51">
        <v>7583</v>
      </c>
      <c r="I33" s="51">
        <v>17391</v>
      </c>
      <c r="J33" s="51">
        <v>1986</v>
      </c>
      <c r="K33" s="51">
        <v>0</v>
      </c>
      <c r="L33" s="51">
        <v>0</v>
      </c>
      <c r="M33" s="51">
        <v>8122</v>
      </c>
      <c r="N33" s="51">
        <v>70</v>
      </c>
      <c r="O33" s="51">
        <v>28976</v>
      </c>
      <c r="P33" s="10"/>
      <c r="Q33" s="34"/>
      <c r="R33" s="33"/>
    </row>
    <row r="34" spans="1:18" s="11" customFormat="1" ht="15.95" customHeight="1">
      <c r="A34" s="53"/>
      <c r="B34" s="40" t="s">
        <v>73</v>
      </c>
      <c r="C34" s="51">
        <v>-727</v>
      </c>
      <c r="D34" s="51">
        <v>0</v>
      </c>
      <c r="E34" s="51">
        <v>-55</v>
      </c>
      <c r="F34" s="51">
        <v>-782</v>
      </c>
      <c r="G34" s="51">
        <v>-9499</v>
      </c>
      <c r="H34" s="51">
        <v>-7573</v>
      </c>
      <c r="I34" s="51">
        <v>-17072</v>
      </c>
      <c r="J34" s="51">
        <v>-1001</v>
      </c>
      <c r="K34" s="51">
        <v>0</v>
      </c>
      <c r="L34" s="51">
        <v>0</v>
      </c>
      <c r="M34" s="51">
        <v>-1564</v>
      </c>
      <c r="N34" s="51">
        <v>-88</v>
      </c>
      <c r="O34" s="51">
        <v>-20507</v>
      </c>
      <c r="P34" s="10"/>
      <c r="Q34" s="34"/>
      <c r="R34" s="33"/>
    </row>
    <row r="35" spans="1:18" s="11" customFormat="1" ht="15.95" customHeight="1">
      <c r="A35" s="53"/>
      <c r="B35" s="40" t="s">
        <v>74</v>
      </c>
      <c r="C35" s="51">
        <v>167</v>
      </c>
      <c r="D35" s="51">
        <v>185</v>
      </c>
      <c r="E35" s="51">
        <v>273</v>
      </c>
      <c r="F35" s="51">
        <v>625</v>
      </c>
      <c r="G35" s="51">
        <v>309</v>
      </c>
      <c r="H35" s="51">
        <v>10</v>
      </c>
      <c r="I35" s="51">
        <v>319</v>
      </c>
      <c r="J35" s="51">
        <v>985</v>
      </c>
      <c r="K35" s="51">
        <v>0</v>
      </c>
      <c r="L35" s="51">
        <v>0</v>
      </c>
      <c r="M35" s="51">
        <v>6558</v>
      </c>
      <c r="N35" s="51">
        <v>-18</v>
      </c>
      <c r="O35" s="51">
        <v>8469</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39" priority="10" stopIfTrue="1" operator="notEqual">
      <formula>0</formula>
    </cfRule>
  </conditionalFormatting>
  <conditionalFormatting sqref="C3:E3">
    <cfRule type="expression" dxfId="138" priority="8">
      <formula>$E$3&lt;&gt;0</formula>
    </cfRule>
  </conditionalFormatting>
  <conditionalFormatting sqref="R6:R7">
    <cfRule type="expression" dxfId="137" priority="9">
      <formula>SUM($R$8:$R$28)&lt;&gt;0</formula>
    </cfRule>
  </conditionalFormatting>
  <conditionalFormatting sqref="C35:O35">
    <cfRule type="expression" dxfId="136" priority="2">
      <formula>ABS(C28-C35)&gt;1000</formula>
    </cfRule>
    <cfRule type="expression" dxfId="135" priority="3">
      <formula>ABS((C28-C35)/C35)&gt;0.1</formula>
    </cfRule>
  </conditionalFormatting>
  <conditionalFormatting sqref="C34:O34">
    <cfRule type="expression" dxfId="134" priority="4">
      <formula>ABS(C26-C34)&gt;1000</formula>
    </cfRule>
    <cfRule type="expression" dxfId="133" priority="5">
      <formula>ABS((C26-C34)/C34)&gt;0.1</formula>
    </cfRule>
  </conditionalFormatting>
  <conditionalFormatting sqref="C33:O33">
    <cfRule type="expression" dxfId="132" priority="6">
      <formula>ABS(C16-C33)&gt;1000</formula>
    </cfRule>
    <cfRule type="expression" dxfId="131" priority="7">
      <formula>ABS((C16-C33)/C33)&gt;0.1</formula>
    </cfRule>
  </conditionalFormatting>
  <conditionalFormatting sqref="I14">
    <cfRule type="cellIs" dxfId="13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77</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57</v>
      </c>
      <c r="D8" s="12">
        <v>3</v>
      </c>
      <c r="E8" s="12">
        <v>0</v>
      </c>
      <c r="F8" s="39">
        <f>SUM(C8:E8)</f>
        <v>60</v>
      </c>
      <c r="G8" s="38"/>
      <c r="H8" s="38"/>
      <c r="I8" s="38"/>
      <c r="J8" s="12">
        <v>51</v>
      </c>
      <c r="K8" s="12">
        <v>0</v>
      </c>
      <c r="L8" s="12">
        <v>0</v>
      </c>
      <c r="M8" s="12">
        <v>0</v>
      </c>
      <c r="N8" s="12">
        <v>2</v>
      </c>
      <c r="O8" s="27">
        <f>SUM(C8:E8,G8:H8,J8:N8)</f>
        <v>113</v>
      </c>
      <c r="P8" s="44"/>
      <c r="Q8" s="42">
        <v>113</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306</v>
      </c>
      <c r="F10" s="39">
        <f t="shared" ref="F10" si="1">SUM(C10:E10)</f>
        <v>306</v>
      </c>
      <c r="G10" s="12">
        <v>0</v>
      </c>
      <c r="H10" s="12">
        <v>0</v>
      </c>
      <c r="I10" s="39">
        <f>SUM(G10:H10)</f>
        <v>0</v>
      </c>
      <c r="J10" s="12">
        <v>0</v>
      </c>
      <c r="K10" s="12">
        <v>0</v>
      </c>
      <c r="L10" s="12">
        <v>0</v>
      </c>
      <c r="M10" s="12">
        <v>0</v>
      </c>
      <c r="N10" s="12">
        <v>0</v>
      </c>
      <c r="O10" s="27">
        <f>SUM(C10:E10,G10:H10,J10:N10)</f>
        <v>306</v>
      </c>
      <c r="P10" s="44"/>
      <c r="Q10" s="42">
        <v>306</v>
      </c>
      <c r="R10" s="43">
        <f t="shared" si="0"/>
        <v>0</v>
      </c>
    </row>
    <row r="11" spans="1:25" ht="15.95" customHeight="1">
      <c r="B11" s="24" t="s">
        <v>56</v>
      </c>
      <c r="C11" s="12">
        <v>0</v>
      </c>
      <c r="D11" s="12">
        <v>0</v>
      </c>
      <c r="E11" s="12">
        <v>0</v>
      </c>
      <c r="F11" s="39">
        <f>SUM(C11:E11)</f>
        <v>0</v>
      </c>
      <c r="G11" s="12">
        <v>0</v>
      </c>
      <c r="H11" s="12">
        <v>0</v>
      </c>
      <c r="I11" s="39">
        <f>SUM(G11:H11)</f>
        <v>0</v>
      </c>
      <c r="J11" s="12">
        <v>-40</v>
      </c>
      <c r="K11" s="12">
        <v>0</v>
      </c>
      <c r="L11" s="12">
        <v>0</v>
      </c>
      <c r="M11" s="12">
        <v>0</v>
      </c>
      <c r="N11" s="12">
        <v>0</v>
      </c>
      <c r="O11" s="27">
        <f>SUM(C11:E11,G11:H11,J11:N11)</f>
        <v>-40</v>
      </c>
      <c r="P11" s="44"/>
      <c r="Q11" s="42">
        <v>-40</v>
      </c>
      <c r="R11" s="43">
        <f>Q11-O11</f>
        <v>0</v>
      </c>
    </row>
    <row r="12" spans="1:25" ht="15.95" customHeight="1">
      <c r="A12" s="11"/>
      <c r="B12" s="23" t="s">
        <v>5</v>
      </c>
      <c r="C12" s="12">
        <v>2262</v>
      </c>
      <c r="D12" s="12">
        <v>249</v>
      </c>
      <c r="E12" s="12">
        <v>306</v>
      </c>
      <c r="F12" s="39">
        <f>SUM(C12:E12)</f>
        <v>2817</v>
      </c>
      <c r="G12" s="12">
        <v>5072</v>
      </c>
      <c r="H12" s="12">
        <v>0</v>
      </c>
      <c r="I12" s="39">
        <f>SUM(G12:H12)</f>
        <v>5072</v>
      </c>
      <c r="J12" s="12">
        <v>1114</v>
      </c>
      <c r="K12" s="12">
        <v>12</v>
      </c>
      <c r="L12" s="12">
        <v>0</v>
      </c>
      <c r="M12" s="12">
        <v>825</v>
      </c>
      <c r="N12" s="12">
        <v>407</v>
      </c>
      <c r="O12" s="27">
        <f>SUM(C12:E12,G12:H12,J12:N12)</f>
        <v>10247</v>
      </c>
      <c r="P12" s="44"/>
      <c r="Q12" s="42">
        <v>10247</v>
      </c>
      <c r="R12" s="43">
        <f t="shared" si="0"/>
        <v>0</v>
      </c>
    </row>
    <row r="13" spans="1:25" ht="15.95" customHeight="1">
      <c r="A13" s="11"/>
      <c r="B13" s="25" t="s">
        <v>52</v>
      </c>
      <c r="C13" s="26">
        <f>C8+C9+C10+C12+C11</f>
        <v>2319</v>
      </c>
      <c r="D13" s="26">
        <f t="shared" ref="D13:O13" si="2">D8+D9+D10+D12+D11</f>
        <v>252</v>
      </c>
      <c r="E13" s="26">
        <f t="shared" si="2"/>
        <v>612</v>
      </c>
      <c r="F13" s="26">
        <f t="shared" si="2"/>
        <v>3183</v>
      </c>
      <c r="G13" s="26">
        <f t="shared" si="2"/>
        <v>5072</v>
      </c>
      <c r="H13" s="26">
        <f t="shared" si="2"/>
        <v>0</v>
      </c>
      <c r="I13" s="26">
        <f t="shared" si="2"/>
        <v>5072</v>
      </c>
      <c r="J13" s="26">
        <f t="shared" si="2"/>
        <v>1125</v>
      </c>
      <c r="K13" s="26">
        <f t="shared" si="2"/>
        <v>12</v>
      </c>
      <c r="L13" s="26">
        <f t="shared" si="2"/>
        <v>0</v>
      </c>
      <c r="M13" s="26">
        <f t="shared" si="2"/>
        <v>825</v>
      </c>
      <c r="N13" s="26">
        <f t="shared" si="2"/>
        <v>409</v>
      </c>
      <c r="O13" s="26">
        <f t="shared" si="2"/>
        <v>10626</v>
      </c>
      <c r="P13" s="45"/>
      <c r="Q13" s="42">
        <v>10626</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2319</v>
      </c>
      <c r="D16" s="26">
        <f t="shared" ref="D16:N16" si="3">SUM(D8:D9,D12,D15)+D19+D20+D11</f>
        <v>252</v>
      </c>
      <c r="E16" s="26">
        <f t="shared" si="3"/>
        <v>306</v>
      </c>
      <c r="F16" s="26">
        <f t="shared" si="3"/>
        <v>2877</v>
      </c>
      <c r="G16" s="26">
        <f t="shared" si="3"/>
        <v>5072</v>
      </c>
      <c r="H16" s="26">
        <f t="shared" si="3"/>
        <v>0</v>
      </c>
      <c r="I16" s="26">
        <f t="shared" si="3"/>
        <v>5072</v>
      </c>
      <c r="J16" s="26">
        <f t="shared" si="3"/>
        <v>1125</v>
      </c>
      <c r="K16" s="26">
        <f t="shared" si="3"/>
        <v>12</v>
      </c>
      <c r="L16" s="26">
        <f t="shared" si="3"/>
        <v>0</v>
      </c>
      <c r="M16" s="26">
        <f t="shared" si="3"/>
        <v>825</v>
      </c>
      <c r="N16" s="26">
        <f t="shared" si="3"/>
        <v>409</v>
      </c>
      <c r="O16" s="26">
        <f>SUM(C16:E16,G16:H16,J16:N16)</f>
        <v>10320</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-306</v>
      </c>
      <c r="F21" s="39">
        <f>SUM(C21:E21)</f>
        <v>-306</v>
      </c>
      <c r="G21" s="12">
        <v>0</v>
      </c>
      <c r="H21" s="12">
        <v>0</v>
      </c>
      <c r="I21" s="39">
        <f>SUM(G21:H21)</f>
        <v>0</v>
      </c>
      <c r="J21" s="12">
        <v>0</v>
      </c>
      <c r="K21" s="12">
        <v>0</v>
      </c>
      <c r="L21" s="12">
        <v>0</v>
      </c>
      <c r="M21" s="12">
        <v>0</v>
      </c>
      <c r="N21" s="12">
        <v>0</v>
      </c>
      <c r="O21" s="27">
        <f t="shared" si="4"/>
        <v>-306</v>
      </c>
      <c r="P21" s="44"/>
      <c r="Q21" s="42">
        <v>-306</v>
      </c>
      <c r="R21" s="43">
        <f t="shared" si="5"/>
        <v>0</v>
      </c>
    </row>
    <row r="22" spans="1:19" ht="15.95" customHeight="1">
      <c r="B22" s="23" t="s">
        <v>6</v>
      </c>
      <c r="C22" s="12">
        <v>-2218</v>
      </c>
      <c r="D22" s="12">
        <v>-156</v>
      </c>
      <c r="E22" s="12">
        <v>0</v>
      </c>
      <c r="F22" s="39">
        <f>SUM(C22:E22)</f>
        <v>-2374</v>
      </c>
      <c r="G22" s="12">
        <v>-4943</v>
      </c>
      <c r="H22" s="12">
        <v>0</v>
      </c>
      <c r="I22" s="39">
        <f>SUM(G22:H22)</f>
        <v>-4943</v>
      </c>
      <c r="J22" s="12">
        <v>-518</v>
      </c>
      <c r="K22" s="12">
        <v>0</v>
      </c>
      <c r="L22" s="12">
        <v>0</v>
      </c>
      <c r="M22" s="12">
        <v>-54</v>
      </c>
      <c r="N22" s="12">
        <v>-8</v>
      </c>
      <c r="O22" s="27">
        <f t="shared" si="4"/>
        <v>-7897</v>
      </c>
      <c r="P22" s="44"/>
      <c r="Q22" s="42">
        <v>-7897</v>
      </c>
      <c r="R22" s="43">
        <f t="shared" si="5"/>
        <v>0</v>
      </c>
    </row>
    <row r="23" spans="1:19" ht="15.95" customHeight="1">
      <c r="B23" s="28" t="s">
        <v>55</v>
      </c>
      <c r="C23" s="26">
        <f>C19+C20+C21+C22</f>
        <v>-2218</v>
      </c>
      <c r="D23" s="26">
        <f t="shared" ref="D23:O23" si="6">D19+D20+D21+D22</f>
        <v>-156</v>
      </c>
      <c r="E23" s="26">
        <f t="shared" si="6"/>
        <v>-306</v>
      </c>
      <c r="F23" s="26">
        <f t="shared" si="6"/>
        <v>-2680</v>
      </c>
      <c r="G23" s="26">
        <f t="shared" si="6"/>
        <v>-4943</v>
      </c>
      <c r="H23" s="26">
        <f t="shared" si="6"/>
        <v>0</v>
      </c>
      <c r="I23" s="26">
        <f t="shared" si="6"/>
        <v>-4943</v>
      </c>
      <c r="J23" s="26">
        <f t="shared" si="6"/>
        <v>-518</v>
      </c>
      <c r="K23" s="26">
        <f t="shared" si="6"/>
        <v>0</v>
      </c>
      <c r="L23" s="26">
        <f t="shared" si="6"/>
        <v>0</v>
      </c>
      <c r="M23" s="26">
        <f t="shared" si="6"/>
        <v>-54</v>
      </c>
      <c r="N23" s="26">
        <f t="shared" si="6"/>
        <v>-8</v>
      </c>
      <c r="O23" s="26">
        <f t="shared" si="6"/>
        <v>-8203</v>
      </c>
      <c r="P23" s="45"/>
      <c r="Q23" s="42">
        <v>-8203</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-2218</v>
      </c>
      <c r="D26" s="26">
        <f t="shared" ref="D26:N26" si="7">SUM(D22,D25)</f>
        <v>-156</v>
      </c>
      <c r="E26" s="26">
        <f t="shared" si="7"/>
        <v>0</v>
      </c>
      <c r="F26" s="26">
        <f>SUM(C26:E26)</f>
        <v>-2374</v>
      </c>
      <c r="G26" s="26">
        <f t="shared" si="7"/>
        <v>-4943</v>
      </c>
      <c r="H26" s="26">
        <f t="shared" si="7"/>
        <v>0</v>
      </c>
      <c r="I26" s="26">
        <f>SUM(G26:H26)</f>
        <v>-4943</v>
      </c>
      <c r="J26" s="26">
        <f t="shared" si="7"/>
        <v>-518</v>
      </c>
      <c r="K26" s="26">
        <f t="shared" si="7"/>
        <v>0</v>
      </c>
      <c r="L26" s="26">
        <f t="shared" si="7"/>
        <v>0</v>
      </c>
      <c r="M26" s="26">
        <f t="shared" si="7"/>
        <v>-54</v>
      </c>
      <c r="N26" s="26">
        <f t="shared" si="7"/>
        <v>-8</v>
      </c>
      <c r="O26" s="26">
        <f>SUM(C26:E26,G26:H26,J26:N26)</f>
        <v>-7897</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101</v>
      </c>
      <c r="D28" s="26">
        <f t="shared" ref="D28:O28" si="8">D13+D23</f>
        <v>96</v>
      </c>
      <c r="E28" s="26">
        <f t="shared" si="8"/>
        <v>306</v>
      </c>
      <c r="F28" s="26">
        <f t="shared" si="8"/>
        <v>503</v>
      </c>
      <c r="G28" s="26">
        <f t="shared" si="8"/>
        <v>129</v>
      </c>
      <c r="H28" s="26">
        <f t="shared" si="8"/>
        <v>0</v>
      </c>
      <c r="I28" s="26">
        <f t="shared" si="8"/>
        <v>129</v>
      </c>
      <c r="J28" s="26">
        <f t="shared" si="8"/>
        <v>607</v>
      </c>
      <c r="K28" s="26">
        <f t="shared" si="8"/>
        <v>12</v>
      </c>
      <c r="L28" s="26">
        <f t="shared" si="8"/>
        <v>0</v>
      </c>
      <c r="M28" s="26">
        <f t="shared" si="8"/>
        <v>771</v>
      </c>
      <c r="N28" s="26">
        <f t="shared" si="8"/>
        <v>401</v>
      </c>
      <c r="O28" s="26">
        <f t="shared" si="8"/>
        <v>2423</v>
      </c>
      <c r="P28" s="45"/>
      <c r="Q28" s="42">
        <v>2423</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2214</v>
      </c>
      <c r="D33" s="51">
        <v>183</v>
      </c>
      <c r="E33" s="51">
        <v>306</v>
      </c>
      <c r="F33" s="51">
        <v>2703</v>
      </c>
      <c r="G33" s="51">
        <v>5019</v>
      </c>
      <c r="H33" s="51">
        <v>0</v>
      </c>
      <c r="I33" s="51">
        <v>5019</v>
      </c>
      <c r="J33" s="51">
        <v>1295</v>
      </c>
      <c r="K33" s="51">
        <v>28</v>
      </c>
      <c r="L33" s="51">
        <v>0</v>
      </c>
      <c r="M33" s="51">
        <v>750</v>
      </c>
      <c r="N33" s="51">
        <v>502</v>
      </c>
      <c r="O33" s="51">
        <v>10297</v>
      </c>
      <c r="P33" s="10"/>
      <c r="Q33" s="34"/>
      <c r="R33" s="33"/>
    </row>
    <row r="34" spans="1:18" s="11" customFormat="1" ht="15.95" customHeight="1">
      <c r="A34" s="53"/>
      <c r="B34" s="40" t="s">
        <v>73</v>
      </c>
      <c r="C34" s="51">
        <v>-2145</v>
      </c>
      <c r="D34" s="51">
        <v>-100</v>
      </c>
      <c r="E34" s="51">
        <v>0</v>
      </c>
      <c r="F34" s="51">
        <v>-2245</v>
      </c>
      <c r="G34" s="51">
        <v>-5004</v>
      </c>
      <c r="H34" s="51">
        <v>0</v>
      </c>
      <c r="I34" s="51">
        <v>-5004</v>
      </c>
      <c r="J34" s="51">
        <v>-600</v>
      </c>
      <c r="K34" s="51">
        <v>0</v>
      </c>
      <c r="L34" s="51">
        <v>0</v>
      </c>
      <c r="M34" s="51">
        <v>-123</v>
      </c>
      <c r="N34" s="51">
        <v>-16</v>
      </c>
      <c r="O34" s="51">
        <v>-7988</v>
      </c>
      <c r="P34" s="10"/>
      <c r="Q34" s="34"/>
      <c r="R34" s="33"/>
    </row>
    <row r="35" spans="1:18" s="11" customFormat="1" ht="15.95" customHeight="1">
      <c r="A35" s="53"/>
      <c r="B35" s="40" t="s">
        <v>74</v>
      </c>
      <c r="C35" s="51">
        <v>69</v>
      </c>
      <c r="D35" s="51">
        <v>83</v>
      </c>
      <c r="E35" s="51">
        <v>306</v>
      </c>
      <c r="F35" s="51">
        <v>458</v>
      </c>
      <c r="G35" s="51">
        <v>15</v>
      </c>
      <c r="H35" s="51">
        <v>0</v>
      </c>
      <c r="I35" s="51">
        <v>15</v>
      </c>
      <c r="J35" s="51">
        <v>695</v>
      </c>
      <c r="K35" s="51">
        <v>28</v>
      </c>
      <c r="L35" s="51">
        <v>0</v>
      </c>
      <c r="M35" s="51">
        <v>627</v>
      </c>
      <c r="N35" s="51">
        <v>486</v>
      </c>
      <c r="O35" s="51">
        <v>2309</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29" priority="10" stopIfTrue="1" operator="notEqual">
      <formula>0</formula>
    </cfRule>
  </conditionalFormatting>
  <conditionalFormatting sqref="C3:E3">
    <cfRule type="expression" dxfId="128" priority="8">
      <formula>$E$3&lt;&gt;0</formula>
    </cfRule>
  </conditionalFormatting>
  <conditionalFormatting sqref="R6:R7">
    <cfRule type="expression" dxfId="127" priority="9">
      <formula>SUM($R$8:$R$28)&lt;&gt;0</formula>
    </cfRule>
  </conditionalFormatting>
  <conditionalFormatting sqref="C35:O35">
    <cfRule type="expression" dxfId="126" priority="2">
      <formula>ABS(C28-C35)&gt;1000</formula>
    </cfRule>
    <cfRule type="expression" dxfId="125" priority="3">
      <formula>ABS((C28-C35)/C35)&gt;0.1</formula>
    </cfRule>
  </conditionalFormatting>
  <conditionalFormatting sqref="C34:O34">
    <cfRule type="expression" dxfId="124" priority="4">
      <formula>ABS(C26-C34)&gt;1000</formula>
    </cfRule>
    <cfRule type="expression" dxfId="123" priority="5">
      <formula>ABS((C26-C34)/C34)&gt;0.1</formula>
    </cfRule>
  </conditionalFormatting>
  <conditionalFormatting sqref="C33:O33">
    <cfRule type="expression" dxfId="122" priority="6">
      <formula>ABS(C16-C33)&gt;1000</formula>
    </cfRule>
    <cfRule type="expression" dxfId="121" priority="7">
      <formula>ABS((C16-C33)/C33)&gt;0.1</formula>
    </cfRule>
  </conditionalFormatting>
  <conditionalFormatting sqref="I14">
    <cfRule type="cellIs" dxfId="12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33</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0</v>
      </c>
      <c r="F8" s="39">
        <f>SUM(C8:E8)</f>
        <v>0</v>
      </c>
      <c r="G8" s="38"/>
      <c r="H8" s="38"/>
      <c r="I8" s="38"/>
      <c r="J8" s="12">
        <v>0</v>
      </c>
      <c r="K8" s="12">
        <v>0</v>
      </c>
      <c r="L8" s="12">
        <v>0</v>
      </c>
      <c r="M8" s="12">
        <v>128</v>
      </c>
      <c r="N8" s="12">
        <v>657</v>
      </c>
      <c r="O8" s="27">
        <f>SUM(C8:E8,G8:H8,J8:N8)</f>
        <v>785</v>
      </c>
      <c r="P8" s="44"/>
      <c r="Q8" s="42">
        <v>785</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-306</v>
      </c>
      <c r="K11" s="12">
        <v>0</v>
      </c>
      <c r="L11" s="12">
        <v>0</v>
      </c>
      <c r="M11" s="12">
        <v>0</v>
      </c>
      <c r="N11" s="12">
        <v>-1796</v>
      </c>
      <c r="O11" s="27">
        <f>SUM(C11:E11,G11:H11,J11:N11)</f>
        <v>-2102</v>
      </c>
      <c r="P11" s="44"/>
      <c r="Q11" s="42">
        <v>-2102</v>
      </c>
      <c r="R11" s="43">
        <f>Q11-O11</f>
        <v>0</v>
      </c>
    </row>
    <row r="12" spans="1:25" ht="15.95" customHeight="1">
      <c r="A12" s="11"/>
      <c r="B12" s="23" t="s">
        <v>5</v>
      </c>
      <c r="C12" s="12">
        <v>541</v>
      </c>
      <c r="D12" s="12">
        <v>4</v>
      </c>
      <c r="E12" s="12">
        <v>180</v>
      </c>
      <c r="F12" s="39">
        <f>SUM(C12:E12)</f>
        <v>725</v>
      </c>
      <c r="G12" s="12">
        <v>23483</v>
      </c>
      <c r="H12" s="12">
        <v>25210</v>
      </c>
      <c r="I12" s="39">
        <f>SUM(G12:H12)</f>
        <v>48693</v>
      </c>
      <c r="J12" s="12">
        <v>4774</v>
      </c>
      <c r="K12" s="12">
        <v>0</v>
      </c>
      <c r="L12" s="12">
        <v>0</v>
      </c>
      <c r="M12" s="12">
        <v>6024</v>
      </c>
      <c r="N12" s="12">
        <v>3946</v>
      </c>
      <c r="O12" s="27">
        <f>SUM(C12:E12,G12:H12,J12:N12)</f>
        <v>64162</v>
      </c>
      <c r="P12" s="44"/>
      <c r="Q12" s="42">
        <v>64162</v>
      </c>
      <c r="R12" s="43">
        <f t="shared" si="0"/>
        <v>0</v>
      </c>
    </row>
    <row r="13" spans="1:25" ht="15.95" customHeight="1">
      <c r="A13" s="11"/>
      <c r="B13" s="25" t="s">
        <v>52</v>
      </c>
      <c r="C13" s="26">
        <f>C8+C9+C10+C12+C11</f>
        <v>541</v>
      </c>
      <c r="D13" s="26">
        <f t="shared" ref="D13:O13" si="2">D8+D9+D10+D12+D11</f>
        <v>4</v>
      </c>
      <c r="E13" s="26">
        <f t="shared" si="2"/>
        <v>180</v>
      </c>
      <c r="F13" s="26">
        <f t="shared" si="2"/>
        <v>725</v>
      </c>
      <c r="G13" s="26">
        <f t="shared" si="2"/>
        <v>23483</v>
      </c>
      <c r="H13" s="26">
        <f t="shared" si="2"/>
        <v>25210</v>
      </c>
      <c r="I13" s="26">
        <f t="shared" si="2"/>
        <v>48693</v>
      </c>
      <c r="J13" s="26">
        <f t="shared" si="2"/>
        <v>4468</v>
      </c>
      <c r="K13" s="26">
        <f t="shared" si="2"/>
        <v>0</v>
      </c>
      <c r="L13" s="26">
        <f t="shared" si="2"/>
        <v>0</v>
      </c>
      <c r="M13" s="26">
        <f t="shared" si="2"/>
        <v>6152</v>
      </c>
      <c r="N13" s="26">
        <f t="shared" si="2"/>
        <v>2807</v>
      </c>
      <c r="O13" s="26">
        <f t="shared" si="2"/>
        <v>62845</v>
      </c>
      <c r="P13" s="45"/>
      <c r="Q13" s="42">
        <v>62845</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541</v>
      </c>
      <c r="D16" s="26">
        <f t="shared" ref="D16:N16" si="3">SUM(D8:D9,D12,D15)+D19+D20+D11</f>
        <v>4</v>
      </c>
      <c r="E16" s="26">
        <f t="shared" si="3"/>
        <v>180</v>
      </c>
      <c r="F16" s="26">
        <f t="shared" si="3"/>
        <v>725</v>
      </c>
      <c r="G16" s="26">
        <f t="shared" si="3"/>
        <v>23483</v>
      </c>
      <c r="H16" s="26">
        <f t="shared" si="3"/>
        <v>25210</v>
      </c>
      <c r="I16" s="26">
        <f t="shared" si="3"/>
        <v>48693</v>
      </c>
      <c r="J16" s="26">
        <f t="shared" si="3"/>
        <v>4468</v>
      </c>
      <c r="K16" s="26">
        <f t="shared" si="3"/>
        <v>0</v>
      </c>
      <c r="L16" s="26">
        <f t="shared" si="3"/>
        <v>0</v>
      </c>
      <c r="M16" s="26">
        <f t="shared" si="3"/>
        <v>6152</v>
      </c>
      <c r="N16" s="26">
        <f t="shared" si="3"/>
        <v>2807</v>
      </c>
      <c r="O16" s="26">
        <f>SUM(C16:E16,G16:H16,J16:N16)</f>
        <v>62845</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-549</v>
      </c>
      <c r="D22" s="12">
        <v>-18</v>
      </c>
      <c r="E22" s="12">
        <v>0</v>
      </c>
      <c r="F22" s="39">
        <f>SUM(C22:E22)</f>
        <v>-567</v>
      </c>
      <c r="G22" s="12">
        <v>-23095</v>
      </c>
      <c r="H22" s="12">
        <v>-23675</v>
      </c>
      <c r="I22" s="39">
        <f>SUM(G22:H22)</f>
        <v>-46770</v>
      </c>
      <c r="J22" s="12">
        <v>-3376</v>
      </c>
      <c r="K22" s="12">
        <v>0</v>
      </c>
      <c r="L22" s="12">
        <v>0</v>
      </c>
      <c r="M22" s="12">
        <v>0</v>
      </c>
      <c r="N22" s="12">
        <v>-507</v>
      </c>
      <c r="O22" s="27">
        <f t="shared" si="4"/>
        <v>-51220</v>
      </c>
      <c r="P22" s="44"/>
      <c r="Q22" s="42">
        <v>-51220</v>
      </c>
      <c r="R22" s="43">
        <f t="shared" si="5"/>
        <v>0</v>
      </c>
    </row>
    <row r="23" spans="1:19" ht="15.95" customHeight="1">
      <c r="B23" s="28" t="s">
        <v>55</v>
      </c>
      <c r="C23" s="26">
        <f>C19+C20+C21+C22</f>
        <v>-549</v>
      </c>
      <c r="D23" s="26">
        <f t="shared" ref="D23:O23" si="6">D19+D20+D21+D22</f>
        <v>-18</v>
      </c>
      <c r="E23" s="26">
        <f t="shared" si="6"/>
        <v>0</v>
      </c>
      <c r="F23" s="26">
        <f t="shared" si="6"/>
        <v>-567</v>
      </c>
      <c r="G23" s="26">
        <f t="shared" si="6"/>
        <v>-23095</v>
      </c>
      <c r="H23" s="26">
        <f t="shared" si="6"/>
        <v>-23675</v>
      </c>
      <c r="I23" s="26">
        <f t="shared" si="6"/>
        <v>-46770</v>
      </c>
      <c r="J23" s="26">
        <f t="shared" si="6"/>
        <v>-3376</v>
      </c>
      <c r="K23" s="26">
        <f t="shared" si="6"/>
        <v>0</v>
      </c>
      <c r="L23" s="26">
        <f t="shared" si="6"/>
        <v>0</v>
      </c>
      <c r="M23" s="26">
        <f t="shared" si="6"/>
        <v>0</v>
      </c>
      <c r="N23" s="26">
        <f t="shared" si="6"/>
        <v>-507</v>
      </c>
      <c r="O23" s="26">
        <f t="shared" si="6"/>
        <v>-51220</v>
      </c>
      <c r="P23" s="45"/>
      <c r="Q23" s="42">
        <v>-51220</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-549</v>
      </c>
      <c r="D26" s="26">
        <f t="shared" ref="D26:N26" si="7">SUM(D22,D25)</f>
        <v>-18</v>
      </c>
      <c r="E26" s="26">
        <f t="shared" si="7"/>
        <v>0</v>
      </c>
      <c r="F26" s="26">
        <f>SUM(C26:E26)</f>
        <v>-567</v>
      </c>
      <c r="G26" s="26">
        <f t="shared" si="7"/>
        <v>-23095</v>
      </c>
      <c r="H26" s="26">
        <f t="shared" si="7"/>
        <v>-23675</v>
      </c>
      <c r="I26" s="26">
        <f>SUM(G26:H26)</f>
        <v>-46770</v>
      </c>
      <c r="J26" s="26">
        <f t="shared" si="7"/>
        <v>-3376</v>
      </c>
      <c r="K26" s="26">
        <f t="shared" si="7"/>
        <v>0</v>
      </c>
      <c r="L26" s="26">
        <f t="shared" si="7"/>
        <v>0</v>
      </c>
      <c r="M26" s="26">
        <f t="shared" si="7"/>
        <v>0</v>
      </c>
      <c r="N26" s="26">
        <f t="shared" si="7"/>
        <v>-507</v>
      </c>
      <c r="O26" s="26">
        <f>SUM(C26:E26,G26:H26,J26:N26)</f>
        <v>-51220</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-8</v>
      </c>
      <c r="D28" s="26">
        <f t="shared" ref="D28:O28" si="8">D13+D23</f>
        <v>-14</v>
      </c>
      <c r="E28" s="26">
        <f t="shared" si="8"/>
        <v>180</v>
      </c>
      <c r="F28" s="26">
        <f t="shared" si="8"/>
        <v>158</v>
      </c>
      <c r="G28" s="26">
        <f t="shared" si="8"/>
        <v>388</v>
      </c>
      <c r="H28" s="26">
        <f t="shared" si="8"/>
        <v>1535</v>
      </c>
      <c r="I28" s="26">
        <f t="shared" si="8"/>
        <v>1923</v>
      </c>
      <c r="J28" s="26">
        <f t="shared" si="8"/>
        <v>1092</v>
      </c>
      <c r="K28" s="26">
        <f t="shared" si="8"/>
        <v>0</v>
      </c>
      <c r="L28" s="26">
        <f t="shared" si="8"/>
        <v>0</v>
      </c>
      <c r="M28" s="26">
        <f t="shared" si="8"/>
        <v>6152</v>
      </c>
      <c r="N28" s="26">
        <f t="shared" si="8"/>
        <v>2300</v>
      </c>
      <c r="O28" s="26">
        <f t="shared" si="8"/>
        <v>11625</v>
      </c>
      <c r="P28" s="45"/>
      <c r="Q28" s="42">
        <v>11625</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677</v>
      </c>
      <c r="D33" s="51">
        <v>4</v>
      </c>
      <c r="E33" s="51">
        <v>179</v>
      </c>
      <c r="F33" s="51">
        <v>860</v>
      </c>
      <c r="G33" s="51">
        <v>28641</v>
      </c>
      <c r="H33" s="51">
        <v>26761</v>
      </c>
      <c r="I33" s="51">
        <v>55402</v>
      </c>
      <c r="J33" s="51">
        <v>4600</v>
      </c>
      <c r="K33" s="51">
        <v>0</v>
      </c>
      <c r="L33" s="51">
        <v>0</v>
      </c>
      <c r="M33" s="51">
        <v>6266</v>
      </c>
      <c r="N33" s="51">
        <v>1676</v>
      </c>
      <c r="O33" s="51">
        <v>68804</v>
      </c>
      <c r="P33" s="10"/>
      <c r="Q33" s="34"/>
      <c r="R33" s="33"/>
    </row>
    <row r="34" spans="1:18" s="11" customFormat="1" ht="15.95" customHeight="1">
      <c r="A34" s="53"/>
      <c r="B34" s="40" t="s">
        <v>73</v>
      </c>
      <c r="C34" s="51">
        <v>-680</v>
      </c>
      <c r="D34" s="51">
        <v>-8</v>
      </c>
      <c r="E34" s="51">
        <v>-2</v>
      </c>
      <c r="F34" s="51">
        <v>-690</v>
      </c>
      <c r="G34" s="51">
        <v>-28110</v>
      </c>
      <c r="H34" s="51">
        <v>-25270</v>
      </c>
      <c r="I34" s="51">
        <v>-53380</v>
      </c>
      <c r="J34" s="51">
        <v>-2763</v>
      </c>
      <c r="K34" s="51">
        <v>0</v>
      </c>
      <c r="L34" s="51">
        <v>0</v>
      </c>
      <c r="M34" s="51">
        <v>0</v>
      </c>
      <c r="N34" s="51">
        <v>-100</v>
      </c>
      <c r="O34" s="51">
        <v>-56933</v>
      </c>
      <c r="P34" s="10"/>
      <c r="Q34" s="34"/>
      <c r="R34" s="33"/>
    </row>
    <row r="35" spans="1:18" s="11" customFormat="1" ht="15.95" customHeight="1">
      <c r="A35" s="53"/>
      <c r="B35" s="40" t="s">
        <v>74</v>
      </c>
      <c r="C35" s="51">
        <v>-3</v>
      </c>
      <c r="D35" s="51">
        <v>-4</v>
      </c>
      <c r="E35" s="51">
        <v>177</v>
      </c>
      <c r="F35" s="51">
        <v>170</v>
      </c>
      <c r="G35" s="51">
        <v>531</v>
      </c>
      <c r="H35" s="51">
        <v>1491</v>
      </c>
      <c r="I35" s="51">
        <v>2022</v>
      </c>
      <c r="J35" s="51">
        <v>1837</v>
      </c>
      <c r="K35" s="51">
        <v>0</v>
      </c>
      <c r="L35" s="51">
        <v>0</v>
      </c>
      <c r="M35" s="51">
        <v>6266</v>
      </c>
      <c r="N35" s="51">
        <v>1576</v>
      </c>
      <c r="O35" s="51">
        <v>11871</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19" priority="10" stopIfTrue="1" operator="notEqual">
      <formula>0</formula>
    </cfRule>
  </conditionalFormatting>
  <conditionalFormatting sqref="C3:E3">
    <cfRule type="expression" dxfId="118" priority="8">
      <formula>$E$3&lt;&gt;0</formula>
    </cfRule>
  </conditionalFormatting>
  <conditionalFormatting sqref="R6:R7">
    <cfRule type="expression" dxfId="117" priority="9">
      <formula>SUM($R$8:$R$28)&lt;&gt;0</formula>
    </cfRule>
  </conditionalFormatting>
  <conditionalFormatting sqref="C35:O35">
    <cfRule type="expression" dxfId="116" priority="2">
      <formula>ABS(C28-C35)&gt;1000</formula>
    </cfRule>
    <cfRule type="expression" dxfId="115" priority="3">
      <formula>ABS((C28-C35)/C35)&gt;0.1</formula>
    </cfRule>
  </conditionalFormatting>
  <conditionalFormatting sqref="C34:O34">
    <cfRule type="expression" dxfId="114" priority="4">
      <formula>ABS(C26-C34)&gt;1000</formula>
    </cfRule>
    <cfRule type="expression" dxfId="113" priority="5">
      <formula>ABS((C26-C34)/C34)&gt;0.1</formula>
    </cfRule>
  </conditionalFormatting>
  <conditionalFormatting sqref="C33:O33">
    <cfRule type="expression" dxfId="112" priority="6">
      <formula>ABS(C16-C33)&gt;1000</formula>
    </cfRule>
    <cfRule type="expression" dxfId="111" priority="7">
      <formula>ABS((C16-C33)/C33)&gt;0.1</formula>
    </cfRule>
  </conditionalFormatting>
  <conditionalFormatting sqref="I14">
    <cfRule type="cellIs" dxfId="11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34</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60</v>
      </c>
      <c r="E8" s="12">
        <v>0</v>
      </c>
      <c r="F8" s="39">
        <f>SUM(C8:E8)</f>
        <v>60</v>
      </c>
      <c r="G8" s="38"/>
      <c r="H8" s="38"/>
      <c r="I8" s="38"/>
      <c r="J8" s="12">
        <v>0</v>
      </c>
      <c r="K8" s="12">
        <v>0</v>
      </c>
      <c r="L8" s="12">
        <v>53</v>
      </c>
      <c r="M8" s="12">
        <v>0</v>
      </c>
      <c r="N8" s="12">
        <v>1115</v>
      </c>
      <c r="O8" s="27">
        <f>SUM(C8:E8,G8:H8,J8:N8)</f>
        <v>1228</v>
      </c>
      <c r="P8" s="44"/>
      <c r="Q8" s="42">
        <v>1228</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0</v>
      </c>
      <c r="O11" s="27">
        <f>SUM(C11:E11,G11:H11,J11:N11)</f>
        <v>0</v>
      </c>
      <c r="P11" s="44"/>
      <c r="Q11" s="42">
        <v>0</v>
      </c>
      <c r="R11" s="43">
        <f>Q11-O11</f>
        <v>0</v>
      </c>
    </row>
    <row r="12" spans="1:25" ht="15.95" customHeight="1">
      <c r="A12" s="11"/>
      <c r="B12" s="23" t="s">
        <v>5</v>
      </c>
      <c r="C12" s="12">
        <v>533</v>
      </c>
      <c r="D12" s="12">
        <v>280</v>
      </c>
      <c r="E12" s="12">
        <v>0</v>
      </c>
      <c r="F12" s="39">
        <f>SUM(C12:E12)</f>
        <v>813</v>
      </c>
      <c r="G12" s="12">
        <v>40041</v>
      </c>
      <c r="H12" s="12">
        <v>63173</v>
      </c>
      <c r="I12" s="39">
        <f>SUM(G12:H12)</f>
        <v>103214</v>
      </c>
      <c r="J12" s="12">
        <v>1259</v>
      </c>
      <c r="K12" s="12">
        <v>1573</v>
      </c>
      <c r="L12" s="12">
        <v>0</v>
      </c>
      <c r="M12" s="12">
        <v>2841</v>
      </c>
      <c r="N12" s="12">
        <v>4044</v>
      </c>
      <c r="O12" s="27">
        <f>SUM(C12:E12,G12:H12,J12:N12)</f>
        <v>113744</v>
      </c>
      <c r="P12" s="44"/>
      <c r="Q12" s="42">
        <v>113744</v>
      </c>
      <c r="R12" s="43">
        <f t="shared" si="0"/>
        <v>0</v>
      </c>
    </row>
    <row r="13" spans="1:25" ht="15.95" customHeight="1">
      <c r="A13" s="11"/>
      <c r="B13" s="25" t="s">
        <v>52</v>
      </c>
      <c r="C13" s="26">
        <f>C8+C9+C10+C12+C11</f>
        <v>533</v>
      </c>
      <c r="D13" s="26">
        <f t="shared" ref="D13:O13" si="2">D8+D9+D10+D12+D11</f>
        <v>340</v>
      </c>
      <c r="E13" s="26">
        <f t="shared" si="2"/>
        <v>0</v>
      </c>
      <c r="F13" s="26">
        <f t="shared" si="2"/>
        <v>873</v>
      </c>
      <c r="G13" s="26">
        <f t="shared" si="2"/>
        <v>40041</v>
      </c>
      <c r="H13" s="26">
        <f t="shared" si="2"/>
        <v>63173</v>
      </c>
      <c r="I13" s="26">
        <f t="shared" si="2"/>
        <v>103214</v>
      </c>
      <c r="J13" s="26">
        <f t="shared" si="2"/>
        <v>1259</v>
      </c>
      <c r="K13" s="26">
        <f t="shared" si="2"/>
        <v>1573</v>
      </c>
      <c r="L13" s="26">
        <f t="shared" si="2"/>
        <v>53</v>
      </c>
      <c r="M13" s="26">
        <f t="shared" si="2"/>
        <v>2841</v>
      </c>
      <c r="N13" s="26">
        <f t="shared" si="2"/>
        <v>5159</v>
      </c>
      <c r="O13" s="26">
        <f t="shared" si="2"/>
        <v>114972</v>
      </c>
      <c r="P13" s="45"/>
      <c r="Q13" s="42">
        <v>114972</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533</v>
      </c>
      <c r="D16" s="26">
        <f t="shared" ref="D16:N16" si="3">SUM(D8:D9,D12,D15)+D19+D20+D11</f>
        <v>340</v>
      </c>
      <c r="E16" s="26">
        <f t="shared" si="3"/>
        <v>0</v>
      </c>
      <c r="F16" s="26">
        <f t="shared" si="3"/>
        <v>873</v>
      </c>
      <c r="G16" s="26">
        <f t="shared" si="3"/>
        <v>40041</v>
      </c>
      <c r="H16" s="26">
        <f t="shared" si="3"/>
        <v>63173</v>
      </c>
      <c r="I16" s="26">
        <f t="shared" si="3"/>
        <v>103214</v>
      </c>
      <c r="J16" s="26">
        <f t="shared" si="3"/>
        <v>1259</v>
      </c>
      <c r="K16" s="26">
        <f t="shared" si="3"/>
        <v>1573</v>
      </c>
      <c r="L16" s="26">
        <f t="shared" si="3"/>
        <v>53</v>
      </c>
      <c r="M16" s="26">
        <f t="shared" si="3"/>
        <v>2841</v>
      </c>
      <c r="N16" s="26">
        <f t="shared" si="3"/>
        <v>5159</v>
      </c>
      <c r="O16" s="26">
        <f>SUM(C16:E16,G16:H16,J16:N16)</f>
        <v>114972</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-165</v>
      </c>
      <c r="D22" s="12">
        <v>-19</v>
      </c>
      <c r="E22" s="12">
        <v>0</v>
      </c>
      <c r="F22" s="39">
        <f>SUM(C22:E22)</f>
        <v>-184</v>
      </c>
      <c r="G22" s="12">
        <v>-39078</v>
      </c>
      <c r="H22" s="12">
        <v>-59895</v>
      </c>
      <c r="I22" s="39">
        <f>SUM(G22:H22)</f>
        <v>-98973</v>
      </c>
      <c r="J22" s="12">
        <v>-798</v>
      </c>
      <c r="K22" s="12">
        <v>0</v>
      </c>
      <c r="L22" s="12">
        <v>-74</v>
      </c>
      <c r="M22" s="12">
        <v>0</v>
      </c>
      <c r="N22" s="12">
        <v>-3380</v>
      </c>
      <c r="O22" s="27">
        <f t="shared" si="4"/>
        <v>-103409</v>
      </c>
      <c r="P22" s="44"/>
      <c r="Q22" s="42">
        <v>-103409</v>
      </c>
      <c r="R22" s="43">
        <f t="shared" si="5"/>
        <v>0</v>
      </c>
    </row>
    <row r="23" spans="1:19" ht="15.95" customHeight="1">
      <c r="B23" s="28" t="s">
        <v>55</v>
      </c>
      <c r="C23" s="26">
        <f>C19+C20+C21+C22</f>
        <v>-165</v>
      </c>
      <c r="D23" s="26">
        <f t="shared" ref="D23:O23" si="6">D19+D20+D21+D22</f>
        <v>-19</v>
      </c>
      <c r="E23" s="26">
        <f t="shared" si="6"/>
        <v>0</v>
      </c>
      <c r="F23" s="26">
        <f t="shared" si="6"/>
        <v>-184</v>
      </c>
      <c r="G23" s="26">
        <f t="shared" si="6"/>
        <v>-39078</v>
      </c>
      <c r="H23" s="26">
        <f t="shared" si="6"/>
        <v>-59895</v>
      </c>
      <c r="I23" s="26">
        <f t="shared" si="6"/>
        <v>-98973</v>
      </c>
      <c r="J23" s="26">
        <f t="shared" si="6"/>
        <v>-798</v>
      </c>
      <c r="K23" s="26">
        <f t="shared" si="6"/>
        <v>0</v>
      </c>
      <c r="L23" s="26">
        <f t="shared" si="6"/>
        <v>-74</v>
      </c>
      <c r="M23" s="26">
        <f t="shared" si="6"/>
        <v>0</v>
      </c>
      <c r="N23" s="26">
        <f t="shared" si="6"/>
        <v>-3380</v>
      </c>
      <c r="O23" s="26">
        <f t="shared" si="6"/>
        <v>-103409</v>
      </c>
      <c r="P23" s="45"/>
      <c r="Q23" s="42">
        <v>-103409</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-165</v>
      </c>
      <c r="D26" s="26">
        <f t="shared" ref="D26:N26" si="7">SUM(D22,D25)</f>
        <v>-19</v>
      </c>
      <c r="E26" s="26">
        <f t="shared" si="7"/>
        <v>0</v>
      </c>
      <c r="F26" s="26">
        <f>SUM(C26:E26)</f>
        <v>-184</v>
      </c>
      <c r="G26" s="26">
        <f t="shared" si="7"/>
        <v>-39078</v>
      </c>
      <c r="H26" s="26">
        <f t="shared" si="7"/>
        <v>-59895</v>
      </c>
      <c r="I26" s="26">
        <f>SUM(G26:H26)</f>
        <v>-98973</v>
      </c>
      <c r="J26" s="26">
        <f t="shared" si="7"/>
        <v>-798</v>
      </c>
      <c r="K26" s="26">
        <f t="shared" si="7"/>
        <v>0</v>
      </c>
      <c r="L26" s="26">
        <f t="shared" si="7"/>
        <v>-74</v>
      </c>
      <c r="M26" s="26">
        <f t="shared" si="7"/>
        <v>0</v>
      </c>
      <c r="N26" s="26">
        <f t="shared" si="7"/>
        <v>-3380</v>
      </c>
      <c r="O26" s="26">
        <f>SUM(C26:E26,G26:H26,J26:N26)</f>
        <v>-103409</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368</v>
      </c>
      <c r="D28" s="26">
        <f t="shared" ref="D28:O28" si="8">D13+D23</f>
        <v>321</v>
      </c>
      <c r="E28" s="26">
        <f t="shared" si="8"/>
        <v>0</v>
      </c>
      <c r="F28" s="26">
        <f t="shared" si="8"/>
        <v>689</v>
      </c>
      <c r="G28" s="26">
        <f t="shared" si="8"/>
        <v>963</v>
      </c>
      <c r="H28" s="26">
        <f t="shared" si="8"/>
        <v>3278</v>
      </c>
      <c r="I28" s="26">
        <f t="shared" si="8"/>
        <v>4241</v>
      </c>
      <c r="J28" s="26">
        <f t="shared" si="8"/>
        <v>461</v>
      </c>
      <c r="K28" s="26">
        <f t="shared" si="8"/>
        <v>1573</v>
      </c>
      <c r="L28" s="26">
        <f t="shared" si="8"/>
        <v>-21</v>
      </c>
      <c r="M28" s="26">
        <f t="shared" si="8"/>
        <v>2841</v>
      </c>
      <c r="N28" s="26">
        <f t="shared" si="8"/>
        <v>1779</v>
      </c>
      <c r="O28" s="26">
        <f t="shared" si="8"/>
        <v>11563</v>
      </c>
      <c r="P28" s="45"/>
      <c r="Q28" s="42">
        <v>11563</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1155</v>
      </c>
      <c r="D33" s="51">
        <v>307</v>
      </c>
      <c r="E33" s="51">
        <v>0</v>
      </c>
      <c r="F33" s="51">
        <v>1462</v>
      </c>
      <c r="G33" s="51">
        <v>44193</v>
      </c>
      <c r="H33" s="51">
        <v>65119</v>
      </c>
      <c r="I33" s="51">
        <v>109312</v>
      </c>
      <c r="J33" s="51">
        <v>1088</v>
      </c>
      <c r="K33" s="51">
        <v>1872</v>
      </c>
      <c r="L33" s="51">
        <v>46</v>
      </c>
      <c r="M33" s="51">
        <v>3140</v>
      </c>
      <c r="N33" s="51">
        <v>3802</v>
      </c>
      <c r="O33" s="51">
        <v>120722</v>
      </c>
      <c r="P33" s="10"/>
      <c r="Q33" s="34"/>
      <c r="R33" s="33"/>
    </row>
    <row r="34" spans="1:18" s="11" customFormat="1" ht="15.95" customHeight="1">
      <c r="A34" s="53"/>
      <c r="B34" s="40" t="s">
        <v>73</v>
      </c>
      <c r="C34" s="51">
        <v>-162</v>
      </c>
      <c r="D34" s="51">
        <v>-30</v>
      </c>
      <c r="E34" s="51">
        <v>0</v>
      </c>
      <c r="F34" s="51">
        <v>-192</v>
      </c>
      <c r="G34" s="51">
        <v>-45720</v>
      </c>
      <c r="H34" s="51">
        <v>-63338</v>
      </c>
      <c r="I34" s="51">
        <v>-109058</v>
      </c>
      <c r="J34" s="51">
        <v>-923</v>
      </c>
      <c r="K34" s="51">
        <v>0</v>
      </c>
      <c r="L34" s="51">
        <v>-36</v>
      </c>
      <c r="M34" s="51">
        <v>0</v>
      </c>
      <c r="N34" s="51">
        <v>-1556</v>
      </c>
      <c r="O34" s="51">
        <v>-111765</v>
      </c>
      <c r="P34" s="10"/>
      <c r="Q34" s="34"/>
      <c r="R34" s="33"/>
    </row>
    <row r="35" spans="1:18" s="11" customFormat="1" ht="15.95" customHeight="1">
      <c r="A35" s="53"/>
      <c r="B35" s="40" t="s">
        <v>74</v>
      </c>
      <c r="C35" s="51">
        <v>993</v>
      </c>
      <c r="D35" s="51">
        <v>277</v>
      </c>
      <c r="E35" s="51">
        <v>0</v>
      </c>
      <c r="F35" s="51">
        <v>1270</v>
      </c>
      <c r="G35" s="51">
        <v>-1527</v>
      </c>
      <c r="H35" s="51">
        <v>1781</v>
      </c>
      <c r="I35" s="51">
        <v>254</v>
      </c>
      <c r="J35" s="51">
        <v>165</v>
      </c>
      <c r="K35" s="51">
        <v>1872</v>
      </c>
      <c r="L35" s="51">
        <v>10</v>
      </c>
      <c r="M35" s="51">
        <v>3140</v>
      </c>
      <c r="N35" s="51">
        <v>2246</v>
      </c>
      <c r="O35" s="51">
        <v>8957</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09" priority="10" stopIfTrue="1" operator="notEqual">
      <formula>0</formula>
    </cfRule>
  </conditionalFormatting>
  <conditionalFormatting sqref="C3:E3">
    <cfRule type="expression" dxfId="108" priority="8">
      <formula>$E$3&lt;&gt;0</formula>
    </cfRule>
  </conditionalFormatting>
  <conditionalFormatting sqref="R6:R7">
    <cfRule type="expression" dxfId="107" priority="9">
      <formula>SUM($R$8:$R$28)&lt;&gt;0</formula>
    </cfRule>
  </conditionalFormatting>
  <conditionalFormatting sqref="C35:O35">
    <cfRule type="expression" dxfId="106" priority="2">
      <formula>ABS(C28-C35)&gt;1000</formula>
    </cfRule>
    <cfRule type="expression" dxfId="105" priority="3">
      <formula>ABS((C28-C35)/C35)&gt;0.1</formula>
    </cfRule>
  </conditionalFormatting>
  <conditionalFormatting sqref="C34:O34">
    <cfRule type="expression" dxfId="104" priority="4">
      <formula>ABS(C26-C34)&gt;1000</formula>
    </cfRule>
    <cfRule type="expression" dxfId="103" priority="5">
      <formula>ABS((C26-C34)/C34)&gt;0.1</formula>
    </cfRule>
  </conditionalFormatting>
  <conditionalFormatting sqref="C33:O33">
    <cfRule type="expression" dxfId="102" priority="6">
      <formula>ABS(C16-C33)&gt;1000</formula>
    </cfRule>
    <cfRule type="expression" dxfId="101" priority="7">
      <formula>ABS((C16-C33)/C33)&gt;0.1</formula>
    </cfRule>
  </conditionalFormatting>
  <conditionalFormatting sqref="I14">
    <cfRule type="cellIs" dxfId="10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35</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0</v>
      </c>
      <c r="F8" s="39">
        <f>SUM(C8:E8)</f>
        <v>0</v>
      </c>
      <c r="G8" s="38"/>
      <c r="H8" s="38"/>
      <c r="I8" s="38"/>
      <c r="J8" s="12">
        <v>19</v>
      </c>
      <c r="K8" s="12">
        <v>0</v>
      </c>
      <c r="L8" s="12">
        <v>11</v>
      </c>
      <c r="M8" s="12">
        <v>0</v>
      </c>
      <c r="N8" s="12">
        <v>126</v>
      </c>
      <c r="O8" s="27">
        <f>SUM(C8:E8,G8:H8,J8:N8)</f>
        <v>156</v>
      </c>
      <c r="P8" s="44"/>
      <c r="Q8" s="42">
        <v>156</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0</v>
      </c>
      <c r="O11" s="27">
        <f>SUM(C11:E11,G11:H11,J11:N11)</f>
        <v>0</v>
      </c>
      <c r="P11" s="44"/>
      <c r="Q11" s="42">
        <v>0</v>
      </c>
      <c r="R11" s="43">
        <f>Q11-O11</f>
        <v>0</v>
      </c>
    </row>
    <row r="12" spans="1:25" ht="15.95" customHeight="1">
      <c r="A12" s="11"/>
      <c r="B12" s="23" t="s">
        <v>5</v>
      </c>
      <c r="C12" s="12">
        <v>0</v>
      </c>
      <c r="D12" s="12">
        <v>0</v>
      </c>
      <c r="E12" s="12">
        <v>0</v>
      </c>
      <c r="F12" s="39">
        <f>SUM(C12:E12)</f>
        <v>0</v>
      </c>
      <c r="G12" s="12">
        <v>1572</v>
      </c>
      <c r="H12" s="12">
        <v>2018</v>
      </c>
      <c r="I12" s="39">
        <f>SUM(G12:H12)</f>
        <v>3590</v>
      </c>
      <c r="J12" s="12">
        <v>1000</v>
      </c>
      <c r="K12" s="12">
        <v>0</v>
      </c>
      <c r="L12" s="12">
        <v>1</v>
      </c>
      <c r="M12" s="12">
        <v>47</v>
      </c>
      <c r="N12" s="12">
        <v>2894</v>
      </c>
      <c r="O12" s="27">
        <f>SUM(C12:E12,G12:H12,J12:N12)</f>
        <v>7532</v>
      </c>
      <c r="P12" s="44"/>
      <c r="Q12" s="42">
        <v>7532</v>
      </c>
      <c r="R12" s="43">
        <f t="shared" si="0"/>
        <v>0</v>
      </c>
    </row>
    <row r="13" spans="1:25" ht="15.95" customHeight="1">
      <c r="A13" s="11"/>
      <c r="B13" s="25" t="s">
        <v>52</v>
      </c>
      <c r="C13" s="26">
        <f>C8+C9+C10+C12+C11</f>
        <v>0</v>
      </c>
      <c r="D13" s="26">
        <f t="shared" ref="D13:O13" si="2">D8+D9+D10+D12+D11</f>
        <v>0</v>
      </c>
      <c r="E13" s="26">
        <f t="shared" si="2"/>
        <v>0</v>
      </c>
      <c r="F13" s="26">
        <f t="shared" si="2"/>
        <v>0</v>
      </c>
      <c r="G13" s="26">
        <f t="shared" si="2"/>
        <v>1572</v>
      </c>
      <c r="H13" s="26">
        <f t="shared" si="2"/>
        <v>2018</v>
      </c>
      <c r="I13" s="26">
        <f t="shared" si="2"/>
        <v>3590</v>
      </c>
      <c r="J13" s="26">
        <f t="shared" si="2"/>
        <v>1019</v>
      </c>
      <c r="K13" s="26">
        <f t="shared" si="2"/>
        <v>0</v>
      </c>
      <c r="L13" s="26">
        <f t="shared" si="2"/>
        <v>12</v>
      </c>
      <c r="M13" s="26">
        <f t="shared" si="2"/>
        <v>47</v>
      </c>
      <c r="N13" s="26">
        <f t="shared" si="2"/>
        <v>3020</v>
      </c>
      <c r="O13" s="26">
        <f t="shared" si="2"/>
        <v>7688</v>
      </c>
      <c r="P13" s="45"/>
      <c r="Q13" s="42">
        <v>7688</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0</v>
      </c>
      <c r="D16" s="26">
        <f t="shared" ref="D16:N16" si="3">SUM(D8:D9,D12,D15)+D19+D20+D11</f>
        <v>0</v>
      </c>
      <c r="E16" s="26">
        <f t="shared" si="3"/>
        <v>0</v>
      </c>
      <c r="F16" s="26">
        <f t="shared" si="3"/>
        <v>0</v>
      </c>
      <c r="G16" s="26">
        <f t="shared" si="3"/>
        <v>1572</v>
      </c>
      <c r="H16" s="26">
        <f t="shared" si="3"/>
        <v>2018</v>
      </c>
      <c r="I16" s="26">
        <f t="shared" si="3"/>
        <v>3590</v>
      </c>
      <c r="J16" s="26">
        <f t="shared" si="3"/>
        <v>1019</v>
      </c>
      <c r="K16" s="26">
        <f t="shared" si="3"/>
        <v>0</v>
      </c>
      <c r="L16" s="26">
        <f t="shared" si="3"/>
        <v>12</v>
      </c>
      <c r="M16" s="26">
        <f t="shared" si="3"/>
        <v>47</v>
      </c>
      <c r="N16" s="26">
        <f t="shared" si="3"/>
        <v>3020</v>
      </c>
      <c r="O16" s="26">
        <f>SUM(C16:E16,G16:H16,J16:N16)</f>
        <v>7688</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0</v>
      </c>
      <c r="D22" s="12">
        <v>0</v>
      </c>
      <c r="E22" s="12">
        <v>0</v>
      </c>
      <c r="F22" s="39">
        <f>SUM(C22:E22)</f>
        <v>0</v>
      </c>
      <c r="G22" s="12">
        <v>-1618</v>
      </c>
      <c r="H22" s="12">
        <v>-2073</v>
      </c>
      <c r="I22" s="39">
        <f>SUM(G22:H22)</f>
        <v>-3691</v>
      </c>
      <c r="J22" s="12">
        <v>-285</v>
      </c>
      <c r="K22" s="12">
        <v>0</v>
      </c>
      <c r="L22" s="12">
        <v>-4</v>
      </c>
      <c r="M22" s="12">
        <v>0</v>
      </c>
      <c r="N22" s="12">
        <v>-2534</v>
      </c>
      <c r="O22" s="27">
        <f t="shared" si="4"/>
        <v>-6514</v>
      </c>
      <c r="P22" s="44"/>
      <c r="Q22" s="42">
        <v>-6514</v>
      </c>
      <c r="R22" s="43">
        <f t="shared" si="5"/>
        <v>0</v>
      </c>
    </row>
    <row r="23" spans="1:19" ht="15.95" customHeight="1">
      <c r="B23" s="28" t="s">
        <v>55</v>
      </c>
      <c r="C23" s="26">
        <f>C19+C20+C21+C22</f>
        <v>0</v>
      </c>
      <c r="D23" s="26">
        <f t="shared" ref="D23:O23" si="6">D19+D20+D21+D22</f>
        <v>0</v>
      </c>
      <c r="E23" s="26">
        <f t="shared" si="6"/>
        <v>0</v>
      </c>
      <c r="F23" s="26">
        <f t="shared" si="6"/>
        <v>0</v>
      </c>
      <c r="G23" s="26">
        <f t="shared" si="6"/>
        <v>-1618</v>
      </c>
      <c r="H23" s="26">
        <f t="shared" si="6"/>
        <v>-2073</v>
      </c>
      <c r="I23" s="26">
        <f t="shared" si="6"/>
        <v>-3691</v>
      </c>
      <c r="J23" s="26">
        <f t="shared" si="6"/>
        <v>-285</v>
      </c>
      <c r="K23" s="26">
        <f t="shared" si="6"/>
        <v>0</v>
      </c>
      <c r="L23" s="26">
        <f t="shared" si="6"/>
        <v>-4</v>
      </c>
      <c r="M23" s="26">
        <f t="shared" si="6"/>
        <v>0</v>
      </c>
      <c r="N23" s="26">
        <f t="shared" si="6"/>
        <v>-2534</v>
      </c>
      <c r="O23" s="26">
        <f t="shared" si="6"/>
        <v>-6514</v>
      </c>
      <c r="P23" s="45"/>
      <c r="Q23" s="42">
        <v>-6514</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0</v>
      </c>
      <c r="D26" s="26">
        <f t="shared" ref="D26:N26" si="7">SUM(D22,D25)</f>
        <v>0</v>
      </c>
      <c r="E26" s="26">
        <f t="shared" si="7"/>
        <v>0</v>
      </c>
      <c r="F26" s="26">
        <f>SUM(C26:E26)</f>
        <v>0</v>
      </c>
      <c r="G26" s="26">
        <f t="shared" si="7"/>
        <v>-1618</v>
      </c>
      <c r="H26" s="26">
        <f t="shared" si="7"/>
        <v>-2073</v>
      </c>
      <c r="I26" s="26">
        <f>SUM(G26:H26)</f>
        <v>-3691</v>
      </c>
      <c r="J26" s="26">
        <f t="shared" si="7"/>
        <v>-285</v>
      </c>
      <c r="K26" s="26">
        <f t="shared" si="7"/>
        <v>0</v>
      </c>
      <c r="L26" s="26">
        <f t="shared" si="7"/>
        <v>-4</v>
      </c>
      <c r="M26" s="26">
        <f t="shared" si="7"/>
        <v>0</v>
      </c>
      <c r="N26" s="26">
        <f t="shared" si="7"/>
        <v>-2534</v>
      </c>
      <c r="O26" s="26">
        <f>SUM(C26:E26,G26:H26,J26:N26)</f>
        <v>-6514</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0</v>
      </c>
      <c r="D28" s="26">
        <f t="shared" ref="D28:O28" si="8">D13+D23</f>
        <v>0</v>
      </c>
      <c r="E28" s="26">
        <f t="shared" si="8"/>
        <v>0</v>
      </c>
      <c r="F28" s="26">
        <f t="shared" si="8"/>
        <v>0</v>
      </c>
      <c r="G28" s="26">
        <f t="shared" si="8"/>
        <v>-46</v>
      </c>
      <c r="H28" s="26">
        <f t="shared" si="8"/>
        <v>-55</v>
      </c>
      <c r="I28" s="26">
        <f t="shared" si="8"/>
        <v>-101</v>
      </c>
      <c r="J28" s="26">
        <f t="shared" si="8"/>
        <v>734</v>
      </c>
      <c r="K28" s="26">
        <f t="shared" si="8"/>
        <v>0</v>
      </c>
      <c r="L28" s="26">
        <f t="shared" si="8"/>
        <v>8</v>
      </c>
      <c r="M28" s="26">
        <f t="shared" si="8"/>
        <v>47</v>
      </c>
      <c r="N28" s="26">
        <f t="shared" si="8"/>
        <v>486</v>
      </c>
      <c r="O28" s="26">
        <f t="shared" si="8"/>
        <v>1174</v>
      </c>
      <c r="P28" s="45"/>
      <c r="Q28" s="42">
        <v>1174</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0</v>
      </c>
      <c r="D33" s="51">
        <v>0</v>
      </c>
      <c r="E33" s="51">
        <v>0</v>
      </c>
      <c r="F33" s="51">
        <v>0</v>
      </c>
      <c r="G33" s="51">
        <v>1949</v>
      </c>
      <c r="H33" s="51">
        <v>1652</v>
      </c>
      <c r="I33" s="51">
        <v>3601</v>
      </c>
      <c r="J33" s="51">
        <v>995</v>
      </c>
      <c r="K33" s="51">
        <v>0</v>
      </c>
      <c r="L33" s="51">
        <v>11</v>
      </c>
      <c r="M33" s="51">
        <v>51</v>
      </c>
      <c r="N33" s="51">
        <v>1928</v>
      </c>
      <c r="O33" s="51">
        <v>6586</v>
      </c>
      <c r="P33" s="10"/>
      <c r="Q33" s="34"/>
      <c r="R33" s="33"/>
    </row>
    <row r="34" spans="1:18" s="11" customFormat="1" ht="15.95" customHeight="1">
      <c r="A34" s="53"/>
      <c r="B34" s="40" t="s">
        <v>73</v>
      </c>
      <c r="C34" s="51">
        <v>0</v>
      </c>
      <c r="D34" s="51">
        <v>0</v>
      </c>
      <c r="E34" s="51">
        <v>0</v>
      </c>
      <c r="F34" s="51">
        <v>0</v>
      </c>
      <c r="G34" s="51">
        <v>-1994</v>
      </c>
      <c r="H34" s="51">
        <v>-1700</v>
      </c>
      <c r="I34" s="51">
        <v>-3694</v>
      </c>
      <c r="J34" s="51">
        <v>-306</v>
      </c>
      <c r="K34" s="51">
        <v>0</v>
      </c>
      <c r="L34" s="51">
        <v>-1</v>
      </c>
      <c r="M34" s="51">
        <v>0</v>
      </c>
      <c r="N34" s="51">
        <v>-1442</v>
      </c>
      <c r="O34" s="51">
        <v>-5443</v>
      </c>
      <c r="P34" s="10"/>
      <c r="Q34" s="34"/>
      <c r="R34" s="33"/>
    </row>
    <row r="35" spans="1:18" s="11" customFormat="1" ht="15.95" customHeight="1">
      <c r="A35" s="53"/>
      <c r="B35" s="40" t="s">
        <v>74</v>
      </c>
      <c r="C35" s="51">
        <v>0</v>
      </c>
      <c r="D35" s="51">
        <v>0</v>
      </c>
      <c r="E35" s="51">
        <v>0</v>
      </c>
      <c r="F35" s="51">
        <v>0</v>
      </c>
      <c r="G35" s="51">
        <v>-45</v>
      </c>
      <c r="H35" s="51">
        <v>-48</v>
      </c>
      <c r="I35" s="51">
        <v>-93</v>
      </c>
      <c r="J35" s="51">
        <v>689</v>
      </c>
      <c r="K35" s="51">
        <v>0</v>
      </c>
      <c r="L35" s="51">
        <v>10</v>
      </c>
      <c r="M35" s="51">
        <v>51</v>
      </c>
      <c r="N35" s="51">
        <v>486</v>
      </c>
      <c r="O35" s="51">
        <v>1143</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99" priority="10" stopIfTrue="1" operator="notEqual">
      <formula>0</formula>
    </cfRule>
  </conditionalFormatting>
  <conditionalFormatting sqref="C3:E3">
    <cfRule type="expression" dxfId="98" priority="8">
      <formula>$E$3&lt;&gt;0</formula>
    </cfRule>
  </conditionalFormatting>
  <conditionalFormatting sqref="R6:R7">
    <cfRule type="expression" dxfId="97" priority="9">
      <formula>SUM($R$8:$R$28)&lt;&gt;0</formula>
    </cfRule>
  </conditionalFormatting>
  <conditionalFormatting sqref="C35:O35">
    <cfRule type="expression" dxfId="96" priority="2">
      <formula>ABS(C28-C35)&gt;1000</formula>
    </cfRule>
    <cfRule type="expression" dxfId="95" priority="3">
      <formula>ABS((C28-C35)/C35)&gt;0.1</formula>
    </cfRule>
  </conditionalFormatting>
  <conditionalFormatting sqref="C34:O34">
    <cfRule type="expression" dxfId="94" priority="4">
      <formula>ABS(C26-C34)&gt;1000</formula>
    </cfRule>
    <cfRule type="expression" dxfId="93" priority="5">
      <formula>ABS((C26-C34)/C34)&gt;0.1</formula>
    </cfRule>
  </conditionalFormatting>
  <conditionalFormatting sqref="C33:O33">
    <cfRule type="expression" dxfId="92" priority="6">
      <formula>ABS(C16-C33)&gt;1000</formula>
    </cfRule>
    <cfRule type="expression" dxfId="91" priority="7">
      <formula>ABS((C16-C33)/C33)&gt;0.1</formula>
    </cfRule>
  </conditionalFormatting>
  <conditionalFormatting sqref="I14">
    <cfRule type="cellIs" dxfId="9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36</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94</v>
      </c>
      <c r="E8" s="12">
        <v>0</v>
      </c>
      <c r="F8" s="39">
        <f>SUM(C8:E8)</f>
        <v>94</v>
      </c>
      <c r="G8" s="38"/>
      <c r="H8" s="38"/>
      <c r="I8" s="38"/>
      <c r="J8" s="12">
        <v>107</v>
      </c>
      <c r="K8" s="12">
        <v>35</v>
      </c>
      <c r="L8" s="12">
        <v>0</v>
      </c>
      <c r="M8" s="12">
        <v>80</v>
      </c>
      <c r="N8" s="12">
        <v>184</v>
      </c>
      <c r="O8" s="27">
        <f>SUM(C8:E8,G8:H8,J8:N8)</f>
        <v>500</v>
      </c>
      <c r="P8" s="44"/>
      <c r="Q8" s="42">
        <v>500</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0</v>
      </c>
      <c r="O11" s="27">
        <f>SUM(C11:E11,G11:H11,J11:N11)</f>
        <v>0</v>
      </c>
      <c r="P11" s="44"/>
      <c r="Q11" s="42">
        <v>0</v>
      </c>
      <c r="R11" s="43">
        <f>Q11-O11</f>
        <v>0</v>
      </c>
    </row>
    <row r="12" spans="1:25" ht="15.95" customHeight="1">
      <c r="A12" s="11"/>
      <c r="B12" s="23" t="s">
        <v>5</v>
      </c>
      <c r="C12" s="12">
        <v>1224</v>
      </c>
      <c r="D12" s="12">
        <v>65</v>
      </c>
      <c r="E12" s="12">
        <v>1534</v>
      </c>
      <c r="F12" s="39">
        <f>SUM(C12:E12)</f>
        <v>2823</v>
      </c>
      <c r="G12" s="12">
        <v>14891</v>
      </c>
      <c r="H12" s="12">
        <v>11576</v>
      </c>
      <c r="I12" s="39">
        <f>SUM(G12:H12)</f>
        <v>26467</v>
      </c>
      <c r="J12" s="12">
        <v>3207</v>
      </c>
      <c r="K12" s="12">
        <v>1328</v>
      </c>
      <c r="L12" s="12">
        <v>0</v>
      </c>
      <c r="M12" s="12">
        <v>2402</v>
      </c>
      <c r="N12" s="12">
        <v>4211</v>
      </c>
      <c r="O12" s="27">
        <f>SUM(C12:E12,G12:H12,J12:N12)</f>
        <v>40438</v>
      </c>
      <c r="P12" s="44"/>
      <c r="Q12" s="42">
        <v>40438</v>
      </c>
      <c r="R12" s="43">
        <f t="shared" si="0"/>
        <v>0</v>
      </c>
    </row>
    <row r="13" spans="1:25" ht="15.95" customHeight="1">
      <c r="A13" s="11"/>
      <c r="B13" s="25" t="s">
        <v>52</v>
      </c>
      <c r="C13" s="26">
        <f>C8+C9+C10+C12+C11</f>
        <v>1224</v>
      </c>
      <c r="D13" s="26">
        <f t="shared" ref="D13:O13" si="2">D8+D9+D10+D12+D11</f>
        <v>159</v>
      </c>
      <c r="E13" s="26">
        <f t="shared" si="2"/>
        <v>1534</v>
      </c>
      <c r="F13" s="26">
        <f t="shared" si="2"/>
        <v>2917</v>
      </c>
      <c r="G13" s="26">
        <f t="shared" si="2"/>
        <v>14891</v>
      </c>
      <c r="H13" s="26">
        <f t="shared" si="2"/>
        <v>11576</v>
      </c>
      <c r="I13" s="26">
        <f t="shared" si="2"/>
        <v>26467</v>
      </c>
      <c r="J13" s="26">
        <f t="shared" si="2"/>
        <v>3314</v>
      </c>
      <c r="K13" s="26">
        <f t="shared" si="2"/>
        <v>1363</v>
      </c>
      <c r="L13" s="26">
        <f t="shared" si="2"/>
        <v>0</v>
      </c>
      <c r="M13" s="26">
        <f t="shared" si="2"/>
        <v>2482</v>
      </c>
      <c r="N13" s="26">
        <f t="shared" si="2"/>
        <v>4395</v>
      </c>
      <c r="O13" s="26">
        <f t="shared" si="2"/>
        <v>40938</v>
      </c>
      <c r="P13" s="45"/>
      <c r="Q13" s="42">
        <v>40938</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1224</v>
      </c>
      <c r="D16" s="26">
        <f t="shared" ref="D16:N16" si="3">SUM(D8:D9,D12,D15)+D19+D20+D11</f>
        <v>159</v>
      </c>
      <c r="E16" s="26">
        <f t="shared" si="3"/>
        <v>1534</v>
      </c>
      <c r="F16" s="26">
        <f t="shared" si="3"/>
        <v>2917</v>
      </c>
      <c r="G16" s="26">
        <f t="shared" si="3"/>
        <v>14891</v>
      </c>
      <c r="H16" s="26">
        <f t="shared" si="3"/>
        <v>11576</v>
      </c>
      <c r="I16" s="26">
        <f t="shared" si="3"/>
        <v>26467</v>
      </c>
      <c r="J16" s="26">
        <f t="shared" si="3"/>
        <v>3314</v>
      </c>
      <c r="K16" s="26">
        <f t="shared" si="3"/>
        <v>1363</v>
      </c>
      <c r="L16" s="26">
        <f t="shared" si="3"/>
        <v>0</v>
      </c>
      <c r="M16" s="26">
        <f t="shared" si="3"/>
        <v>2482</v>
      </c>
      <c r="N16" s="26">
        <f t="shared" si="3"/>
        <v>4395</v>
      </c>
      <c r="O16" s="26">
        <f>SUM(C16:E16,G16:H16,J16:N16)</f>
        <v>40938</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-1182</v>
      </c>
      <c r="D22" s="12">
        <v>0</v>
      </c>
      <c r="E22" s="12">
        <v>-1532</v>
      </c>
      <c r="F22" s="39">
        <f>SUM(C22:E22)</f>
        <v>-2714</v>
      </c>
      <c r="G22" s="12">
        <v>-14811</v>
      </c>
      <c r="H22" s="12">
        <v>-11232</v>
      </c>
      <c r="I22" s="39">
        <f>SUM(G22:H22)</f>
        <v>-26043</v>
      </c>
      <c r="J22" s="12">
        <v>-1325</v>
      </c>
      <c r="K22" s="12">
        <v>-116</v>
      </c>
      <c r="L22" s="12">
        <v>0</v>
      </c>
      <c r="M22" s="12">
        <v>-100</v>
      </c>
      <c r="N22" s="12">
        <v>-315</v>
      </c>
      <c r="O22" s="27">
        <f t="shared" si="4"/>
        <v>-30613</v>
      </c>
      <c r="P22" s="44"/>
      <c r="Q22" s="42">
        <v>-30613</v>
      </c>
      <c r="R22" s="43">
        <f t="shared" si="5"/>
        <v>0</v>
      </c>
    </row>
    <row r="23" spans="1:19" ht="15.95" customHeight="1">
      <c r="B23" s="28" t="s">
        <v>55</v>
      </c>
      <c r="C23" s="26">
        <f>C19+C20+C21+C22</f>
        <v>-1182</v>
      </c>
      <c r="D23" s="26">
        <f t="shared" ref="D23:O23" si="6">D19+D20+D21+D22</f>
        <v>0</v>
      </c>
      <c r="E23" s="26">
        <f t="shared" si="6"/>
        <v>-1532</v>
      </c>
      <c r="F23" s="26">
        <f t="shared" si="6"/>
        <v>-2714</v>
      </c>
      <c r="G23" s="26">
        <f t="shared" si="6"/>
        <v>-14811</v>
      </c>
      <c r="H23" s="26">
        <f t="shared" si="6"/>
        <v>-11232</v>
      </c>
      <c r="I23" s="26">
        <f t="shared" si="6"/>
        <v>-26043</v>
      </c>
      <c r="J23" s="26">
        <f t="shared" si="6"/>
        <v>-1325</v>
      </c>
      <c r="K23" s="26">
        <f t="shared" si="6"/>
        <v>-116</v>
      </c>
      <c r="L23" s="26">
        <f t="shared" si="6"/>
        <v>0</v>
      </c>
      <c r="M23" s="26">
        <f t="shared" si="6"/>
        <v>-100</v>
      </c>
      <c r="N23" s="26">
        <f t="shared" si="6"/>
        <v>-315</v>
      </c>
      <c r="O23" s="26">
        <f t="shared" si="6"/>
        <v>-30613</v>
      </c>
      <c r="P23" s="45"/>
      <c r="Q23" s="42">
        <v>-30613</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-1182</v>
      </c>
      <c r="D26" s="26">
        <f t="shared" ref="D26:N26" si="7">SUM(D22,D25)</f>
        <v>0</v>
      </c>
      <c r="E26" s="26">
        <f t="shared" si="7"/>
        <v>-1532</v>
      </c>
      <c r="F26" s="26">
        <f>SUM(C26:E26)</f>
        <v>-2714</v>
      </c>
      <c r="G26" s="26">
        <f t="shared" si="7"/>
        <v>-14811</v>
      </c>
      <c r="H26" s="26">
        <f t="shared" si="7"/>
        <v>-11232</v>
      </c>
      <c r="I26" s="26">
        <f>SUM(G26:H26)</f>
        <v>-26043</v>
      </c>
      <c r="J26" s="26">
        <f t="shared" si="7"/>
        <v>-1325</v>
      </c>
      <c r="K26" s="26">
        <f t="shared" si="7"/>
        <v>-116</v>
      </c>
      <c r="L26" s="26">
        <f t="shared" si="7"/>
        <v>0</v>
      </c>
      <c r="M26" s="26">
        <f t="shared" si="7"/>
        <v>-100</v>
      </c>
      <c r="N26" s="26">
        <f t="shared" si="7"/>
        <v>-315</v>
      </c>
      <c r="O26" s="26">
        <f>SUM(C26:E26,G26:H26,J26:N26)</f>
        <v>-30613</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42</v>
      </c>
      <c r="D28" s="26">
        <f t="shared" ref="D28:O28" si="8">D13+D23</f>
        <v>159</v>
      </c>
      <c r="E28" s="26">
        <f t="shared" si="8"/>
        <v>2</v>
      </c>
      <c r="F28" s="26">
        <f t="shared" si="8"/>
        <v>203</v>
      </c>
      <c r="G28" s="26">
        <f t="shared" si="8"/>
        <v>80</v>
      </c>
      <c r="H28" s="26">
        <f t="shared" si="8"/>
        <v>344</v>
      </c>
      <c r="I28" s="26">
        <f t="shared" si="8"/>
        <v>424</v>
      </c>
      <c r="J28" s="26">
        <f t="shared" si="8"/>
        <v>1989</v>
      </c>
      <c r="K28" s="26">
        <f t="shared" si="8"/>
        <v>1247</v>
      </c>
      <c r="L28" s="26">
        <f t="shared" si="8"/>
        <v>0</v>
      </c>
      <c r="M28" s="26">
        <f t="shared" si="8"/>
        <v>2382</v>
      </c>
      <c r="N28" s="26">
        <f t="shared" si="8"/>
        <v>4080</v>
      </c>
      <c r="O28" s="26">
        <f t="shared" si="8"/>
        <v>10325</v>
      </c>
      <c r="P28" s="45"/>
      <c r="Q28" s="42">
        <v>10325</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4</v>
      </c>
      <c r="K30" s="12">
        <v>0</v>
      </c>
      <c r="L30" s="12">
        <v>0</v>
      </c>
      <c r="M30" s="12">
        <v>0</v>
      </c>
      <c r="N30" s="12">
        <v>14</v>
      </c>
      <c r="O30" s="27">
        <f>SUM(C30:E30,G30:H30,J30:N30)</f>
        <v>18</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1294</v>
      </c>
      <c r="D33" s="51">
        <v>163</v>
      </c>
      <c r="E33" s="51">
        <v>1073</v>
      </c>
      <c r="F33" s="51">
        <v>2530</v>
      </c>
      <c r="G33" s="51">
        <v>15543</v>
      </c>
      <c r="H33" s="51">
        <v>12471</v>
      </c>
      <c r="I33" s="51">
        <v>28014</v>
      </c>
      <c r="J33" s="51">
        <v>3298</v>
      </c>
      <c r="K33" s="51">
        <v>1390</v>
      </c>
      <c r="L33" s="51">
        <v>0</v>
      </c>
      <c r="M33" s="51">
        <v>2954</v>
      </c>
      <c r="N33" s="51">
        <v>3166</v>
      </c>
      <c r="O33" s="51">
        <v>41352</v>
      </c>
      <c r="P33" s="10"/>
      <c r="Q33" s="34"/>
      <c r="R33" s="33"/>
    </row>
    <row r="34" spans="1:18" s="11" customFormat="1" ht="15.95" customHeight="1">
      <c r="A34" s="53"/>
      <c r="B34" s="40" t="s">
        <v>73</v>
      </c>
      <c r="C34" s="51">
        <v>-1296</v>
      </c>
      <c r="D34" s="51">
        <v>0</v>
      </c>
      <c r="E34" s="51">
        <v>-1073</v>
      </c>
      <c r="F34" s="51">
        <v>-2369</v>
      </c>
      <c r="G34" s="51">
        <v>-15489</v>
      </c>
      <c r="H34" s="51">
        <v>-12153</v>
      </c>
      <c r="I34" s="51">
        <v>-27642</v>
      </c>
      <c r="J34" s="51">
        <v>-1676</v>
      </c>
      <c r="K34" s="51">
        <v>-161</v>
      </c>
      <c r="L34" s="51">
        <v>0</v>
      </c>
      <c r="M34" s="51">
        <v>-146</v>
      </c>
      <c r="N34" s="51">
        <v>-117</v>
      </c>
      <c r="O34" s="51">
        <v>-32111</v>
      </c>
      <c r="P34" s="10"/>
      <c r="Q34" s="34"/>
      <c r="R34" s="33"/>
    </row>
    <row r="35" spans="1:18" s="11" customFormat="1" ht="15.95" customHeight="1">
      <c r="A35" s="53"/>
      <c r="B35" s="40" t="s">
        <v>74</v>
      </c>
      <c r="C35" s="51">
        <v>-2</v>
      </c>
      <c r="D35" s="51">
        <v>163</v>
      </c>
      <c r="E35" s="51">
        <v>0</v>
      </c>
      <c r="F35" s="51">
        <v>161</v>
      </c>
      <c r="G35" s="51">
        <v>54</v>
      </c>
      <c r="H35" s="51">
        <v>318</v>
      </c>
      <c r="I35" s="51">
        <v>372</v>
      </c>
      <c r="J35" s="51">
        <v>1622</v>
      </c>
      <c r="K35" s="51">
        <v>1229</v>
      </c>
      <c r="L35" s="51">
        <v>0</v>
      </c>
      <c r="M35" s="51">
        <v>2808</v>
      </c>
      <c r="N35" s="51">
        <v>3049</v>
      </c>
      <c r="O35" s="51">
        <v>9241</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89" priority="10" stopIfTrue="1" operator="notEqual">
      <formula>0</formula>
    </cfRule>
  </conditionalFormatting>
  <conditionalFormatting sqref="C3:E3">
    <cfRule type="expression" dxfId="88" priority="8">
      <formula>$E$3&lt;&gt;0</formula>
    </cfRule>
  </conditionalFormatting>
  <conditionalFormatting sqref="R6:R7">
    <cfRule type="expression" dxfId="87" priority="9">
      <formula>SUM($R$8:$R$28)&lt;&gt;0</formula>
    </cfRule>
  </conditionalFormatting>
  <conditionalFormatting sqref="C35:O35">
    <cfRule type="expression" dxfId="86" priority="2">
      <formula>ABS(C28-C35)&gt;1000</formula>
    </cfRule>
    <cfRule type="expression" dxfId="85" priority="3">
      <formula>ABS((C28-C35)/C35)&gt;0.1</formula>
    </cfRule>
  </conditionalFormatting>
  <conditionalFormatting sqref="C34:O34">
    <cfRule type="expression" dxfId="84" priority="4">
      <formula>ABS(C26-C34)&gt;1000</formula>
    </cfRule>
    <cfRule type="expression" dxfId="83" priority="5">
      <formula>ABS((C26-C34)/C34)&gt;0.1</formula>
    </cfRule>
  </conditionalFormatting>
  <conditionalFormatting sqref="C33:O33">
    <cfRule type="expression" dxfId="82" priority="6">
      <formula>ABS(C16-C33)&gt;1000</formula>
    </cfRule>
    <cfRule type="expression" dxfId="81" priority="7">
      <formula>ABS((C16-C33)/C33)&gt;0.1</formula>
    </cfRule>
  </conditionalFormatting>
  <conditionalFormatting sqref="I14">
    <cfRule type="cellIs" dxfId="8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37</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93</v>
      </c>
      <c r="E8" s="12">
        <v>0</v>
      </c>
      <c r="F8" s="39">
        <f>SUM(C8:E8)</f>
        <v>93</v>
      </c>
      <c r="G8" s="38"/>
      <c r="H8" s="38"/>
      <c r="I8" s="38"/>
      <c r="J8" s="12">
        <v>271</v>
      </c>
      <c r="K8" s="12">
        <v>0</v>
      </c>
      <c r="L8" s="12">
        <v>48</v>
      </c>
      <c r="M8" s="12">
        <v>112</v>
      </c>
      <c r="N8" s="12">
        <v>195</v>
      </c>
      <c r="O8" s="27">
        <f>SUM(C8:E8,G8:H8,J8:N8)</f>
        <v>719</v>
      </c>
      <c r="P8" s="44"/>
      <c r="Q8" s="42">
        <v>719</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-37</v>
      </c>
      <c r="D11" s="12">
        <v>-93</v>
      </c>
      <c r="E11" s="12">
        <v>0</v>
      </c>
      <c r="F11" s="39">
        <f>SUM(C11:E11)</f>
        <v>-130</v>
      </c>
      <c r="G11" s="12">
        <v>0</v>
      </c>
      <c r="H11" s="12">
        <v>0</v>
      </c>
      <c r="I11" s="39">
        <f>SUM(G11:H11)</f>
        <v>0</v>
      </c>
      <c r="J11" s="12">
        <v>0</v>
      </c>
      <c r="K11" s="12">
        <v>0</v>
      </c>
      <c r="L11" s="12">
        <v>0</v>
      </c>
      <c r="M11" s="12">
        <v>0</v>
      </c>
      <c r="N11" s="12">
        <v>-415</v>
      </c>
      <c r="O11" s="27">
        <f>SUM(C11:E11,G11:H11,J11:N11)</f>
        <v>-545</v>
      </c>
      <c r="P11" s="44"/>
      <c r="Q11" s="42">
        <v>-545</v>
      </c>
      <c r="R11" s="43">
        <f>Q11-O11</f>
        <v>0</v>
      </c>
    </row>
    <row r="12" spans="1:25" ht="15.95" customHeight="1">
      <c r="A12" s="11"/>
      <c r="B12" s="23" t="s">
        <v>5</v>
      </c>
      <c r="C12" s="12">
        <v>1055</v>
      </c>
      <c r="D12" s="12">
        <v>105</v>
      </c>
      <c r="E12" s="12">
        <v>0</v>
      </c>
      <c r="F12" s="39">
        <f>SUM(C12:E12)</f>
        <v>1160</v>
      </c>
      <c r="G12" s="12">
        <v>37705</v>
      </c>
      <c r="H12" s="12">
        <v>24930</v>
      </c>
      <c r="I12" s="39">
        <f>SUM(G12:H12)</f>
        <v>62635</v>
      </c>
      <c r="J12" s="12">
        <v>3960</v>
      </c>
      <c r="K12" s="12">
        <v>158</v>
      </c>
      <c r="L12" s="12">
        <v>0</v>
      </c>
      <c r="M12" s="12">
        <v>1391</v>
      </c>
      <c r="N12" s="12">
        <v>4038</v>
      </c>
      <c r="O12" s="27">
        <f>SUM(C12:E12,G12:H12,J12:N12)</f>
        <v>73342</v>
      </c>
      <c r="P12" s="44"/>
      <c r="Q12" s="42">
        <v>73342</v>
      </c>
      <c r="R12" s="43">
        <f t="shared" si="0"/>
        <v>0</v>
      </c>
    </row>
    <row r="13" spans="1:25" ht="15.95" customHeight="1">
      <c r="A13" s="11"/>
      <c r="B13" s="25" t="s">
        <v>52</v>
      </c>
      <c r="C13" s="26">
        <f>C8+C9+C10+C12+C11</f>
        <v>1018</v>
      </c>
      <c r="D13" s="26">
        <f t="shared" ref="D13:O13" si="2">D8+D9+D10+D12+D11</f>
        <v>105</v>
      </c>
      <c r="E13" s="26">
        <f t="shared" si="2"/>
        <v>0</v>
      </c>
      <c r="F13" s="26">
        <f t="shared" si="2"/>
        <v>1123</v>
      </c>
      <c r="G13" s="26">
        <f t="shared" si="2"/>
        <v>37705</v>
      </c>
      <c r="H13" s="26">
        <f t="shared" si="2"/>
        <v>24930</v>
      </c>
      <c r="I13" s="26">
        <f t="shared" si="2"/>
        <v>62635</v>
      </c>
      <c r="J13" s="26">
        <f t="shared" si="2"/>
        <v>4231</v>
      </c>
      <c r="K13" s="26">
        <f t="shared" si="2"/>
        <v>158</v>
      </c>
      <c r="L13" s="26">
        <f t="shared" si="2"/>
        <v>48</v>
      </c>
      <c r="M13" s="26">
        <f t="shared" si="2"/>
        <v>1503</v>
      </c>
      <c r="N13" s="26">
        <f t="shared" si="2"/>
        <v>3818</v>
      </c>
      <c r="O13" s="26">
        <f t="shared" si="2"/>
        <v>73516</v>
      </c>
      <c r="P13" s="45"/>
      <c r="Q13" s="42">
        <v>73516</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1018</v>
      </c>
      <c r="D16" s="26">
        <f t="shared" ref="D16:N16" si="3">SUM(D8:D9,D12,D15)+D19+D20+D11</f>
        <v>105</v>
      </c>
      <c r="E16" s="26">
        <f t="shared" si="3"/>
        <v>0</v>
      </c>
      <c r="F16" s="26">
        <f t="shared" si="3"/>
        <v>1123</v>
      </c>
      <c r="G16" s="26">
        <f t="shared" si="3"/>
        <v>37705</v>
      </c>
      <c r="H16" s="26">
        <f t="shared" si="3"/>
        <v>24930</v>
      </c>
      <c r="I16" s="26">
        <f t="shared" si="3"/>
        <v>62635</v>
      </c>
      <c r="J16" s="26">
        <f t="shared" si="3"/>
        <v>4231</v>
      </c>
      <c r="K16" s="26">
        <f t="shared" si="3"/>
        <v>158</v>
      </c>
      <c r="L16" s="26">
        <f t="shared" si="3"/>
        <v>48</v>
      </c>
      <c r="M16" s="26">
        <f t="shared" si="3"/>
        <v>1503</v>
      </c>
      <c r="N16" s="26">
        <f t="shared" si="3"/>
        <v>3818</v>
      </c>
      <c r="O16" s="26">
        <f>SUM(C16:E16,G16:H16,J16:N16)</f>
        <v>73516</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-900</v>
      </c>
      <c r="D22" s="12">
        <v>0</v>
      </c>
      <c r="E22" s="12">
        <v>0</v>
      </c>
      <c r="F22" s="39">
        <f>SUM(C22:E22)</f>
        <v>-900</v>
      </c>
      <c r="G22" s="12">
        <v>-33446</v>
      </c>
      <c r="H22" s="12">
        <v>-27297</v>
      </c>
      <c r="I22" s="39">
        <f>SUM(G22:H22)</f>
        <v>-60743</v>
      </c>
      <c r="J22" s="12">
        <v>-1770</v>
      </c>
      <c r="K22" s="12">
        <v>0</v>
      </c>
      <c r="L22" s="12">
        <v>-38</v>
      </c>
      <c r="M22" s="12">
        <v>0</v>
      </c>
      <c r="N22" s="12">
        <v>-241</v>
      </c>
      <c r="O22" s="27">
        <f t="shared" si="4"/>
        <v>-63692</v>
      </c>
      <c r="P22" s="44"/>
      <c r="Q22" s="42">
        <v>-63692</v>
      </c>
      <c r="R22" s="43">
        <f t="shared" si="5"/>
        <v>0</v>
      </c>
    </row>
    <row r="23" spans="1:19" ht="15.95" customHeight="1">
      <c r="B23" s="28" t="s">
        <v>55</v>
      </c>
      <c r="C23" s="26">
        <f>C19+C20+C21+C22</f>
        <v>-900</v>
      </c>
      <c r="D23" s="26">
        <f t="shared" ref="D23:O23" si="6">D19+D20+D21+D22</f>
        <v>0</v>
      </c>
      <c r="E23" s="26">
        <f t="shared" si="6"/>
        <v>0</v>
      </c>
      <c r="F23" s="26">
        <f t="shared" si="6"/>
        <v>-900</v>
      </c>
      <c r="G23" s="26">
        <f t="shared" si="6"/>
        <v>-33446</v>
      </c>
      <c r="H23" s="26">
        <f t="shared" si="6"/>
        <v>-27297</v>
      </c>
      <c r="I23" s="26">
        <f t="shared" si="6"/>
        <v>-60743</v>
      </c>
      <c r="J23" s="26">
        <f t="shared" si="6"/>
        <v>-1770</v>
      </c>
      <c r="K23" s="26">
        <f t="shared" si="6"/>
        <v>0</v>
      </c>
      <c r="L23" s="26">
        <f t="shared" si="6"/>
        <v>-38</v>
      </c>
      <c r="M23" s="26">
        <f t="shared" si="6"/>
        <v>0</v>
      </c>
      <c r="N23" s="26">
        <f t="shared" si="6"/>
        <v>-241</v>
      </c>
      <c r="O23" s="26">
        <f t="shared" si="6"/>
        <v>-63692</v>
      </c>
      <c r="P23" s="45"/>
      <c r="Q23" s="42">
        <v>-63692</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-900</v>
      </c>
      <c r="D26" s="26">
        <f t="shared" ref="D26:N26" si="7">SUM(D22,D25)</f>
        <v>0</v>
      </c>
      <c r="E26" s="26">
        <f t="shared" si="7"/>
        <v>0</v>
      </c>
      <c r="F26" s="26">
        <f>SUM(C26:E26)</f>
        <v>-900</v>
      </c>
      <c r="G26" s="26">
        <f t="shared" si="7"/>
        <v>-33446</v>
      </c>
      <c r="H26" s="26">
        <f t="shared" si="7"/>
        <v>-27297</v>
      </c>
      <c r="I26" s="26">
        <f>SUM(G26:H26)</f>
        <v>-60743</v>
      </c>
      <c r="J26" s="26">
        <f t="shared" si="7"/>
        <v>-1770</v>
      </c>
      <c r="K26" s="26">
        <f t="shared" si="7"/>
        <v>0</v>
      </c>
      <c r="L26" s="26">
        <f t="shared" si="7"/>
        <v>-38</v>
      </c>
      <c r="M26" s="26">
        <f t="shared" si="7"/>
        <v>0</v>
      </c>
      <c r="N26" s="26">
        <f t="shared" si="7"/>
        <v>-241</v>
      </c>
      <c r="O26" s="26">
        <f>SUM(C26:E26,G26:H26,J26:N26)</f>
        <v>-63692</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118</v>
      </c>
      <c r="D28" s="26">
        <f t="shared" ref="D28:O28" si="8">D13+D23</f>
        <v>105</v>
      </c>
      <c r="E28" s="26">
        <f t="shared" si="8"/>
        <v>0</v>
      </c>
      <c r="F28" s="26">
        <f t="shared" si="8"/>
        <v>223</v>
      </c>
      <c r="G28" s="26">
        <f t="shared" si="8"/>
        <v>4259</v>
      </c>
      <c r="H28" s="26">
        <f t="shared" si="8"/>
        <v>-2367</v>
      </c>
      <c r="I28" s="26">
        <f t="shared" si="8"/>
        <v>1892</v>
      </c>
      <c r="J28" s="26">
        <f t="shared" si="8"/>
        <v>2461</v>
      </c>
      <c r="K28" s="26">
        <f t="shared" si="8"/>
        <v>158</v>
      </c>
      <c r="L28" s="26">
        <f t="shared" si="8"/>
        <v>10</v>
      </c>
      <c r="M28" s="26">
        <f t="shared" si="8"/>
        <v>1503</v>
      </c>
      <c r="N28" s="26">
        <f t="shared" si="8"/>
        <v>3577</v>
      </c>
      <c r="O28" s="26">
        <f t="shared" si="8"/>
        <v>9824</v>
      </c>
      <c r="P28" s="45"/>
      <c r="Q28" s="42">
        <v>9824</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1072</v>
      </c>
      <c r="D33" s="51">
        <v>203</v>
      </c>
      <c r="E33" s="51">
        <v>0</v>
      </c>
      <c r="F33" s="51">
        <v>1275</v>
      </c>
      <c r="G33" s="51">
        <v>38462</v>
      </c>
      <c r="H33" s="51">
        <v>25640</v>
      </c>
      <c r="I33" s="51">
        <v>64102</v>
      </c>
      <c r="J33" s="51">
        <v>3781</v>
      </c>
      <c r="K33" s="51">
        <v>542</v>
      </c>
      <c r="L33" s="51">
        <v>49</v>
      </c>
      <c r="M33" s="51">
        <v>1536</v>
      </c>
      <c r="N33" s="51">
        <v>3879</v>
      </c>
      <c r="O33" s="51">
        <v>75164</v>
      </c>
      <c r="P33" s="10"/>
      <c r="Q33" s="34"/>
      <c r="R33" s="33"/>
    </row>
    <row r="34" spans="1:18" s="11" customFormat="1" ht="15.95" customHeight="1">
      <c r="A34" s="53"/>
      <c r="B34" s="40" t="s">
        <v>73</v>
      </c>
      <c r="C34" s="51">
        <v>-915</v>
      </c>
      <c r="D34" s="51">
        <v>-108</v>
      </c>
      <c r="E34" s="51">
        <v>0</v>
      </c>
      <c r="F34" s="51">
        <v>-1023</v>
      </c>
      <c r="G34" s="51">
        <v>-33968</v>
      </c>
      <c r="H34" s="51">
        <v>-28150</v>
      </c>
      <c r="I34" s="51">
        <v>-62118</v>
      </c>
      <c r="J34" s="51">
        <v>-1843</v>
      </c>
      <c r="K34" s="51">
        <v>0</v>
      </c>
      <c r="L34" s="51">
        <v>-43</v>
      </c>
      <c r="M34" s="51">
        <v>0</v>
      </c>
      <c r="N34" s="51">
        <v>-955</v>
      </c>
      <c r="O34" s="51">
        <v>-65982</v>
      </c>
      <c r="P34" s="10"/>
      <c r="Q34" s="34"/>
      <c r="R34" s="33"/>
    </row>
    <row r="35" spans="1:18" s="11" customFormat="1" ht="15.95" customHeight="1">
      <c r="A35" s="53"/>
      <c r="B35" s="40" t="s">
        <v>74</v>
      </c>
      <c r="C35" s="51">
        <v>157</v>
      </c>
      <c r="D35" s="51">
        <v>95</v>
      </c>
      <c r="E35" s="51">
        <v>0</v>
      </c>
      <c r="F35" s="51">
        <v>252</v>
      </c>
      <c r="G35" s="51">
        <v>4494</v>
      </c>
      <c r="H35" s="51">
        <v>-2510</v>
      </c>
      <c r="I35" s="51">
        <v>1984</v>
      </c>
      <c r="J35" s="51">
        <v>1938</v>
      </c>
      <c r="K35" s="51">
        <v>542</v>
      </c>
      <c r="L35" s="51">
        <v>6</v>
      </c>
      <c r="M35" s="51">
        <v>1536</v>
      </c>
      <c r="N35" s="51">
        <v>2924</v>
      </c>
      <c r="O35" s="51">
        <v>9182</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79" priority="10" stopIfTrue="1" operator="notEqual">
      <formula>0</formula>
    </cfRule>
  </conditionalFormatting>
  <conditionalFormatting sqref="C3:E3">
    <cfRule type="expression" dxfId="78" priority="8">
      <formula>$E$3&lt;&gt;0</formula>
    </cfRule>
  </conditionalFormatting>
  <conditionalFormatting sqref="R6:R7">
    <cfRule type="expression" dxfId="77" priority="9">
      <formula>SUM($R$8:$R$28)&lt;&gt;0</formula>
    </cfRule>
  </conditionalFormatting>
  <conditionalFormatting sqref="C35:O35">
    <cfRule type="expression" dxfId="76" priority="2">
      <formula>ABS(C28-C35)&gt;1000</formula>
    </cfRule>
    <cfRule type="expression" dxfId="75" priority="3">
      <formula>ABS((C28-C35)/C35)&gt;0.1</formula>
    </cfRule>
  </conditionalFormatting>
  <conditionalFormatting sqref="C34:O34">
    <cfRule type="expression" dxfId="74" priority="4">
      <formula>ABS(C26-C34)&gt;1000</formula>
    </cfRule>
    <cfRule type="expression" dxfId="73" priority="5">
      <formula>ABS((C26-C34)/C34)&gt;0.1</formula>
    </cfRule>
  </conditionalFormatting>
  <conditionalFormatting sqref="C33:O33">
    <cfRule type="expression" dxfId="72" priority="6">
      <formula>ABS(C16-C33)&gt;1000</formula>
    </cfRule>
    <cfRule type="expression" dxfId="71" priority="7">
      <formula>ABS((C16-C33)/C33)&gt;0.1</formula>
    </cfRule>
  </conditionalFormatting>
  <conditionalFormatting sqref="I14">
    <cfRule type="cellIs" dxfId="7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38</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28</v>
      </c>
      <c r="D8" s="12">
        <v>9</v>
      </c>
      <c r="E8" s="12">
        <v>0</v>
      </c>
      <c r="F8" s="39">
        <f>SUM(C8:E8)</f>
        <v>37</v>
      </c>
      <c r="G8" s="38"/>
      <c r="H8" s="38"/>
      <c r="I8" s="38"/>
      <c r="J8" s="12">
        <v>164</v>
      </c>
      <c r="K8" s="12">
        <v>22</v>
      </c>
      <c r="L8" s="12">
        <v>0</v>
      </c>
      <c r="M8" s="12">
        <v>0</v>
      </c>
      <c r="N8" s="12">
        <v>191</v>
      </c>
      <c r="O8" s="27">
        <f>SUM(C8:E8,G8:H8,J8:N8)</f>
        <v>414</v>
      </c>
      <c r="P8" s="44"/>
      <c r="Q8" s="42">
        <v>414</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-1</v>
      </c>
      <c r="D11" s="12">
        <v>0</v>
      </c>
      <c r="E11" s="12">
        <v>0</v>
      </c>
      <c r="F11" s="39">
        <f>SUM(C11:E11)</f>
        <v>-1</v>
      </c>
      <c r="G11" s="12">
        <v>0</v>
      </c>
      <c r="H11" s="12">
        <v>0</v>
      </c>
      <c r="I11" s="39">
        <f>SUM(G11:H11)</f>
        <v>0</v>
      </c>
      <c r="J11" s="12">
        <v>-8</v>
      </c>
      <c r="K11" s="12">
        <v>-29</v>
      </c>
      <c r="L11" s="12">
        <v>0</v>
      </c>
      <c r="M11" s="12">
        <v>0</v>
      </c>
      <c r="N11" s="12">
        <v>-156</v>
      </c>
      <c r="O11" s="27">
        <f>SUM(C11:E11,G11:H11,J11:N11)</f>
        <v>-194</v>
      </c>
      <c r="P11" s="44"/>
      <c r="Q11" s="42">
        <v>-194</v>
      </c>
      <c r="R11" s="43">
        <f>Q11-O11</f>
        <v>0</v>
      </c>
    </row>
    <row r="12" spans="1:25" ht="15.95" customHeight="1">
      <c r="A12" s="11"/>
      <c r="B12" s="23" t="s">
        <v>5</v>
      </c>
      <c r="C12" s="12">
        <v>293</v>
      </c>
      <c r="D12" s="12">
        <v>56</v>
      </c>
      <c r="E12" s="12">
        <v>1174</v>
      </c>
      <c r="F12" s="39">
        <f>SUM(C12:E12)</f>
        <v>1523</v>
      </c>
      <c r="G12" s="12">
        <v>27796</v>
      </c>
      <c r="H12" s="12">
        <v>0</v>
      </c>
      <c r="I12" s="39">
        <f>SUM(G12:H12)</f>
        <v>27796</v>
      </c>
      <c r="J12" s="12">
        <v>2256</v>
      </c>
      <c r="K12" s="12">
        <v>306</v>
      </c>
      <c r="L12" s="12">
        <v>0</v>
      </c>
      <c r="M12" s="12">
        <v>0</v>
      </c>
      <c r="N12" s="12">
        <v>1581</v>
      </c>
      <c r="O12" s="27">
        <f>SUM(C12:E12,G12:H12,J12:N12)</f>
        <v>33462</v>
      </c>
      <c r="P12" s="44"/>
      <c r="Q12" s="42">
        <v>33462</v>
      </c>
      <c r="R12" s="43">
        <f t="shared" si="0"/>
        <v>0</v>
      </c>
    </row>
    <row r="13" spans="1:25" ht="15.95" customHeight="1">
      <c r="A13" s="11"/>
      <c r="B13" s="25" t="s">
        <v>52</v>
      </c>
      <c r="C13" s="26">
        <f>C8+C9+C10+C12+C11</f>
        <v>320</v>
      </c>
      <c r="D13" s="26">
        <f t="shared" ref="D13:O13" si="2">D8+D9+D10+D12+D11</f>
        <v>65</v>
      </c>
      <c r="E13" s="26">
        <f t="shared" si="2"/>
        <v>1174</v>
      </c>
      <c r="F13" s="26">
        <f t="shared" si="2"/>
        <v>1559</v>
      </c>
      <c r="G13" s="26">
        <f t="shared" si="2"/>
        <v>27796</v>
      </c>
      <c r="H13" s="26">
        <f t="shared" si="2"/>
        <v>0</v>
      </c>
      <c r="I13" s="26">
        <f t="shared" si="2"/>
        <v>27796</v>
      </c>
      <c r="J13" s="26">
        <f t="shared" si="2"/>
        <v>2412</v>
      </c>
      <c r="K13" s="26">
        <f t="shared" si="2"/>
        <v>299</v>
      </c>
      <c r="L13" s="26">
        <f t="shared" si="2"/>
        <v>0</v>
      </c>
      <c r="M13" s="26">
        <f t="shared" si="2"/>
        <v>0</v>
      </c>
      <c r="N13" s="26">
        <f t="shared" si="2"/>
        <v>1616</v>
      </c>
      <c r="O13" s="26">
        <f t="shared" si="2"/>
        <v>33682</v>
      </c>
      <c r="P13" s="45"/>
      <c r="Q13" s="42">
        <v>33682</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320</v>
      </c>
      <c r="D16" s="26">
        <f t="shared" ref="D16:N16" si="3">SUM(D8:D9,D12,D15)+D19+D20+D11</f>
        <v>65</v>
      </c>
      <c r="E16" s="26">
        <f t="shared" si="3"/>
        <v>1174</v>
      </c>
      <c r="F16" s="26">
        <f t="shared" si="3"/>
        <v>1559</v>
      </c>
      <c r="G16" s="26">
        <f t="shared" si="3"/>
        <v>27796</v>
      </c>
      <c r="H16" s="26">
        <f t="shared" si="3"/>
        <v>0</v>
      </c>
      <c r="I16" s="26">
        <f t="shared" si="3"/>
        <v>27796</v>
      </c>
      <c r="J16" s="26">
        <f t="shared" si="3"/>
        <v>2412</v>
      </c>
      <c r="K16" s="26">
        <f t="shared" si="3"/>
        <v>299</v>
      </c>
      <c r="L16" s="26">
        <f t="shared" si="3"/>
        <v>0</v>
      </c>
      <c r="M16" s="26">
        <f t="shared" si="3"/>
        <v>0</v>
      </c>
      <c r="N16" s="26">
        <f t="shared" si="3"/>
        <v>1616</v>
      </c>
      <c r="O16" s="26">
        <f>SUM(C16:E16,G16:H16,J16:N16)</f>
        <v>33682</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-1</v>
      </c>
      <c r="D22" s="12">
        <v>-1</v>
      </c>
      <c r="E22" s="12">
        <v>-1176</v>
      </c>
      <c r="F22" s="39">
        <f>SUM(C22:E22)</f>
        <v>-1178</v>
      </c>
      <c r="G22" s="12">
        <v>-29430</v>
      </c>
      <c r="H22" s="12">
        <v>0</v>
      </c>
      <c r="I22" s="39">
        <f>SUM(G22:H22)</f>
        <v>-29430</v>
      </c>
      <c r="J22" s="12">
        <v>-788</v>
      </c>
      <c r="K22" s="12">
        <v>-52</v>
      </c>
      <c r="L22" s="12">
        <v>0</v>
      </c>
      <c r="M22" s="12">
        <v>0</v>
      </c>
      <c r="N22" s="12">
        <v>-157</v>
      </c>
      <c r="O22" s="27">
        <f t="shared" si="4"/>
        <v>-31605</v>
      </c>
      <c r="P22" s="44"/>
      <c r="Q22" s="42">
        <v>-31605</v>
      </c>
      <c r="R22" s="43">
        <f t="shared" si="5"/>
        <v>0</v>
      </c>
    </row>
    <row r="23" spans="1:19" ht="15.95" customHeight="1">
      <c r="B23" s="28" t="s">
        <v>55</v>
      </c>
      <c r="C23" s="26">
        <f>C19+C20+C21+C22</f>
        <v>-1</v>
      </c>
      <c r="D23" s="26">
        <f t="shared" ref="D23:O23" si="6">D19+D20+D21+D22</f>
        <v>-1</v>
      </c>
      <c r="E23" s="26">
        <f t="shared" si="6"/>
        <v>-1176</v>
      </c>
      <c r="F23" s="26">
        <f t="shared" si="6"/>
        <v>-1178</v>
      </c>
      <c r="G23" s="26">
        <f t="shared" si="6"/>
        <v>-29430</v>
      </c>
      <c r="H23" s="26">
        <f t="shared" si="6"/>
        <v>0</v>
      </c>
      <c r="I23" s="26">
        <f t="shared" si="6"/>
        <v>-29430</v>
      </c>
      <c r="J23" s="26">
        <f t="shared" si="6"/>
        <v>-788</v>
      </c>
      <c r="K23" s="26">
        <f t="shared" si="6"/>
        <v>-52</v>
      </c>
      <c r="L23" s="26">
        <f t="shared" si="6"/>
        <v>0</v>
      </c>
      <c r="M23" s="26">
        <f t="shared" si="6"/>
        <v>0</v>
      </c>
      <c r="N23" s="26">
        <f t="shared" si="6"/>
        <v>-157</v>
      </c>
      <c r="O23" s="26">
        <f t="shared" si="6"/>
        <v>-31605</v>
      </c>
      <c r="P23" s="45"/>
      <c r="Q23" s="42">
        <v>-31605</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-1</v>
      </c>
      <c r="D26" s="26">
        <f t="shared" ref="D26:N26" si="7">SUM(D22,D25)</f>
        <v>-1</v>
      </c>
      <c r="E26" s="26">
        <f t="shared" si="7"/>
        <v>-1176</v>
      </c>
      <c r="F26" s="26">
        <f>SUM(C26:E26)</f>
        <v>-1178</v>
      </c>
      <c r="G26" s="26">
        <f t="shared" si="7"/>
        <v>-29430</v>
      </c>
      <c r="H26" s="26">
        <f t="shared" si="7"/>
        <v>0</v>
      </c>
      <c r="I26" s="26">
        <f>SUM(G26:H26)</f>
        <v>-29430</v>
      </c>
      <c r="J26" s="26">
        <f t="shared" si="7"/>
        <v>-788</v>
      </c>
      <c r="K26" s="26">
        <f t="shared" si="7"/>
        <v>-52</v>
      </c>
      <c r="L26" s="26">
        <f t="shared" si="7"/>
        <v>0</v>
      </c>
      <c r="M26" s="26">
        <f t="shared" si="7"/>
        <v>0</v>
      </c>
      <c r="N26" s="26">
        <f t="shared" si="7"/>
        <v>-157</v>
      </c>
      <c r="O26" s="26">
        <f>SUM(C26:E26,G26:H26,J26:N26)</f>
        <v>-31605</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319</v>
      </c>
      <c r="D28" s="26">
        <f t="shared" ref="D28:O28" si="8">D13+D23</f>
        <v>64</v>
      </c>
      <c r="E28" s="26">
        <f t="shared" si="8"/>
        <v>-2</v>
      </c>
      <c r="F28" s="26">
        <f t="shared" si="8"/>
        <v>381</v>
      </c>
      <c r="G28" s="26">
        <f t="shared" si="8"/>
        <v>-1634</v>
      </c>
      <c r="H28" s="26">
        <f t="shared" si="8"/>
        <v>0</v>
      </c>
      <c r="I28" s="26">
        <f t="shared" si="8"/>
        <v>-1634</v>
      </c>
      <c r="J28" s="26">
        <f t="shared" si="8"/>
        <v>1624</v>
      </c>
      <c r="K28" s="26">
        <f t="shared" si="8"/>
        <v>247</v>
      </c>
      <c r="L28" s="26">
        <f t="shared" si="8"/>
        <v>0</v>
      </c>
      <c r="M28" s="26">
        <f t="shared" si="8"/>
        <v>0</v>
      </c>
      <c r="N28" s="26">
        <f t="shared" si="8"/>
        <v>1459</v>
      </c>
      <c r="O28" s="26">
        <f t="shared" si="8"/>
        <v>2077</v>
      </c>
      <c r="P28" s="45"/>
      <c r="Q28" s="42">
        <v>2077</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1365</v>
      </c>
      <c r="D33" s="51">
        <v>72</v>
      </c>
      <c r="E33" s="51">
        <v>0</v>
      </c>
      <c r="F33" s="51">
        <v>1437</v>
      </c>
      <c r="G33" s="51">
        <v>29010</v>
      </c>
      <c r="H33" s="51">
        <v>0</v>
      </c>
      <c r="I33" s="51">
        <v>29010</v>
      </c>
      <c r="J33" s="51">
        <v>2381</v>
      </c>
      <c r="K33" s="51">
        <v>439</v>
      </c>
      <c r="L33" s="51">
        <v>0</v>
      </c>
      <c r="M33" s="51">
        <v>0</v>
      </c>
      <c r="N33" s="51">
        <v>1793</v>
      </c>
      <c r="O33" s="51">
        <v>35060</v>
      </c>
      <c r="P33" s="10"/>
      <c r="Q33" s="34"/>
      <c r="R33" s="33"/>
    </row>
    <row r="34" spans="1:18" s="11" customFormat="1" ht="15.95" customHeight="1">
      <c r="A34" s="53"/>
      <c r="B34" s="40" t="s">
        <v>73</v>
      </c>
      <c r="C34" s="51">
        <v>-1036</v>
      </c>
      <c r="D34" s="51">
        <v>-10</v>
      </c>
      <c r="E34" s="51">
        <v>0</v>
      </c>
      <c r="F34" s="51">
        <v>-1046</v>
      </c>
      <c r="G34" s="51">
        <v>-28036</v>
      </c>
      <c r="H34" s="51">
        <v>0</v>
      </c>
      <c r="I34" s="51">
        <v>-28036</v>
      </c>
      <c r="J34" s="51">
        <v>-821</v>
      </c>
      <c r="K34" s="51">
        <v>-59</v>
      </c>
      <c r="L34" s="51">
        <v>0</v>
      </c>
      <c r="M34" s="51">
        <v>0</v>
      </c>
      <c r="N34" s="51">
        <v>-309</v>
      </c>
      <c r="O34" s="51">
        <v>-30271</v>
      </c>
      <c r="P34" s="10"/>
      <c r="Q34" s="34"/>
      <c r="R34" s="33"/>
    </row>
    <row r="35" spans="1:18" s="11" customFormat="1" ht="15.95" customHeight="1">
      <c r="A35" s="53"/>
      <c r="B35" s="40" t="s">
        <v>74</v>
      </c>
      <c r="C35" s="51">
        <v>329</v>
      </c>
      <c r="D35" s="51">
        <v>62</v>
      </c>
      <c r="E35" s="51">
        <v>0</v>
      </c>
      <c r="F35" s="51">
        <v>391</v>
      </c>
      <c r="G35" s="51">
        <v>974</v>
      </c>
      <c r="H35" s="51">
        <v>0</v>
      </c>
      <c r="I35" s="51">
        <v>974</v>
      </c>
      <c r="J35" s="51">
        <v>1560</v>
      </c>
      <c r="K35" s="51">
        <v>380</v>
      </c>
      <c r="L35" s="51">
        <v>0</v>
      </c>
      <c r="M35" s="51">
        <v>0</v>
      </c>
      <c r="N35" s="51">
        <v>1484</v>
      </c>
      <c r="O35" s="51">
        <v>4789</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69" priority="10" stopIfTrue="1" operator="notEqual">
      <formula>0</formula>
    </cfRule>
  </conditionalFormatting>
  <conditionalFormatting sqref="C3:E3">
    <cfRule type="expression" dxfId="68" priority="8">
      <formula>$E$3&lt;&gt;0</formula>
    </cfRule>
  </conditionalFormatting>
  <conditionalFormatting sqref="R6:R7">
    <cfRule type="expression" dxfId="67" priority="9">
      <formula>SUM($R$8:$R$28)&lt;&gt;0</formula>
    </cfRule>
  </conditionalFormatting>
  <conditionalFormatting sqref="C35:O35">
    <cfRule type="expression" dxfId="66" priority="2">
      <formula>ABS(C28-C35)&gt;1000</formula>
    </cfRule>
    <cfRule type="expression" dxfId="65" priority="3">
      <formula>ABS((C28-C35)/C35)&gt;0.1</formula>
    </cfRule>
  </conditionalFormatting>
  <conditionalFormatting sqref="C34:O34">
    <cfRule type="expression" dxfId="64" priority="4">
      <formula>ABS(C26-C34)&gt;1000</formula>
    </cfRule>
    <cfRule type="expression" dxfId="63" priority="5">
      <formula>ABS((C26-C34)/C34)&gt;0.1</formula>
    </cfRule>
  </conditionalFormatting>
  <conditionalFormatting sqref="C33:O33">
    <cfRule type="expression" dxfId="62" priority="6">
      <formula>ABS(C16-C33)&gt;1000</formula>
    </cfRule>
    <cfRule type="expression" dxfId="61" priority="7">
      <formula>ABS((C16-C33)/C33)&gt;0.1</formula>
    </cfRule>
  </conditionalFormatting>
  <conditionalFormatting sqref="I14">
    <cfRule type="cellIs" dxfId="6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39</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0</v>
      </c>
      <c r="F8" s="39">
        <f>SUM(C8:E8)</f>
        <v>0</v>
      </c>
      <c r="G8" s="38"/>
      <c r="H8" s="38"/>
      <c r="I8" s="38"/>
      <c r="J8" s="12">
        <v>5</v>
      </c>
      <c r="K8" s="12">
        <v>1</v>
      </c>
      <c r="L8" s="12">
        <v>0</v>
      </c>
      <c r="M8" s="12">
        <v>3</v>
      </c>
      <c r="N8" s="12">
        <v>2</v>
      </c>
      <c r="O8" s="27">
        <f>SUM(C8:E8,G8:H8,J8:N8)</f>
        <v>11</v>
      </c>
      <c r="P8" s="44"/>
      <c r="Q8" s="42">
        <v>11</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-1004</v>
      </c>
      <c r="K11" s="12">
        <v>-13</v>
      </c>
      <c r="L11" s="12">
        <v>0</v>
      </c>
      <c r="M11" s="12">
        <v>-52</v>
      </c>
      <c r="N11" s="12">
        <v>-20</v>
      </c>
      <c r="O11" s="27">
        <f>SUM(C11:E11,G11:H11,J11:N11)</f>
        <v>-1089</v>
      </c>
      <c r="P11" s="44"/>
      <c r="Q11" s="42">
        <v>-1089</v>
      </c>
      <c r="R11" s="43">
        <f>Q11-O11</f>
        <v>0</v>
      </c>
    </row>
    <row r="12" spans="1:25" ht="15.95" customHeight="1">
      <c r="A12" s="11"/>
      <c r="B12" s="23" t="s">
        <v>5</v>
      </c>
      <c r="C12" s="12">
        <v>375</v>
      </c>
      <c r="D12" s="12">
        <v>189</v>
      </c>
      <c r="E12" s="12">
        <v>151</v>
      </c>
      <c r="F12" s="39">
        <f>SUM(C12:E12)</f>
        <v>715</v>
      </c>
      <c r="G12" s="12">
        <v>997</v>
      </c>
      <c r="H12" s="12">
        <v>2268</v>
      </c>
      <c r="I12" s="39">
        <f>SUM(G12:H12)</f>
        <v>3265</v>
      </c>
      <c r="J12" s="12">
        <v>1803</v>
      </c>
      <c r="K12" s="12">
        <v>190</v>
      </c>
      <c r="L12" s="12">
        <v>0</v>
      </c>
      <c r="M12" s="12">
        <v>574</v>
      </c>
      <c r="N12" s="12">
        <v>265</v>
      </c>
      <c r="O12" s="27">
        <f>SUM(C12:E12,G12:H12,J12:N12)</f>
        <v>6812</v>
      </c>
      <c r="P12" s="44"/>
      <c r="Q12" s="42">
        <v>6812</v>
      </c>
      <c r="R12" s="43">
        <f t="shared" si="0"/>
        <v>0</v>
      </c>
    </row>
    <row r="13" spans="1:25" ht="15.95" customHeight="1">
      <c r="A13" s="11"/>
      <c r="B13" s="25" t="s">
        <v>52</v>
      </c>
      <c r="C13" s="26">
        <f>C8+C9+C10+C12+C11</f>
        <v>375</v>
      </c>
      <c r="D13" s="26">
        <f t="shared" ref="D13:O13" si="2">D8+D9+D10+D12+D11</f>
        <v>189</v>
      </c>
      <c r="E13" s="26">
        <f t="shared" si="2"/>
        <v>151</v>
      </c>
      <c r="F13" s="26">
        <f t="shared" si="2"/>
        <v>715</v>
      </c>
      <c r="G13" s="26">
        <f t="shared" si="2"/>
        <v>997</v>
      </c>
      <c r="H13" s="26">
        <f t="shared" si="2"/>
        <v>2268</v>
      </c>
      <c r="I13" s="26">
        <f t="shared" si="2"/>
        <v>3265</v>
      </c>
      <c r="J13" s="26">
        <f t="shared" si="2"/>
        <v>804</v>
      </c>
      <c r="K13" s="26">
        <f t="shared" si="2"/>
        <v>178</v>
      </c>
      <c r="L13" s="26">
        <f t="shared" si="2"/>
        <v>0</v>
      </c>
      <c r="M13" s="26">
        <f t="shared" si="2"/>
        <v>525</v>
      </c>
      <c r="N13" s="26">
        <f t="shared" si="2"/>
        <v>247</v>
      </c>
      <c r="O13" s="26">
        <f t="shared" si="2"/>
        <v>5734</v>
      </c>
      <c r="P13" s="45"/>
      <c r="Q13" s="42">
        <v>5734</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375</v>
      </c>
      <c r="D16" s="26">
        <f t="shared" ref="D16:N16" si="3">SUM(D8:D9,D12,D15)+D19+D20+D11</f>
        <v>189</v>
      </c>
      <c r="E16" s="26">
        <f t="shared" si="3"/>
        <v>151</v>
      </c>
      <c r="F16" s="26">
        <f t="shared" si="3"/>
        <v>715</v>
      </c>
      <c r="G16" s="26">
        <f t="shared" si="3"/>
        <v>997</v>
      </c>
      <c r="H16" s="26">
        <f t="shared" si="3"/>
        <v>2268</v>
      </c>
      <c r="I16" s="26">
        <f t="shared" si="3"/>
        <v>3265</v>
      </c>
      <c r="J16" s="26">
        <f t="shared" si="3"/>
        <v>804</v>
      </c>
      <c r="K16" s="26">
        <f t="shared" si="3"/>
        <v>178</v>
      </c>
      <c r="L16" s="26">
        <f t="shared" si="3"/>
        <v>0</v>
      </c>
      <c r="M16" s="26">
        <f t="shared" si="3"/>
        <v>525</v>
      </c>
      <c r="N16" s="26">
        <f t="shared" si="3"/>
        <v>247</v>
      </c>
      <c r="O16" s="26">
        <f>SUM(C16:E16,G16:H16,J16:N16)</f>
        <v>5734</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0</v>
      </c>
      <c r="D22" s="12">
        <v>-2</v>
      </c>
      <c r="E22" s="12">
        <v>0</v>
      </c>
      <c r="F22" s="39">
        <f>SUM(C22:E22)</f>
        <v>-2</v>
      </c>
      <c r="G22" s="12">
        <v>-960</v>
      </c>
      <c r="H22" s="12">
        <v>-2158</v>
      </c>
      <c r="I22" s="39">
        <f>SUM(G22:H22)</f>
        <v>-3118</v>
      </c>
      <c r="J22" s="12">
        <v>-383</v>
      </c>
      <c r="K22" s="12">
        <v>-1</v>
      </c>
      <c r="L22" s="12">
        <v>0</v>
      </c>
      <c r="M22" s="12">
        <v>-3</v>
      </c>
      <c r="N22" s="12">
        <v>-58</v>
      </c>
      <c r="O22" s="27">
        <f t="shared" si="4"/>
        <v>-3565</v>
      </c>
      <c r="P22" s="44"/>
      <c r="Q22" s="42">
        <v>-3565</v>
      </c>
      <c r="R22" s="43">
        <f t="shared" si="5"/>
        <v>0</v>
      </c>
    </row>
    <row r="23" spans="1:19" ht="15.95" customHeight="1">
      <c r="B23" s="28" t="s">
        <v>55</v>
      </c>
      <c r="C23" s="26">
        <f>C19+C20+C21+C22</f>
        <v>0</v>
      </c>
      <c r="D23" s="26">
        <f t="shared" ref="D23:O23" si="6">D19+D20+D21+D22</f>
        <v>-2</v>
      </c>
      <c r="E23" s="26">
        <f t="shared" si="6"/>
        <v>0</v>
      </c>
      <c r="F23" s="26">
        <f t="shared" si="6"/>
        <v>-2</v>
      </c>
      <c r="G23" s="26">
        <f t="shared" si="6"/>
        <v>-960</v>
      </c>
      <c r="H23" s="26">
        <f t="shared" si="6"/>
        <v>-2158</v>
      </c>
      <c r="I23" s="26">
        <f t="shared" si="6"/>
        <v>-3118</v>
      </c>
      <c r="J23" s="26">
        <f t="shared" si="6"/>
        <v>-383</v>
      </c>
      <c r="K23" s="26">
        <f t="shared" si="6"/>
        <v>-1</v>
      </c>
      <c r="L23" s="26">
        <f t="shared" si="6"/>
        <v>0</v>
      </c>
      <c r="M23" s="26">
        <f t="shared" si="6"/>
        <v>-3</v>
      </c>
      <c r="N23" s="26">
        <f t="shared" si="6"/>
        <v>-58</v>
      </c>
      <c r="O23" s="26">
        <f t="shared" si="6"/>
        <v>-3565</v>
      </c>
      <c r="P23" s="45"/>
      <c r="Q23" s="42">
        <v>-3565</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0</v>
      </c>
      <c r="D26" s="26">
        <f t="shared" ref="D26:N26" si="7">SUM(D22,D25)</f>
        <v>-2</v>
      </c>
      <c r="E26" s="26">
        <f t="shared" si="7"/>
        <v>0</v>
      </c>
      <c r="F26" s="26">
        <f>SUM(C26:E26)</f>
        <v>-2</v>
      </c>
      <c r="G26" s="26">
        <f t="shared" si="7"/>
        <v>-960</v>
      </c>
      <c r="H26" s="26">
        <f t="shared" si="7"/>
        <v>-2158</v>
      </c>
      <c r="I26" s="26">
        <f>SUM(G26:H26)</f>
        <v>-3118</v>
      </c>
      <c r="J26" s="26">
        <f t="shared" si="7"/>
        <v>-383</v>
      </c>
      <c r="K26" s="26">
        <f t="shared" si="7"/>
        <v>-1</v>
      </c>
      <c r="L26" s="26">
        <f t="shared" si="7"/>
        <v>0</v>
      </c>
      <c r="M26" s="26">
        <f t="shared" si="7"/>
        <v>-3</v>
      </c>
      <c r="N26" s="26">
        <f t="shared" si="7"/>
        <v>-58</v>
      </c>
      <c r="O26" s="26">
        <f>SUM(C26:E26,G26:H26,J26:N26)</f>
        <v>-3565</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375</v>
      </c>
      <c r="D28" s="26">
        <f t="shared" ref="D28:O28" si="8">D13+D23</f>
        <v>187</v>
      </c>
      <c r="E28" s="26">
        <f t="shared" si="8"/>
        <v>151</v>
      </c>
      <c r="F28" s="26">
        <f t="shared" si="8"/>
        <v>713</v>
      </c>
      <c r="G28" s="26">
        <f t="shared" si="8"/>
        <v>37</v>
      </c>
      <c r="H28" s="26">
        <f t="shared" si="8"/>
        <v>110</v>
      </c>
      <c r="I28" s="26">
        <f t="shared" si="8"/>
        <v>147</v>
      </c>
      <c r="J28" s="26">
        <f t="shared" si="8"/>
        <v>421</v>
      </c>
      <c r="K28" s="26">
        <f t="shared" si="8"/>
        <v>177</v>
      </c>
      <c r="L28" s="26">
        <f t="shared" si="8"/>
        <v>0</v>
      </c>
      <c r="M28" s="26">
        <f t="shared" si="8"/>
        <v>522</v>
      </c>
      <c r="N28" s="26">
        <f t="shared" si="8"/>
        <v>189</v>
      </c>
      <c r="O28" s="26">
        <f t="shared" si="8"/>
        <v>2169</v>
      </c>
      <c r="P28" s="45"/>
      <c r="Q28" s="42">
        <v>2169</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351</v>
      </c>
      <c r="D33" s="51">
        <v>187</v>
      </c>
      <c r="E33" s="51">
        <v>29</v>
      </c>
      <c r="F33" s="51">
        <v>567</v>
      </c>
      <c r="G33" s="51">
        <v>984</v>
      </c>
      <c r="H33" s="51">
        <v>2174</v>
      </c>
      <c r="I33" s="51">
        <v>3158</v>
      </c>
      <c r="J33" s="51">
        <v>757</v>
      </c>
      <c r="K33" s="51">
        <v>166</v>
      </c>
      <c r="L33" s="51">
        <v>0</v>
      </c>
      <c r="M33" s="51">
        <v>464</v>
      </c>
      <c r="N33" s="51">
        <v>164</v>
      </c>
      <c r="O33" s="51">
        <v>5276</v>
      </c>
      <c r="P33" s="10"/>
      <c r="Q33" s="34"/>
      <c r="R33" s="33"/>
    </row>
    <row r="34" spans="1:18" s="11" customFormat="1" ht="15.95" customHeight="1">
      <c r="A34" s="53"/>
      <c r="B34" s="40" t="s">
        <v>73</v>
      </c>
      <c r="C34" s="51">
        <v>0</v>
      </c>
      <c r="D34" s="51">
        <v>-2</v>
      </c>
      <c r="E34" s="51">
        <v>0</v>
      </c>
      <c r="F34" s="51">
        <v>-2</v>
      </c>
      <c r="G34" s="51">
        <v>-949</v>
      </c>
      <c r="H34" s="51">
        <v>-2165</v>
      </c>
      <c r="I34" s="51">
        <v>-3114</v>
      </c>
      <c r="J34" s="51">
        <v>-398</v>
      </c>
      <c r="K34" s="51">
        <v>-1</v>
      </c>
      <c r="L34" s="51">
        <v>0</v>
      </c>
      <c r="M34" s="51">
        <v>-2</v>
      </c>
      <c r="N34" s="51">
        <v>-67</v>
      </c>
      <c r="O34" s="51">
        <v>-3584</v>
      </c>
      <c r="P34" s="10"/>
      <c r="Q34" s="34"/>
      <c r="R34" s="33"/>
    </row>
    <row r="35" spans="1:18" s="11" customFormat="1" ht="15.95" customHeight="1">
      <c r="A35" s="53"/>
      <c r="B35" s="40" t="s">
        <v>74</v>
      </c>
      <c r="C35" s="51">
        <v>351</v>
      </c>
      <c r="D35" s="51">
        <v>185</v>
      </c>
      <c r="E35" s="51">
        <v>29</v>
      </c>
      <c r="F35" s="51">
        <v>565</v>
      </c>
      <c r="G35" s="51">
        <v>35</v>
      </c>
      <c r="H35" s="51">
        <v>9</v>
      </c>
      <c r="I35" s="51">
        <v>44</v>
      </c>
      <c r="J35" s="51">
        <v>359</v>
      </c>
      <c r="K35" s="51">
        <v>165</v>
      </c>
      <c r="L35" s="51">
        <v>0</v>
      </c>
      <c r="M35" s="51">
        <v>462</v>
      </c>
      <c r="N35" s="51">
        <v>97</v>
      </c>
      <c r="O35" s="51">
        <v>1692</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59" priority="10" stopIfTrue="1" operator="notEqual">
      <formula>0</formula>
    </cfRule>
  </conditionalFormatting>
  <conditionalFormatting sqref="C3:E3">
    <cfRule type="expression" dxfId="58" priority="8">
      <formula>$E$3&lt;&gt;0</formula>
    </cfRule>
  </conditionalFormatting>
  <conditionalFormatting sqref="R6:R7">
    <cfRule type="expression" dxfId="57" priority="9">
      <formula>SUM($R$8:$R$28)&lt;&gt;0</formula>
    </cfRule>
  </conditionalFormatting>
  <conditionalFormatting sqref="C35:O35">
    <cfRule type="expression" dxfId="56" priority="2">
      <formula>ABS(C28-C35)&gt;1000</formula>
    </cfRule>
    <cfRule type="expression" dxfId="55" priority="3">
      <formula>ABS((C28-C35)/C35)&gt;0.1</formula>
    </cfRule>
  </conditionalFormatting>
  <conditionalFormatting sqref="C34:O34">
    <cfRule type="expression" dxfId="54" priority="4">
      <formula>ABS(C26-C34)&gt;1000</formula>
    </cfRule>
    <cfRule type="expression" dxfId="53" priority="5">
      <formula>ABS((C26-C34)/C34)&gt;0.1</formula>
    </cfRule>
  </conditionalFormatting>
  <conditionalFormatting sqref="C33:O33">
    <cfRule type="expression" dxfId="52" priority="6">
      <formula>ABS(C16-C33)&gt;1000</formula>
    </cfRule>
    <cfRule type="expression" dxfId="51" priority="7">
      <formula>ABS((C16-C33)/C33)&gt;0.1</formula>
    </cfRule>
  </conditionalFormatting>
  <conditionalFormatting sqref="I14">
    <cfRule type="cellIs" dxfId="5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15</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6" t="s">
        <v>12</v>
      </c>
      <c r="H7" s="56" t="s">
        <v>13</v>
      </c>
      <c r="I7" s="52" t="s">
        <v>14</v>
      </c>
      <c r="J7" s="83"/>
      <c r="K7" s="84"/>
      <c r="L7" s="83"/>
      <c r="M7" s="83"/>
      <c r="N7" s="83"/>
      <c r="O7" s="88"/>
      <c r="P7" s="36"/>
      <c r="Q7" s="81"/>
      <c r="R7" s="81"/>
      <c r="S7" s="32"/>
    </row>
    <row r="8" spans="1:25" ht="15.95" customHeight="1">
      <c r="B8" s="23" t="s">
        <v>3</v>
      </c>
      <c r="C8" s="12">
        <v>140</v>
      </c>
      <c r="D8" s="12">
        <v>15</v>
      </c>
      <c r="E8" s="12">
        <v>0</v>
      </c>
      <c r="F8" s="39">
        <f>SUM(C8:E8)</f>
        <v>155</v>
      </c>
      <c r="G8" s="38"/>
      <c r="H8" s="38"/>
      <c r="I8" s="38"/>
      <c r="J8" s="12">
        <v>875</v>
      </c>
      <c r="K8" s="12">
        <v>36</v>
      </c>
      <c r="L8" s="12">
        <v>0</v>
      </c>
      <c r="M8" s="12">
        <v>235</v>
      </c>
      <c r="N8" s="12">
        <v>101</v>
      </c>
      <c r="O8" s="27">
        <f>SUM(C8:E8,G8:H8,J8:N8)</f>
        <v>1402</v>
      </c>
      <c r="P8" s="44"/>
      <c r="Q8" s="42">
        <v>1402</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-1478</v>
      </c>
      <c r="D11" s="12">
        <v>-276</v>
      </c>
      <c r="E11" s="12">
        <v>0</v>
      </c>
      <c r="F11" s="39">
        <f>SUM(C11:E11)</f>
        <v>-1754</v>
      </c>
      <c r="G11" s="12">
        <v>0</v>
      </c>
      <c r="H11" s="12">
        <v>0</v>
      </c>
      <c r="I11" s="39">
        <f>SUM(G11:H11)</f>
        <v>0</v>
      </c>
      <c r="J11" s="12">
        <v>-4919</v>
      </c>
      <c r="K11" s="12">
        <v>-215</v>
      </c>
      <c r="L11" s="12">
        <v>0</v>
      </c>
      <c r="M11" s="12">
        <v>-1411</v>
      </c>
      <c r="N11" s="12">
        <v>20</v>
      </c>
      <c r="O11" s="27">
        <f>SUM(C11:E11,G11:H11,J11:N11)</f>
        <v>-8279</v>
      </c>
      <c r="P11" s="44"/>
      <c r="Q11" s="42">
        <v>-8279</v>
      </c>
      <c r="R11" s="43">
        <f>Q11-O11</f>
        <v>0</v>
      </c>
    </row>
    <row r="12" spans="1:25" ht="15.95" customHeight="1">
      <c r="A12" s="11"/>
      <c r="B12" s="23" t="s">
        <v>5</v>
      </c>
      <c r="C12" s="12">
        <v>1743</v>
      </c>
      <c r="D12" s="12">
        <v>333</v>
      </c>
      <c r="E12" s="12">
        <v>375</v>
      </c>
      <c r="F12" s="39">
        <f>SUM(C12:E12)</f>
        <v>2451</v>
      </c>
      <c r="G12" s="12">
        <v>18303</v>
      </c>
      <c r="H12" s="12">
        <v>38987</v>
      </c>
      <c r="I12" s="39">
        <f>SUM(G12:H12)</f>
        <v>57290</v>
      </c>
      <c r="J12" s="12">
        <v>13357</v>
      </c>
      <c r="K12" s="12">
        <v>772</v>
      </c>
      <c r="L12" s="12">
        <v>0</v>
      </c>
      <c r="M12" s="12">
        <v>3450</v>
      </c>
      <c r="N12" s="12">
        <v>13</v>
      </c>
      <c r="O12" s="27">
        <f>SUM(C12:E12,G12:H12,J12:N12)</f>
        <v>77333</v>
      </c>
      <c r="P12" s="44"/>
      <c r="Q12" s="42">
        <v>77333</v>
      </c>
      <c r="R12" s="43">
        <f t="shared" si="0"/>
        <v>0</v>
      </c>
    </row>
    <row r="13" spans="1:25" ht="15.95" customHeight="1">
      <c r="A13" s="11"/>
      <c r="B13" s="25" t="s">
        <v>52</v>
      </c>
      <c r="C13" s="26">
        <f>C8+C9+C10+C12+C11</f>
        <v>405</v>
      </c>
      <c r="D13" s="26">
        <f t="shared" ref="D13:O13" si="2">D8+D9+D10+D12+D11</f>
        <v>72</v>
      </c>
      <c r="E13" s="26">
        <f t="shared" si="2"/>
        <v>375</v>
      </c>
      <c r="F13" s="26">
        <f t="shared" si="2"/>
        <v>852</v>
      </c>
      <c r="G13" s="26">
        <f t="shared" si="2"/>
        <v>18303</v>
      </c>
      <c r="H13" s="26">
        <f t="shared" si="2"/>
        <v>38987</v>
      </c>
      <c r="I13" s="26">
        <f t="shared" si="2"/>
        <v>57290</v>
      </c>
      <c r="J13" s="26">
        <f t="shared" si="2"/>
        <v>9313</v>
      </c>
      <c r="K13" s="26">
        <f t="shared" si="2"/>
        <v>593</v>
      </c>
      <c r="L13" s="26">
        <f t="shared" si="2"/>
        <v>0</v>
      </c>
      <c r="M13" s="26">
        <f t="shared" si="2"/>
        <v>2274</v>
      </c>
      <c r="N13" s="26">
        <f t="shared" si="2"/>
        <v>134</v>
      </c>
      <c r="O13" s="26">
        <f t="shared" si="2"/>
        <v>70456</v>
      </c>
      <c r="P13" s="45"/>
      <c r="Q13" s="42">
        <v>70456</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405</v>
      </c>
      <c r="D16" s="26">
        <f t="shared" ref="D16:N16" si="3">SUM(D8:D9,D12,D15)+D19+D20+D11</f>
        <v>72</v>
      </c>
      <c r="E16" s="26">
        <f t="shared" si="3"/>
        <v>375</v>
      </c>
      <c r="F16" s="26">
        <f t="shared" si="3"/>
        <v>852</v>
      </c>
      <c r="G16" s="26">
        <f t="shared" si="3"/>
        <v>18303</v>
      </c>
      <c r="H16" s="26">
        <f t="shared" si="3"/>
        <v>38987</v>
      </c>
      <c r="I16" s="26">
        <f t="shared" si="3"/>
        <v>57290</v>
      </c>
      <c r="J16" s="26">
        <f t="shared" si="3"/>
        <v>9313</v>
      </c>
      <c r="K16" s="26">
        <f t="shared" si="3"/>
        <v>593</v>
      </c>
      <c r="L16" s="26">
        <f t="shared" si="3"/>
        <v>0</v>
      </c>
      <c r="M16" s="26">
        <f t="shared" si="3"/>
        <v>2274</v>
      </c>
      <c r="N16" s="26">
        <f t="shared" si="3"/>
        <v>134</v>
      </c>
      <c r="O16" s="26">
        <f>SUM(C16:E16,G16:H16,J16:N16)</f>
        <v>70456</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-51</v>
      </c>
      <c r="D22" s="12">
        <v>-10</v>
      </c>
      <c r="E22" s="12">
        <v>-2244</v>
      </c>
      <c r="F22" s="39">
        <f>SUM(C22:E22)</f>
        <v>-2305</v>
      </c>
      <c r="G22" s="12">
        <v>-17977</v>
      </c>
      <c r="H22" s="12">
        <v>-37603</v>
      </c>
      <c r="I22" s="39">
        <f>SUM(G22:H22)</f>
        <v>-55580</v>
      </c>
      <c r="J22" s="12">
        <v>-8114</v>
      </c>
      <c r="K22" s="12">
        <v>-60</v>
      </c>
      <c r="L22" s="12">
        <v>-10</v>
      </c>
      <c r="M22" s="12">
        <v>-49</v>
      </c>
      <c r="N22" s="12">
        <v>-403</v>
      </c>
      <c r="O22" s="27">
        <f t="shared" si="4"/>
        <v>-66521</v>
      </c>
      <c r="P22" s="44"/>
      <c r="Q22" s="42">
        <v>-66521</v>
      </c>
      <c r="R22" s="43">
        <f t="shared" si="5"/>
        <v>0</v>
      </c>
    </row>
    <row r="23" spans="1:19" ht="15.95" customHeight="1">
      <c r="B23" s="28" t="s">
        <v>55</v>
      </c>
      <c r="C23" s="26">
        <f>C19+C20+C21+C22</f>
        <v>-51</v>
      </c>
      <c r="D23" s="26">
        <f t="shared" ref="D23:O23" si="6">D19+D20+D21+D22</f>
        <v>-10</v>
      </c>
      <c r="E23" s="26">
        <f t="shared" si="6"/>
        <v>-2244</v>
      </c>
      <c r="F23" s="26">
        <f t="shared" si="6"/>
        <v>-2305</v>
      </c>
      <c r="G23" s="26">
        <f t="shared" si="6"/>
        <v>-17977</v>
      </c>
      <c r="H23" s="26">
        <f t="shared" si="6"/>
        <v>-37603</v>
      </c>
      <c r="I23" s="26">
        <f t="shared" si="6"/>
        <v>-55580</v>
      </c>
      <c r="J23" s="26">
        <f t="shared" si="6"/>
        <v>-8114</v>
      </c>
      <c r="K23" s="26">
        <f t="shared" si="6"/>
        <v>-60</v>
      </c>
      <c r="L23" s="26">
        <f t="shared" si="6"/>
        <v>-10</v>
      </c>
      <c r="M23" s="26">
        <f t="shared" si="6"/>
        <v>-49</v>
      </c>
      <c r="N23" s="26">
        <f t="shared" si="6"/>
        <v>-403</v>
      </c>
      <c r="O23" s="26">
        <f t="shared" si="6"/>
        <v>-66521</v>
      </c>
      <c r="P23" s="45"/>
      <c r="Q23" s="42">
        <v>-66521</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-51</v>
      </c>
      <c r="D26" s="26">
        <f t="shared" ref="D26:N26" si="7">SUM(D22,D25)</f>
        <v>-10</v>
      </c>
      <c r="E26" s="26">
        <f t="shared" si="7"/>
        <v>-2244</v>
      </c>
      <c r="F26" s="26">
        <f>SUM(C26:E26)</f>
        <v>-2305</v>
      </c>
      <c r="G26" s="26">
        <f t="shared" si="7"/>
        <v>-17977</v>
      </c>
      <c r="H26" s="26">
        <f t="shared" si="7"/>
        <v>-37603</v>
      </c>
      <c r="I26" s="26">
        <f>SUM(G26:H26)</f>
        <v>-55580</v>
      </c>
      <c r="J26" s="26">
        <f t="shared" si="7"/>
        <v>-8114</v>
      </c>
      <c r="K26" s="26">
        <f t="shared" si="7"/>
        <v>-60</v>
      </c>
      <c r="L26" s="26">
        <f t="shared" si="7"/>
        <v>-10</v>
      </c>
      <c r="M26" s="26">
        <f t="shared" si="7"/>
        <v>-49</v>
      </c>
      <c r="N26" s="26">
        <f t="shared" si="7"/>
        <v>-403</v>
      </c>
      <c r="O26" s="26">
        <f>SUM(C26:E26,G26:H26,J26:N26)</f>
        <v>-66521</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354</v>
      </c>
      <c r="D28" s="26">
        <f t="shared" ref="D28:O28" si="8">D13+D23</f>
        <v>62</v>
      </c>
      <c r="E28" s="26">
        <f t="shared" si="8"/>
        <v>-1869</v>
      </c>
      <c r="F28" s="26">
        <f t="shared" si="8"/>
        <v>-1453</v>
      </c>
      <c r="G28" s="26">
        <f t="shared" si="8"/>
        <v>326</v>
      </c>
      <c r="H28" s="26">
        <f t="shared" si="8"/>
        <v>1384</v>
      </c>
      <c r="I28" s="26">
        <f t="shared" si="8"/>
        <v>1710</v>
      </c>
      <c r="J28" s="26">
        <f t="shared" si="8"/>
        <v>1199</v>
      </c>
      <c r="K28" s="26">
        <f t="shared" si="8"/>
        <v>533</v>
      </c>
      <c r="L28" s="26">
        <f t="shared" si="8"/>
        <v>-10</v>
      </c>
      <c r="M28" s="26">
        <f t="shared" si="8"/>
        <v>2225</v>
      </c>
      <c r="N28" s="26">
        <f t="shared" si="8"/>
        <v>-269</v>
      </c>
      <c r="O28" s="26">
        <f t="shared" si="8"/>
        <v>3935</v>
      </c>
      <c r="P28" s="45"/>
      <c r="Q28" s="42">
        <v>3935</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829</v>
      </c>
      <c r="D33" s="51">
        <v>153</v>
      </c>
      <c r="E33" s="51">
        <v>419</v>
      </c>
      <c r="F33" s="51">
        <v>1401</v>
      </c>
      <c r="G33" s="51">
        <v>18405</v>
      </c>
      <c r="H33" s="51">
        <v>38984</v>
      </c>
      <c r="I33" s="51">
        <v>57389</v>
      </c>
      <c r="J33" s="51">
        <v>11163</v>
      </c>
      <c r="K33" s="51">
        <v>556</v>
      </c>
      <c r="L33" s="51">
        <v>0</v>
      </c>
      <c r="M33" s="51">
        <v>2696</v>
      </c>
      <c r="N33" s="51">
        <v>551</v>
      </c>
      <c r="O33" s="51">
        <v>73756</v>
      </c>
      <c r="P33" s="10"/>
      <c r="Q33" s="34"/>
      <c r="R33" s="33"/>
    </row>
    <row r="34" spans="1:18" s="11" customFormat="1" ht="15.95" customHeight="1">
      <c r="A34" s="53"/>
      <c r="B34" s="40" t="s">
        <v>73</v>
      </c>
      <c r="C34" s="51">
        <v>-74</v>
      </c>
      <c r="D34" s="51">
        <v>-12</v>
      </c>
      <c r="E34" s="51">
        <v>-1064</v>
      </c>
      <c r="F34" s="51">
        <v>-1150</v>
      </c>
      <c r="G34" s="51">
        <v>-18421</v>
      </c>
      <c r="H34" s="51">
        <v>-37070</v>
      </c>
      <c r="I34" s="51">
        <v>-55491</v>
      </c>
      <c r="J34" s="51">
        <v>-8213</v>
      </c>
      <c r="K34" s="51">
        <v>-21</v>
      </c>
      <c r="L34" s="51">
        <v>-13</v>
      </c>
      <c r="M34" s="51">
        <v>-65</v>
      </c>
      <c r="N34" s="51">
        <v>-378</v>
      </c>
      <c r="O34" s="51">
        <v>-65331</v>
      </c>
      <c r="P34" s="10"/>
      <c r="Q34" s="34"/>
      <c r="R34" s="33"/>
    </row>
    <row r="35" spans="1:18" s="11" customFormat="1" ht="15.95" customHeight="1">
      <c r="A35" s="53"/>
      <c r="B35" s="40" t="s">
        <v>74</v>
      </c>
      <c r="C35" s="51">
        <v>755</v>
      </c>
      <c r="D35" s="51">
        <v>141</v>
      </c>
      <c r="E35" s="51">
        <v>-645</v>
      </c>
      <c r="F35" s="51">
        <v>251</v>
      </c>
      <c r="G35" s="51">
        <v>-16</v>
      </c>
      <c r="H35" s="51">
        <v>1914</v>
      </c>
      <c r="I35" s="51">
        <v>1898</v>
      </c>
      <c r="J35" s="51">
        <v>2950</v>
      </c>
      <c r="K35" s="51">
        <v>535</v>
      </c>
      <c r="L35" s="51">
        <v>-13</v>
      </c>
      <c r="M35" s="51">
        <v>2631</v>
      </c>
      <c r="N35" s="51">
        <v>173</v>
      </c>
      <c r="O35" s="51">
        <v>8425</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Q6:Q7"/>
    <mergeCell ref="R6:R7"/>
    <mergeCell ref="K6:K7"/>
    <mergeCell ref="L6:L7"/>
    <mergeCell ref="C6:F6"/>
    <mergeCell ref="J6:J7"/>
    <mergeCell ref="M6:M7"/>
    <mergeCell ref="N6:N7"/>
    <mergeCell ref="G6:I6"/>
    <mergeCell ref="O6:O7"/>
  </mergeCells>
  <phoneticPr fontId="8" type="noConversion"/>
  <conditionalFormatting sqref="R8:R13 R19:R23 R28">
    <cfRule type="cellIs" dxfId="319" priority="10" stopIfTrue="1" operator="notEqual">
      <formula>0</formula>
    </cfRule>
  </conditionalFormatting>
  <conditionalFormatting sqref="C3:E3">
    <cfRule type="expression" dxfId="318" priority="8">
      <formula>$E$3&lt;&gt;0</formula>
    </cfRule>
  </conditionalFormatting>
  <conditionalFormatting sqref="R6:R7">
    <cfRule type="expression" dxfId="317" priority="9">
      <formula>SUM($R$8:$R$28)&lt;&gt;0</formula>
    </cfRule>
  </conditionalFormatting>
  <conditionalFormatting sqref="C35:O35">
    <cfRule type="expression" dxfId="316" priority="2">
      <formula>ABS(C28-C35)&gt;1000</formula>
    </cfRule>
    <cfRule type="expression" dxfId="315" priority="3">
      <formula>ABS((C28-C35)/C35)&gt;0.1</formula>
    </cfRule>
  </conditionalFormatting>
  <conditionalFormatting sqref="C34:O34">
    <cfRule type="expression" dxfId="314" priority="4">
      <formula>ABS(C26-C34)&gt;1000</formula>
    </cfRule>
    <cfRule type="expression" dxfId="313" priority="5">
      <formula>ABS((C26-C34)/C34)&gt;0.1</formula>
    </cfRule>
  </conditionalFormatting>
  <conditionalFormatting sqref="C33:O33">
    <cfRule type="expression" dxfId="312" priority="6">
      <formula>ABS(C16-C33)&gt;1000</formula>
    </cfRule>
    <cfRule type="expression" dxfId="311" priority="7">
      <formula>ABS((C16-C33)/C33)&gt;0.1</formula>
    </cfRule>
  </conditionalFormatting>
  <conditionalFormatting sqref="I14">
    <cfRule type="cellIs" dxfId="310" priority="1" stopIfTrue="1" operator="equal">
      <formula>"FAIL"</formula>
    </cfRule>
  </conditionalFormatting>
  <dataValidations disablePrompts="1" count="2">
    <dataValidation type="whole" errorStyle="warning" allowBlank="1" showInputMessage="1" showErrorMessage="1" sqref="C20:D20 G9 J9:M9 G8:H8 G30:H30 F20:G20 J20:M20 C9:D9">
      <formula1>0</formula1>
      <formula2>1000000000</formula2>
    </dataValidation>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40</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66</v>
      </c>
      <c r="E8" s="12">
        <v>0</v>
      </c>
      <c r="F8" s="39">
        <f>SUM(C8:E8)</f>
        <v>66</v>
      </c>
      <c r="G8" s="38"/>
      <c r="H8" s="38"/>
      <c r="I8" s="38"/>
      <c r="J8" s="12">
        <v>144</v>
      </c>
      <c r="K8" s="12">
        <v>0</v>
      </c>
      <c r="L8" s="12">
        <v>0</v>
      </c>
      <c r="M8" s="12">
        <v>103</v>
      </c>
      <c r="N8" s="12">
        <v>133</v>
      </c>
      <c r="O8" s="27">
        <f>SUM(C8:E8,G8:H8,J8:N8)</f>
        <v>446</v>
      </c>
      <c r="P8" s="44"/>
      <c r="Q8" s="42">
        <v>446</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127</v>
      </c>
      <c r="E10" s="12">
        <v>0</v>
      </c>
      <c r="F10" s="39">
        <f t="shared" ref="F10" si="1">SUM(C10:E10)</f>
        <v>127</v>
      </c>
      <c r="G10" s="12">
        <v>0</v>
      </c>
      <c r="H10" s="12">
        <v>0</v>
      </c>
      <c r="I10" s="39">
        <f>SUM(G10:H10)</f>
        <v>0</v>
      </c>
      <c r="J10" s="12">
        <v>0</v>
      </c>
      <c r="K10" s="12">
        <v>0</v>
      </c>
      <c r="L10" s="12">
        <v>0</v>
      </c>
      <c r="M10" s="12">
        <v>0</v>
      </c>
      <c r="N10" s="12">
        <v>0</v>
      </c>
      <c r="O10" s="27">
        <f>SUM(C10:E10,G10:H10,J10:N10)</f>
        <v>127</v>
      </c>
      <c r="P10" s="44"/>
      <c r="Q10" s="42">
        <v>127</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0</v>
      </c>
      <c r="O11" s="27">
        <f>SUM(C11:E11,G11:H11,J11:N11)</f>
        <v>0</v>
      </c>
      <c r="P11" s="44"/>
      <c r="Q11" s="42">
        <v>0</v>
      </c>
      <c r="R11" s="43">
        <f>Q11-O11</f>
        <v>0</v>
      </c>
    </row>
    <row r="12" spans="1:25" ht="15.95" customHeight="1">
      <c r="A12" s="11"/>
      <c r="B12" s="23" t="s">
        <v>5</v>
      </c>
      <c r="C12" s="12">
        <v>690</v>
      </c>
      <c r="D12" s="12">
        <v>274</v>
      </c>
      <c r="E12" s="12">
        <v>0</v>
      </c>
      <c r="F12" s="39">
        <f>SUM(C12:E12)</f>
        <v>964</v>
      </c>
      <c r="G12" s="12">
        <v>14392</v>
      </c>
      <c r="H12" s="12">
        <v>17661</v>
      </c>
      <c r="I12" s="39">
        <f>SUM(G12:H12)</f>
        <v>32053</v>
      </c>
      <c r="J12" s="12">
        <v>2711</v>
      </c>
      <c r="K12" s="12">
        <v>394</v>
      </c>
      <c r="L12" s="12">
        <v>0</v>
      </c>
      <c r="M12" s="12">
        <v>1670</v>
      </c>
      <c r="N12" s="12">
        <v>1458</v>
      </c>
      <c r="O12" s="27">
        <f>SUM(C12:E12,G12:H12,J12:N12)</f>
        <v>39250</v>
      </c>
      <c r="P12" s="44"/>
      <c r="Q12" s="42">
        <v>39250</v>
      </c>
      <c r="R12" s="43">
        <f t="shared" si="0"/>
        <v>0</v>
      </c>
    </row>
    <row r="13" spans="1:25" ht="15.95" customHeight="1">
      <c r="A13" s="11"/>
      <c r="B13" s="25" t="s">
        <v>52</v>
      </c>
      <c r="C13" s="26">
        <f>C8+C9+C10+C12+C11</f>
        <v>690</v>
      </c>
      <c r="D13" s="26">
        <f t="shared" ref="D13:O13" si="2">D8+D9+D10+D12+D11</f>
        <v>467</v>
      </c>
      <c r="E13" s="26">
        <f t="shared" si="2"/>
        <v>0</v>
      </c>
      <c r="F13" s="26">
        <f t="shared" si="2"/>
        <v>1157</v>
      </c>
      <c r="G13" s="26">
        <f t="shared" si="2"/>
        <v>14392</v>
      </c>
      <c r="H13" s="26">
        <f t="shared" si="2"/>
        <v>17661</v>
      </c>
      <c r="I13" s="26">
        <f t="shared" si="2"/>
        <v>32053</v>
      </c>
      <c r="J13" s="26">
        <f t="shared" si="2"/>
        <v>2855</v>
      </c>
      <c r="K13" s="26">
        <f t="shared" si="2"/>
        <v>394</v>
      </c>
      <c r="L13" s="26">
        <f t="shared" si="2"/>
        <v>0</v>
      </c>
      <c r="M13" s="26">
        <f t="shared" si="2"/>
        <v>1773</v>
      </c>
      <c r="N13" s="26">
        <f t="shared" si="2"/>
        <v>1591</v>
      </c>
      <c r="O13" s="26">
        <f t="shared" si="2"/>
        <v>39823</v>
      </c>
      <c r="P13" s="45"/>
      <c r="Q13" s="42">
        <v>39823</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5</v>
      </c>
      <c r="E15" s="51">
        <f>IF(E10&gt;-E21,E10+E21,0)</f>
        <v>0</v>
      </c>
      <c r="F15" s="39">
        <f>SUM(C15:E15)</f>
        <v>5</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5</v>
      </c>
      <c r="P15" s="14"/>
      <c r="Q15" s="3"/>
      <c r="R15" s="3"/>
    </row>
    <row r="16" spans="1:25" ht="15.95" customHeight="1">
      <c r="B16" s="25" t="s">
        <v>57</v>
      </c>
      <c r="C16" s="26">
        <f>SUM(C8:C9,C12,C15)+C19+C20+C11</f>
        <v>690</v>
      </c>
      <c r="D16" s="26">
        <f t="shared" ref="D16:N16" si="3">SUM(D8:D9,D12,D15)+D19+D20+D11</f>
        <v>345</v>
      </c>
      <c r="E16" s="26">
        <f t="shared" si="3"/>
        <v>0</v>
      </c>
      <c r="F16" s="26">
        <f t="shared" si="3"/>
        <v>1035</v>
      </c>
      <c r="G16" s="26">
        <f t="shared" si="3"/>
        <v>14392</v>
      </c>
      <c r="H16" s="26">
        <f t="shared" si="3"/>
        <v>17661</v>
      </c>
      <c r="I16" s="26">
        <f t="shared" si="3"/>
        <v>32053</v>
      </c>
      <c r="J16" s="26">
        <f t="shared" si="3"/>
        <v>2855</v>
      </c>
      <c r="K16" s="26">
        <f t="shared" si="3"/>
        <v>394</v>
      </c>
      <c r="L16" s="26">
        <f t="shared" si="3"/>
        <v>0</v>
      </c>
      <c r="M16" s="26">
        <f t="shared" si="3"/>
        <v>1773</v>
      </c>
      <c r="N16" s="26">
        <f t="shared" si="3"/>
        <v>1591</v>
      </c>
      <c r="O16" s="26">
        <f>SUM(C16:E16,G16:H16,J16:N16)</f>
        <v>39701</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-122</v>
      </c>
      <c r="E21" s="12">
        <v>0</v>
      </c>
      <c r="F21" s="39">
        <f>SUM(C21:E21)</f>
        <v>-122</v>
      </c>
      <c r="G21" s="12">
        <v>0</v>
      </c>
      <c r="H21" s="12">
        <v>0</v>
      </c>
      <c r="I21" s="39">
        <f>SUM(G21:H21)</f>
        <v>0</v>
      </c>
      <c r="J21" s="12">
        <v>0</v>
      </c>
      <c r="K21" s="12">
        <v>0</v>
      </c>
      <c r="L21" s="12">
        <v>0</v>
      </c>
      <c r="M21" s="12">
        <v>0</v>
      </c>
      <c r="N21" s="12">
        <v>0</v>
      </c>
      <c r="O21" s="27">
        <f t="shared" si="4"/>
        <v>-122</v>
      </c>
      <c r="P21" s="44"/>
      <c r="Q21" s="42">
        <v>-122</v>
      </c>
      <c r="R21" s="43">
        <f t="shared" si="5"/>
        <v>0</v>
      </c>
    </row>
    <row r="22" spans="1:19" ht="15.95" customHeight="1">
      <c r="B22" s="23" t="s">
        <v>6</v>
      </c>
      <c r="C22" s="12">
        <v>-690</v>
      </c>
      <c r="D22" s="12">
        <v>-8</v>
      </c>
      <c r="E22" s="12">
        <v>0</v>
      </c>
      <c r="F22" s="39">
        <f>SUM(C22:E22)</f>
        <v>-698</v>
      </c>
      <c r="G22" s="12">
        <v>-13038</v>
      </c>
      <c r="H22" s="12">
        <v>-17859</v>
      </c>
      <c r="I22" s="39">
        <f>SUM(G22:H22)</f>
        <v>-30897</v>
      </c>
      <c r="J22" s="12">
        <v>-1832</v>
      </c>
      <c r="K22" s="12">
        <v>-52</v>
      </c>
      <c r="L22" s="12">
        <v>0</v>
      </c>
      <c r="M22" s="12">
        <v>-9</v>
      </c>
      <c r="N22" s="12">
        <v>-1225</v>
      </c>
      <c r="O22" s="27">
        <f t="shared" si="4"/>
        <v>-34713</v>
      </c>
      <c r="P22" s="44"/>
      <c r="Q22" s="42">
        <v>-34713</v>
      </c>
      <c r="R22" s="43">
        <f t="shared" si="5"/>
        <v>0</v>
      </c>
    </row>
    <row r="23" spans="1:19" ht="15.95" customHeight="1">
      <c r="B23" s="28" t="s">
        <v>55</v>
      </c>
      <c r="C23" s="26">
        <f>C19+C20+C21+C22</f>
        <v>-690</v>
      </c>
      <c r="D23" s="26">
        <f t="shared" ref="D23:O23" si="6">D19+D20+D21+D22</f>
        <v>-130</v>
      </c>
      <c r="E23" s="26">
        <f t="shared" si="6"/>
        <v>0</v>
      </c>
      <c r="F23" s="26">
        <f t="shared" si="6"/>
        <v>-820</v>
      </c>
      <c r="G23" s="26">
        <f t="shared" si="6"/>
        <v>-13038</v>
      </c>
      <c r="H23" s="26">
        <f t="shared" si="6"/>
        <v>-17859</v>
      </c>
      <c r="I23" s="26">
        <f t="shared" si="6"/>
        <v>-30897</v>
      </c>
      <c r="J23" s="26">
        <f t="shared" si="6"/>
        <v>-1832</v>
      </c>
      <c r="K23" s="26">
        <f t="shared" si="6"/>
        <v>-52</v>
      </c>
      <c r="L23" s="26">
        <f t="shared" si="6"/>
        <v>0</v>
      </c>
      <c r="M23" s="26">
        <f t="shared" si="6"/>
        <v>-9</v>
      </c>
      <c r="N23" s="26">
        <f t="shared" si="6"/>
        <v>-1225</v>
      </c>
      <c r="O23" s="26">
        <f t="shared" si="6"/>
        <v>-34835</v>
      </c>
      <c r="P23" s="45"/>
      <c r="Q23" s="42">
        <v>-34835</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-690</v>
      </c>
      <c r="D26" s="26">
        <f t="shared" ref="D26:N26" si="7">SUM(D22,D25)</f>
        <v>-8</v>
      </c>
      <c r="E26" s="26">
        <f t="shared" si="7"/>
        <v>0</v>
      </c>
      <c r="F26" s="26">
        <f>SUM(C26:E26)</f>
        <v>-698</v>
      </c>
      <c r="G26" s="26">
        <f t="shared" si="7"/>
        <v>-13038</v>
      </c>
      <c r="H26" s="26">
        <f t="shared" si="7"/>
        <v>-17859</v>
      </c>
      <c r="I26" s="26">
        <f>SUM(G26:H26)</f>
        <v>-30897</v>
      </c>
      <c r="J26" s="26">
        <f t="shared" si="7"/>
        <v>-1832</v>
      </c>
      <c r="K26" s="26">
        <f t="shared" si="7"/>
        <v>-52</v>
      </c>
      <c r="L26" s="26">
        <f t="shared" si="7"/>
        <v>0</v>
      </c>
      <c r="M26" s="26">
        <f t="shared" si="7"/>
        <v>-9</v>
      </c>
      <c r="N26" s="26">
        <f t="shared" si="7"/>
        <v>-1225</v>
      </c>
      <c r="O26" s="26">
        <f>SUM(C26:E26,G26:H26,J26:N26)</f>
        <v>-34713</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0</v>
      </c>
      <c r="D28" s="26">
        <f t="shared" ref="D28:O28" si="8">D13+D23</f>
        <v>337</v>
      </c>
      <c r="E28" s="26">
        <f t="shared" si="8"/>
        <v>0</v>
      </c>
      <c r="F28" s="26">
        <f t="shared" si="8"/>
        <v>337</v>
      </c>
      <c r="G28" s="26">
        <f t="shared" si="8"/>
        <v>1354</v>
      </c>
      <c r="H28" s="26">
        <f t="shared" si="8"/>
        <v>-198</v>
      </c>
      <c r="I28" s="26">
        <f t="shared" si="8"/>
        <v>1156</v>
      </c>
      <c r="J28" s="26">
        <f t="shared" si="8"/>
        <v>1023</v>
      </c>
      <c r="K28" s="26">
        <f t="shared" si="8"/>
        <v>342</v>
      </c>
      <c r="L28" s="26">
        <f t="shared" si="8"/>
        <v>0</v>
      </c>
      <c r="M28" s="26">
        <f t="shared" si="8"/>
        <v>1764</v>
      </c>
      <c r="N28" s="26">
        <f t="shared" si="8"/>
        <v>366</v>
      </c>
      <c r="O28" s="26">
        <f t="shared" si="8"/>
        <v>4988</v>
      </c>
      <c r="P28" s="45"/>
      <c r="Q28" s="42">
        <v>4988</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1039</v>
      </c>
      <c r="D33" s="51">
        <v>0</v>
      </c>
      <c r="E33" s="51">
        <v>0</v>
      </c>
      <c r="F33" s="51">
        <v>1039</v>
      </c>
      <c r="G33" s="51">
        <v>16370</v>
      </c>
      <c r="H33" s="51">
        <v>19604</v>
      </c>
      <c r="I33" s="51">
        <v>35974</v>
      </c>
      <c r="J33" s="51">
        <v>2002</v>
      </c>
      <c r="K33" s="51">
        <v>951</v>
      </c>
      <c r="L33" s="51">
        <v>216</v>
      </c>
      <c r="M33" s="51">
        <v>1767</v>
      </c>
      <c r="N33" s="51">
        <v>2335</v>
      </c>
      <c r="O33" s="51">
        <v>44284</v>
      </c>
      <c r="P33" s="10"/>
      <c r="Q33" s="34"/>
      <c r="R33" s="33"/>
    </row>
    <row r="34" spans="1:18" s="11" customFormat="1" ht="15.95" customHeight="1">
      <c r="A34" s="53"/>
      <c r="B34" s="40" t="s">
        <v>73</v>
      </c>
      <c r="C34" s="51">
        <v>-640</v>
      </c>
      <c r="D34" s="51">
        <v>0</v>
      </c>
      <c r="E34" s="51">
        <v>0</v>
      </c>
      <c r="F34" s="51">
        <v>-640</v>
      </c>
      <c r="G34" s="51">
        <v>-14893</v>
      </c>
      <c r="H34" s="51">
        <v>-19272</v>
      </c>
      <c r="I34" s="51">
        <v>-34165</v>
      </c>
      <c r="J34" s="51">
        <v>-1023</v>
      </c>
      <c r="K34" s="51">
        <v>0</v>
      </c>
      <c r="L34" s="51">
        <v>-216</v>
      </c>
      <c r="M34" s="51">
        <v>-14</v>
      </c>
      <c r="N34" s="51">
        <v>-1861</v>
      </c>
      <c r="O34" s="51">
        <v>-37919</v>
      </c>
      <c r="P34" s="10"/>
      <c r="Q34" s="34"/>
      <c r="R34" s="33"/>
    </row>
    <row r="35" spans="1:18" s="11" customFormat="1" ht="15.95" customHeight="1">
      <c r="A35" s="53"/>
      <c r="B35" s="40" t="s">
        <v>74</v>
      </c>
      <c r="C35" s="51">
        <v>399</v>
      </c>
      <c r="D35" s="51">
        <v>0</v>
      </c>
      <c r="E35" s="51">
        <v>0</v>
      </c>
      <c r="F35" s="51">
        <v>399</v>
      </c>
      <c r="G35" s="51">
        <v>1477</v>
      </c>
      <c r="H35" s="51">
        <v>332</v>
      </c>
      <c r="I35" s="51">
        <v>1809</v>
      </c>
      <c r="J35" s="51">
        <v>979</v>
      </c>
      <c r="K35" s="51">
        <v>951</v>
      </c>
      <c r="L35" s="51">
        <v>0</v>
      </c>
      <c r="M35" s="51">
        <v>1753</v>
      </c>
      <c r="N35" s="51">
        <v>474</v>
      </c>
      <c r="O35" s="51">
        <v>6365</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49" priority="10" stopIfTrue="1" operator="notEqual">
      <formula>0</formula>
    </cfRule>
  </conditionalFormatting>
  <conditionalFormatting sqref="C3:E3">
    <cfRule type="expression" dxfId="48" priority="8">
      <formula>$E$3&lt;&gt;0</formula>
    </cfRule>
  </conditionalFormatting>
  <conditionalFormatting sqref="R6:R7">
    <cfRule type="expression" dxfId="47" priority="9">
      <formula>SUM($R$8:$R$28)&lt;&gt;0</formula>
    </cfRule>
  </conditionalFormatting>
  <conditionalFormatting sqref="C35:O35">
    <cfRule type="expression" dxfId="46" priority="2">
      <formula>ABS(C28-C35)&gt;1000</formula>
    </cfRule>
    <cfRule type="expression" dxfId="45" priority="3">
      <formula>ABS((C28-C35)/C35)&gt;0.1</formula>
    </cfRule>
  </conditionalFormatting>
  <conditionalFormatting sqref="C34:O34">
    <cfRule type="expression" dxfId="44" priority="4">
      <formula>ABS(C26-C34)&gt;1000</formula>
    </cfRule>
    <cfRule type="expression" dxfId="43" priority="5">
      <formula>ABS((C26-C34)/C34)&gt;0.1</formula>
    </cfRule>
  </conditionalFormatting>
  <conditionalFormatting sqref="C33:O33">
    <cfRule type="expression" dxfId="42" priority="6">
      <formula>ABS(C16-C33)&gt;1000</formula>
    </cfRule>
    <cfRule type="expression" dxfId="41" priority="7">
      <formula>ABS((C16-C33)/C33)&gt;0.1</formula>
    </cfRule>
  </conditionalFormatting>
  <conditionalFormatting sqref="I14">
    <cfRule type="cellIs" dxfId="4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41</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27</v>
      </c>
      <c r="E8" s="12">
        <v>0</v>
      </c>
      <c r="F8" s="39">
        <f>SUM(C8:E8)</f>
        <v>27</v>
      </c>
      <c r="G8" s="38"/>
      <c r="H8" s="38"/>
      <c r="I8" s="38"/>
      <c r="J8" s="12">
        <v>299</v>
      </c>
      <c r="K8" s="12">
        <v>0</v>
      </c>
      <c r="L8" s="12">
        <v>0</v>
      </c>
      <c r="M8" s="12">
        <v>21</v>
      </c>
      <c r="N8" s="12">
        <v>277</v>
      </c>
      <c r="O8" s="27">
        <f>SUM(C8:E8,G8:H8,J8:N8)</f>
        <v>624</v>
      </c>
      <c r="P8" s="44"/>
      <c r="Q8" s="42">
        <v>624</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-93</v>
      </c>
      <c r="K11" s="12">
        <v>0</v>
      </c>
      <c r="L11" s="12">
        <v>0</v>
      </c>
      <c r="M11" s="12">
        <v>0</v>
      </c>
      <c r="N11" s="12">
        <v>-264</v>
      </c>
      <c r="O11" s="27">
        <f>SUM(C11:E11,G11:H11,J11:N11)</f>
        <v>-357</v>
      </c>
      <c r="P11" s="44"/>
      <c r="Q11" s="42">
        <v>-357</v>
      </c>
      <c r="R11" s="43">
        <f>Q11-O11</f>
        <v>0</v>
      </c>
    </row>
    <row r="12" spans="1:25" ht="15.95" customHeight="1">
      <c r="A12" s="11"/>
      <c r="B12" s="23" t="s">
        <v>5</v>
      </c>
      <c r="C12" s="12">
        <v>2048</v>
      </c>
      <c r="D12" s="12">
        <v>315</v>
      </c>
      <c r="E12" s="12">
        <v>0</v>
      </c>
      <c r="F12" s="39">
        <f>SUM(C12:E12)</f>
        <v>2363</v>
      </c>
      <c r="G12" s="12">
        <v>31674</v>
      </c>
      <c r="H12" s="12">
        <v>43297</v>
      </c>
      <c r="I12" s="39">
        <f>SUM(G12:H12)</f>
        <v>74971</v>
      </c>
      <c r="J12" s="12">
        <v>9292</v>
      </c>
      <c r="K12" s="12">
        <v>2118</v>
      </c>
      <c r="L12" s="12">
        <v>0</v>
      </c>
      <c r="M12" s="12">
        <v>1780</v>
      </c>
      <c r="N12" s="12">
        <v>6404</v>
      </c>
      <c r="O12" s="27">
        <f>SUM(C12:E12,G12:H12,J12:N12)</f>
        <v>96928</v>
      </c>
      <c r="P12" s="44"/>
      <c r="Q12" s="42">
        <v>96928</v>
      </c>
      <c r="R12" s="43">
        <f t="shared" si="0"/>
        <v>0</v>
      </c>
    </row>
    <row r="13" spans="1:25" ht="15.95" customHeight="1">
      <c r="A13" s="11"/>
      <c r="B13" s="25" t="s">
        <v>52</v>
      </c>
      <c r="C13" s="26">
        <f>C8+C9+C10+C12+C11</f>
        <v>2048</v>
      </c>
      <c r="D13" s="26">
        <f t="shared" ref="D13:O13" si="2">D8+D9+D10+D12+D11</f>
        <v>342</v>
      </c>
      <c r="E13" s="26">
        <f t="shared" si="2"/>
        <v>0</v>
      </c>
      <c r="F13" s="26">
        <f t="shared" si="2"/>
        <v>2390</v>
      </c>
      <c r="G13" s="26">
        <f t="shared" si="2"/>
        <v>31674</v>
      </c>
      <c r="H13" s="26">
        <f t="shared" si="2"/>
        <v>43297</v>
      </c>
      <c r="I13" s="26">
        <f t="shared" si="2"/>
        <v>74971</v>
      </c>
      <c r="J13" s="26">
        <f t="shared" si="2"/>
        <v>9498</v>
      </c>
      <c r="K13" s="26">
        <f t="shared" si="2"/>
        <v>2118</v>
      </c>
      <c r="L13" s="26">
        <f t="shared" si="2"/>
        <v>0</v>
      </c>
      <c r="M13" s="26">
        <f t="shared" si="2"/>
        <v>1801</v>
      </c>
      <c r="N13" s="26">
        <f t="shared" si="2"/>
        <v>6417</v>
      </c>
      <c r="O13" s="26">
        <f t="shared" si="2"/>
        <v>97195</v>
      </c>
      <c r="P13" s="45"/>
      <c r="Q13" s="42">
        <v>97195</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2048</v>
      </c>
      <c r="D16" s="26">
        <f t="shared" ref="D16:N16" si="3">SUM(D8:D9,D12,D15)+D19+D20+D11</f>
        <v>342</v>
      </c>
      <c r="E16" s="26">
        <f t="shared" si="3"/>
        <v>0</v>
      </c>
      <c r="F16" s="26">
        <f t="shared" si="3"/>
        <v>2390</v>
      </c>
      <c r="G16" s="26">
        <f t="shared" si="3"/>
        <v>31674</v>
      </c>
      <c r="H16" s="26">
        <f t="shared" si="3"/>
        <v>43297</v>
      </c>
      <c r="I16" s="26">
        <f t="shared" si="3"/>
        <v>74971</v>
      </c>
      <c r="J16" s="26">
        <f t="shared" si="3"/>
        <v>9498</v>
      </c>
      <c r="K16" s="26">
        <f t="shared" si="3"/>
        <v>2118</v>
      </c>
      <c r="L16" s="26">
        <f t="shared" si="3"/>
        <v>0</v>
      </c>
      <c r="M16" s="26">
        <f t="shared" si="3"/>
        <v>1801</v>
      </c>
      <c r="N16" s="26">
        <f t="shared" si="3"/>
        <v>6417</v>
      </c>
      <c r="O16" s="26">
        <f>SUM(C16:E16,G16:H16,J16:N16)</f>
        <v>97195</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0</v>
      </c>
      <c r="D22" s="12">
        <v>0</v>
      </c>
      <c r="E22" s="12">
        <v>0</v>
      </c>
      <c r="F22" s="39">
        <f>SUM(C22:E22)</f>
        <v>0</v>
      </c>
      <c r="G22" s="12">
        <v>-31170</v>
      </c>
      <c r="H22" s="12">
        <v>-42001</v>
      </c>
      <c r="I22" s="39">
        <f>SUM(G22:H22)</f>
        <v>-73171</v>
      </c>
      <c r="J22" s="12">
        <v>-6598</v>
      </c>
      <c r="K22" s="12">
        <v>-125</v>
      </c>
      <c r="L22" s="12">
        <v>0</v>
      </c>
      <c r="M22" s="12">
        <v>-118</v>
      </c>
      <c r="N22" s="12">
        <v>-1951</v>
      </c>
      <c r="O22" s="27">
        <f t="shared" si="4"/>
        <v>-81963</v>
      </c>
      <c r="P22" s="44"/>
      <c r="Q22" s="42">
        <v>-81963</v>
      </c>
      <c r="R22" s="43">
        <f t="shared" si="5"/>
        <v>0</v>
      </c>
    </row>
    <row r="23" spans="1:19" ht="15.95" customHeight="1">
      <c r="B23" s="28" t="s">
        <v>55</v>
      </c>
      <c r="C23" s="26">
        <f>C19+C20+C21+C22</f>
        <v>0</v>
      </c>
      <c r="D23" s="26">
        <f t="shared" ref="D23:O23" si="6">D19+D20+D21+D22</f>
        <v>0</v>
      </c>
      <c r="E23" s="26">
        <f t="shared" si="6"/>
        <v>0</v>
      </c>
      <c r="F23" s="26">
        <f t="shared" si="6"/>
        <v>0</v>
      </c>
      <c r="G23" s="26">
        <f t="shared" si="6"/>
        <v>-31170</v>
      </c>
      <c r="H23" s="26">
        <f t="shared" si="6"/>
        <v>-42001</v>
      </c>
      <c r="I23" s="26">
        <f t="shared" si="6"/>
        <v>-73171</v>
      </c>
      <c r="J23" s="26">
        <f t="shared" si="6"/>
        <v>-6598</v>
      </c>
      <c r="K23" s="26">
        <f t="shared" si="6"/>
        <v>-125</v>
      </c>
      <c r="L23" s="26">
        <f t="shared" si="6"/>
        <v>0</v>
      </c>
      <c r="M23" s="26">
        <f t="shared" si="6"/>
        <v>-118</v>
      </c>
      <c r="N23" s="26">
        <f t="shared" si="6"/>
        <v>-1951</v>
      </c>
      <c r="O23" s="26">
        <f t="shared" si="6"/>
        <v>-81963</v>
      </c>
      <c r="P23" s="45"/>
      <c r="Q23" s="42">
        <v>-81963</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0</v>
      </c>
      <c r="D26" s="26">
        <f t="shared" ref="D26:N26" si="7">SUM(D22,D25)</f>
        <v>0</v>
      </c>
      <c r="E26" s="26">
        <f t="shared" si="7"/>
        <v>0</v>
      </c>
      <c r="F26" s="26">
        <f>SUM(C26:E26)</f>
        <v>0</v>
      </c>
      <c r="G26" s="26">
        <f t="shared" si="7"/>
        <v>-31170</v>
      </c>
      <c r="H26" s="26">
        <f t="shared" si="7"/>
        <v>-42001</v>
      </c>
      <c r="I26" s="26">
        <f>SUM(G26:H26)</f>
        <v>-73171</v>
      </c>
      <c r="J26" s="26">
        <f t="shared" si="7"/>
        <v>-6598</v>
      </c>
      <c r="K26" s="26">
        <f t="shared" si="7"/>
        <v>-125</v>
      </c>
      <c r="L26" s="26">
        <f t="shared" si="7"/>
        <v>0</v>
      </c>
      <c r="M26" s="26">
        <f t="shared" si="7"/>
        <v>-118</v>
      </c>
      <c r="N26" s="26">
        <f t="shared" si="7"/>
        <v>-1951</v>
      </c>
      <c r="O26" s="26">
        <f>SUM(C26:E26,G26:H26,J26:N26)</f>
        <v>-81963</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2048</v>
      </c>
      <c r="D28" s="26">
        <f t="shared" ref="D28:O28" si="8">D13+D23</f>
        <v>342</v>
      </c>
      <c r="E28" s="26">
        <f t="shared" si="8"/>
        <v>0</v>
      </c>
      <c r="F28" s="26">
        <f t="shared" si="8"/>
        <v>2390</v>
      </c>
      <c r="G28" s="26">
        <f t="shared" si="8"/>
        <v>504</v>
      </c>
      <c r="H28" s="26">
        <f t="shared" si="8"/>
        <v>1296</v>
      </c>
      <c r="I28" s="26">
        <f t="shared" si="8"/>
        <v>1800</v>
      </c>
      <c r="J28" s="26">
        <f t="shared" si="8"/>
        <v>2900</v>
      </c>
      <c r="K28" s="26">
        <f t="shared" si="8"/>
        <v>1993</v>
      </c>
      <c r="L28" s="26">
        <f t="shared" si="8"/>
        <v>0</v>
      </c>
      <c r="M28" s="26">
        <f t="shared" si="8"/>
        <v>1683</v>
      </c>
      <c r="N28" s="26">
        <f t="shared" si="8"/>
        <v>4466</v>
      </c>
      <c r="O28" s="26">
        <f t="shared" si="8"/>
        <v>15232</v>
      </c>
      <c r="P28" s="45"/>
      <c r="Q28" s="42">
        <v>15232</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2033</v>
      </c>
      <c r="D33" s="51">
        <v>339</v>
      </c>
      <c r="E33" s="51">
        <v>0</v>
      </c>
      <c r="F33" s="51">
        <v>2372</v>
      </c>
      <c r="G33" s="51">
        <v>37651</v>
      </c>
      <c r="H33" s="51">
        <v>47889</v>
      </c>
      <c r="I33" s="51">
        <v>85540</v>
      </c>
      <c r="J33" s="51">
        <v>11656</v>
      </c>
      <c r="K33" s="51">
        <v>1548</v>
      </c>
      <c r="L33" s="51">
        <v>0</v>
      </c>
      <c r="M33" s="51">
        <v>1820</v>
      </c>
      <c r="N33" s="51">
        <v>7249</v>
      </c>
      <c r="O33" s="51">
        <v>110185</v>
      </c>
      <c r="P33" s="10"/>
      <c r="Q33" s="34"/>
      <c r="R33" s="33"/>
    </row>
    <row r="34" spans="1:18" s="11" customFormat="1" ht="15.95" customHeight="1">
      <c r="A34" s="53"/>
      <c r="B34" s="40" t="s">
        <v>73</v>
      </c>
      <c r="C34" s="51">
        <v>0</v>
      </c>
      <c r="D34" s="51">
        <v>0</v>
      </c>
      <c r="E34" s="51">
        <v>0</v>
      </c>
      <c r="F34" s="51">
        <v>0</v>
      </c>
      <c r="G34" s="51">
        <v>-37318</v>
      </c>
      <c r="H34" s="51">
        <v>-46032</v>
      </c>
      <c r="I34" s="51">
        <v>-83350</v>
      </c>
      <c r="J34" s="51">
        <v>-7266</v>
      </c>
      <c r="K34" s="51">
        <v>-208</v>
      </c>
      <c r="L34" s="51">
        <v>0</v>
      </c>
      <c r="M34" s="51">
        <v>-125</v>
      </c>
      <c r="N34" s="51">
        <v>-3602</v>
      </c>
      <c r="O34" s="51">
        <v>-94551</v>
      </c>
      <c r="P34" s="10"/>
      <c r="Q34" s="34"/>
      <c r="R34" s="33"/>
    </row>
    <row r="35" spans="1:18" s="11" customFormat="1" ht="15.95" customHeight="1">
      <c r="A35" s="53"/>
      <c r="B35" s="40" t="s">
        <v>74</v>
      </c>
      <c r="C35" s="51">
        <v>2033</v>
      </c>
      <c r="D35" s="51">
        <v>339</v>
      </c>
      <c r="E35" s="51">
        <v>0</v>
      </c>
      <c r="F35" s="51">
        <v>2372</v>
      </c>
      <c r="G35" s="51">
        <v>333</v>
      </c>
      <c r="H35" s="51">
        <v>1857</v>
      </c>
      <c r="I35" s="51">
        <v>2190</v>
      </c>
      <c r="J35" s="51">
        <v>4390</v>
      </c>
      <c r="K35" s="51">
        <v>1340</v>
      </c>
      <c r="L35" s="51">
        <v>0</v>
      </c>
      <c r="M35" s="51">
        <v>1695</v>
      </c>
      <c r="N35" s="51">
        <v>3647</v>
      </c>
      <c r="O35" s="51">
        <v>15634</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39" priority="10" stopIfTrue="1" operator="notEqual">
      <formula>0</formula>
    </cfRule>
  </conditionalFormatting>
  <conditionalFormatting sqref="C3:E3">
    <cfRule type="expression" dxfId="38" priority="8">
      <formula>$E$3&lt;&gt;0</formula>
    </cfRule>
  </conditionalFormatting>
  <conditionalFormatting sqref="R6:R7">
    <cfRule type="expression" dxfId="37" priority="9">
      <formula>SUM($R$8:$R$28)&lt;&gt;0</formula>
    </cfRule>
  </conditionalFormatting>
  <conditionalFormatting sqref="C35:O35">
    <cfRule type="expression" dxfId="36" priority="2">
      <formula>ABS(C28-C35)&gt;1000</formula>
    </cfRule>
    <cfRule type="expression" dxfId="35" priority="3">
      <formula>ABS((C28-C35)/C35)&gt;0.1</formula>
    </cfRule>
  </conditionalFormatting>
  <conditionalFormatting sqref="C34:O34">
    <cfRule type="expression" dxfId="34" priority="4">
      <formula>ABS(C26-C34)&gt;1000</formula>
    </cfRule>
    <cfRule type="expression" dxfId="33" priority="5">
      <formula>ABS((C26-C34)/C34)&gt;0.1</formula>
    </cfRule>
  </conditionalFormatting>
  <conditionalFormatting sqref="C33:O33">
    <cfRule type="expression" dxfId="32" priority="6">
      <formula>ABS(C16-C33)&gt;1000</formula>
    </cfRule>
    <cfRule type="expression" dxfId="31" priority="7">
      <formula>ABS((C16-C33)/C33)&gt;0.1</formula>
    </cfRule>
  </conditionalFormatting>
  <conditionalFormatting sqref="I14">
    <cfRule type="cellIs" dxfId="3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42</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14</v>
      </c>
      <c r="F8" s="39">
        <f>SUM(C8:E8)</f>
        <v>14</v>
      </c>
      <c r="G8" s="38"/>
      <c r="H8" s="38"/>
      <c r="I8" s="38"/>
      <c r="J8" s="12">
        <v>97</v>
      </c>
      <c r="K8" s="12">
        <v>0</v>
      </c>
      <c r="L8" s="12">
        <v>0</v>
      </c>
      <c r="M8" s="12">
        <v>101</v>
      </c>
      <c r="N8" s="12">
        <v>162</v>
      </c>
      <c r="O8" s="27">
        <f>SUM(C8:E8,G8:H8,J8:N8)</f>
        <v>374</v>
      </c>
      <c r="P8" s="44"/>
      <c r="Q8" s="42">
        <v>374</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0</v>
      </c>
      <c r="O11" s="27">
        <f>SUM(C11:E11,G11:H11,J11:N11)</f>
        <v>0</v>
      </c>
      <c r="P11" s="44"/>
      <c r="Q11" s="42">
        <v>0</v>
      </c>
      <c r="R11" s="43">
        <f>Q11-O11</f>
        <v>0</v>
      </c>
    </row>
    <row r="12" spans="1:25" ht="15.95" customHeight="1">
      <c r="A12" s="11"/>
      <c r="B12" s="23" t="s">
        <v>5</v>
      </c>
      <c r="C12" s="12">
        <v>0</v>
      </c>
      <c r="D12" s="12">
        <v>0</v>
      </c>
      <c r="E12" s="12">
        <v>789</v>
      </c>
      <c r="F12" s="39">
        <f>SUM(C12:E12)</f>
        <v>789</v>
      </c>
      <c r="G12" s="12">
        <v>6497</v>
      </c>
      <c r="H12" s="12">
        <v>8684</v>
      </c>
      <c r="I12" s="39">
        <f>SUM(G12:H12)</f>
        <v>15181</v>
      </c>
      <c r="J12" s="12">
        <v>4326</v>
      </c>
      <c r="K12" s="12">
        <v>0</v>
      </c>
      <c r="L12" s="12">
        <v>0</v>
      </c>
      <c r="M12" s="12">
        <v>4337</v>
      </c>
      <c r="N12" s="12">
        <v>2541</v>
      </c>
      <c r="O12" s="27">
        <f>SUM(C12:E12,G12:H12,J12:N12)</f>
        <v>27174</v>
      </c>
      <c r="P12" s="44"/>
      <c r="Q12" s="42">
        <v>27174</v>
      </c>
      <c r="R12" s="43">
        <f t="shared" si="0"/>
        <v>0</v>
      </c>
    </row>
    <row r="13" spans="1:25" ht="15.95" customHeight="1">
      <c r="A13" s="11"/>
      <c r="B13" s="25" t="s">
        <v>52</v>
      </c>
      <c r="C13" s="26">
        <f>C8+C9+C10+C12+C11</f>
        <v>0</v>
      </c>
      <c r="D13" s="26">
        <f t="shared" ref="D13:O13" si="2">D8+D9+D10+D12+D11</f>
        <v>0</v>
      </c>
      <c r="E13" s="26">
        <f t="shared" si="2"/>
        <v>803</v>
      </c>
      <c r="F13" s="26">
        <f t="shared" si="2"/>
        <v>803</v>
      </c>
      <c r="G13" s="26">
        <f t="shared" si="2"/>
        <v>6497</v>
      </c>
      <c r="H13" s="26">
        <f t="shared" si="2"/>
        <v>8684</v>
      </c>
      <c r="I13" s="26">
        <f t="shared" si="2"/>
        <v>15181</v>
      </c>
      <c r="J13" s="26">
        <f t="shared" si="2"/>
        <v>4423</v>
      </c>
      <c r="K13" s="26">
        <f t="shared" si="2"/>
        <v>0</v>
      </c>
      <c r="L13" s="26">
        <f t="shared" si="2"/>
        <v>0</v>
      </c>
      <c r="M13" s="26">
        <f t="shared" si="2"/>
        <v>4438</v>
      </c>
      <c r="N13" s="26">
        <f t="shared" si="2"/>
        <v>2703</v>
      </c>
      <c r="O13" s="26">
        <f t="shared" si="2"/>
        <v>27548</v>
      </c>
      <c r="P13" s="45"/>
      <c r="Q13" s="42">
        <v>27548</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0</v>
      </c>
      <c r="D16" s="26">
        <f t="shared" ref="D16:N16" si="3">SUM(D8:D9,D12,D15)+D19+D20+D11</f>
        <v>0</v>
      </c>
      <c r="E16" s="26">
        <f t="shared" si="3"/>
        <v>803</v>
      </c>
      <c r="F16" s="26">
        <f t="shared" si="3"/>
        <v>803</v>
      </c>
      <c r="G16" s="26">
        <f t="shared" si="3"/>
        <v>6497</v>
      </c>
      <c r="H16" s="26">
        <f t="shared" si="3"/>
        <v>8684</v>
      </c>
      <c r="I16" s="26">
        <f t="shared" si="3"/>
        <v>15181</v>
      </c>
      <c r="J16" s="26">
        <f t="shared" si="3"/>
        <v>4423</v>
      </c>
      <c r="K16" s="26">
        <f t="shared" si="3"/>
        <v>0</v>
      </c>
      <c r="L16" s="26">
        <f t="shared" si="3"/>
        <v>0</v>
      </c>
      <c r="M16" s="26">
        <f t="shared" si="3"/>
        <v>4438</v>
      </c>
      <c r="N16" s="26">
        <f t="shared" si="3"/>
        <v>2644</v>
      </c>
      <c r="O16" s="26">
        <f>SUM(C16:E16,G16:H16,J16:N16)</f>
        <v>27489</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-59</v>
      </c>
      <c r="O19" s="27">
        <f t="shared" ref="O19:O22" si="4">SUM(C19:E19,G19:H19,J19:N19)</f>
        <v>-59</v>
      </c>
      <c r="P19" s="44"/>
      <c r="Q19" s="42">
        <v>-59</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0</v>
      </c>
      <c r="D22" s="12">
        <v>0</v>
      </c>
      <c r="E22" s="12">
        <v>-735</v>
      </c>
      <c r="F22" s="39">
        <f>SUM(C22:E22)</f>
        <v>-735</v>
      </c>
      <c r="G22" s="12">
        <v>-6242</v>
      </c>
      <c r="H22" s="12">
        <v>-8346</v>
      </c>
      <c r="I22" s="39">
        <f>SUM(G22:H22)</f>
        <v>-14588</v>
      </c>
      <c r="J22" s="12">
        <v>-2256</v>
      </c>
      <c r="K22" s="12">
        <v>0</v>
      </c>
      <c r="L22" s="12">
        <v>0</v>
      </c>
      <c r="M22" s="12">
        <v>0</v>
      </c>
      <c r="N22" s="12">
        <v>-821</v>
      </c>
      <c r="O22" s="27">
        <f t="shared" si="4"/>
        <v>-18400</v>
      </c>
      <c r="P22" s="44"/>
      <c r="Q22" s="42">
        <v>-18400</v>
      </c>
      <c r="R22" s="43">
        <f t="shared" si="5"/>
        <v>0</v>
      </c>
    </row>
    <row r="23" spans="1:19" ht="15.95" customHeight="1">
      <c r="B23" s="28" t="s">
        <v>55</v>
      </c>
      <c r="C23" s="26">
        <f>C19+C20+C21+C22</f>
        <v>0</v>
      </c>
      <c r="D23" s="26">
        <f t="shared" ref="D23:O23" si="6">D19+D20+D21+D22</f>
        <v>0</v>
      </c>
      <c r="E23" s="26">
        <f t="shared" si="6"/>
        <v>-735</v>
      </c>
      <c r="F23" s="26">
        <f t="shared" si="6"/>
        <v>-735</v>
      </c>
      <c r="G23" s="26">
        <f t="shared" si="6"/>
        <v>-6242</v>
      </c>
      <c r="H23" s="26">
        <f t="shared" si="6"/>
        <v>-8346</v>
      </c>
      <c r="I23" s="26">
        <f t="shared" si="6"/>
        <v>-14588</v>
      </c>
      <c r="J23" s="26">
        <f t="shared" si="6"/>
        <v>-2256</v>
      </c>
      <c r="K23" s="26">
        <f t="shared" si="6"/>
        <v>0</v>
      </c>
      <c r="L23" s="26">
        <f t="shared" si="6"/>
        <v>0</v>
      </c>
      <c r="M23" s="26">
        <f t="shared" si="6"/>
        <v>0</v>
      </c>
      <c r="N23" s="26">
        <f t="shared" si="6"/>
        <v>-880</v>
      </c>
      <c r="O23" s="26">
        <f t="shared" si="6"/>
        <v>-18459</v>
      </c>
      <c r="P23" s="45"/>
      <c r="Q23" s="42">
        <v>-18459</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0</v>
      </c>
      <c r="D26" s="26">
        <f t="shared" ref="D26:N26" si="7">SUM(D22,D25)</f>
        <v>0</v>
      </c>
      <c r="E26" s="26">
        <f t="shared" si="7"/>
        <v>-735</v>
      </c>
      <c r="F26" s="26">
        <f>SUM(C26:E26)</f>
        <v>-735</v>
      </c>
      <c r="G26" s="26">
        <f t="shared" si="7"/>
        <v>-6242</v>
      </c>
      <c r="H26" s="26">
        <f t="shared" si="7"/>
        <v>-8346</v>
      </c>
      <c r="I26" s="26">
        <f>SUM(G26:H26)</f>
        <v>-14588</v>
      </c>
      <c r="J26" s="26">
        <f t="shared" si="7"/>
        <v>-2256</v>
      </c>
      <c r="K26" s="26">
        <f t="shared" si="7"/>
        <v>0</v>
      </c>
      <c r="L26" s="26">
        <f t="shared" si="7"/>
        <v>0</v>
      </c>
      <c r="M26" s="26">
        <f t="shared" si="7"/>
        <v>0</v>
      </c>
      <c r="N26" s="26">
        <f t="shared" si="7"/>
        <v>-821</v>
      </c>
      <c r="O26" s="26">
        <f>SUM(C26:E26,G26:H26,J26:N26)</f>
        <v>-18400</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0</v>
      </c>
      <c r="D28" s="26">
        <f t="shared" ref="D28:O28" si="8">D13+D23</f>
        <v>0</v>
      </c>
      <c r="E28" s="26">
        <f t="shared" si="8"/>
        <v>68</v>
      </c>
      <c r="F28" s="26">
        <f t="shared" si="8"/>
        <v>68</v>
      </c>
      <c r="G28" s="26">
        <f t="shared" si="8"/>
        <v>255</v>
      </c>
      <c r="H28" s="26">
        <f t="shared" si="8"/>
        <v>338</v>
      </c>
      <c r="I28" s="26">
        <f t="shared" si="8"/>
        <v>593</v>
      </c>
      <c r="J28" s="26">
        <f t="shared" si="8"/>
        <v>2167</v>
      </c>
      <c r="K28" s="26">
        <f t="shared" si="8"/>
        <v>0</v>
      </c>
      <c r="L28" s="26">
        <f t="shared" si="8"/>
        <v>0</v>
      </c>
      <c r="M28" s="26">
        <f t="shared" si="8"/>
        <v>4438</v>
      </c>
      <c r="N28" s="26">
        <f t="shared" si="8"/>
        <v>1823</v>
      </c>
      <c r="O28" s="26">
        <f t="shared" si="8"/>
        <v>9089</v>
      </c>
      <c r="P28" s="45"/>
      <c r="Q28" s="42">
        <v>9089</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3</v>
      </c>
      <c r="K30" s="12">
        <v>0</v>
      </c>
      <c r="L30" s="12">
        <v>0</v>
      </c>
      <c r="M30" s="12">
        <v>0</v>
      </c>
      <c r="N30" s="12">
        <v>2</v>
      </c>
      <c r="O30" s="27">
        <f>SUM(C30:E30,G30:H30,J30:N30)</f>
        <v>5</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0</v>
      </c>
      <c r="D33" s="51">
        <v>0</v>
      </c>
      <c r="E33" s="51">
        <v>705</v>
      </c>
      <c r="F33" s="51">
        <v>705</v>
      </c>
      <c r="G33" s="51">
        <v>7635</v>
      </c>
      <c r="H33" s="51">
        <v>9091</v>
      </c>
      <c r="I33" s="51">
        <v>16726</v>
      </c>
      <c r="J33" s="51">
        <v>4206</v>
      </c>
      <c r="K33" s="51">
        <v>0</v>
      </c>
      <c r="L33" s="51">
        <v>0</v>
      </c>
      <c r="M33" s="51">
        <v>4292</v>
      </c>
      <c r="N33" s="51">
        <v>1836</v>
      </c>
      <c r="O33" s="51">
        <v>27765</v>
      </c>
      <c r="P33" s="10"/>
      <c r="Q33" s="34"/>
      <c r="R33" s="33"/>
    </row>
    <row r="34" spans="1:18" s="11" customFormat="1" ht="15.95" customHeight="1">
      <c r="A34" s="53"/>
      <c r="B34" s="40" t="s">
        <v>73</v>
      </c>
      <c r="C34" s="51">
        <v>0</v>
      </c>
      <c r="D34" s="51">
        <v>0</v>
      </c>
      <c r="E34" s="51">
        <v>-646</v>
      </c>
      <c r="F34" s="51">
        <v>-646</v>
      </c>
      <c r="G34" s="51">
        <v>-7413</v>
      </c>
      <c r="H34" s="51">
        <v>-8827</v>
      </c>
      <c r="I34" s="51">
        <v>-16240</v>
      </c>
      <c r="J34" s="51">
        <v>-2217</v>
      </c>
      <c r="K34" s="51">
        <v>0</v>
      </c>
      <c r="L34" s="51">
        <v>0</v>
      </c>
      <c r="M34" s="51">
        <v>0</v>
      </c>
      <c r="N34" s="51">
        <v>79</v>
      </c>
      <c r="O34" s="51">
        <v>-19024</v>
      </c>
      <c r="P34" s="10"/>
      <c r="Q34" s="34"/>
      <c r="R34" s="33"/>
    </row>
    <row r="35" spans="1:18" s="11" customFormat="1" ht="15.95" customHeight="1">
      <c r="A35" s="53"/>
      <c r="B35" s="40" t="s">
        <v>74</v>
      </c>
      <c r="C35" s="51">
        <v>0</v>
      </c>
      <c r="D35" s="51">
        <v>0</v>
      </c>
      <c r="E35" s="51">
        <v>59</v>
      </c>
      <c r="F35" s="51">
        <v>59</v>
      </c>
      <c r="G35" s="51">
        <v>222</v>
      </c>
      <c r="H35" s="51">
        <v>264</v>
      </c>
      <c r="I35" s="51">
        <v>486</v>
      </c>
      <c r="J35" s="51">
        <v>1989</v>
      </c>
      <c r="K35" s="51">
        <v>0</v>
      </c>
      <c r="L35" s="51">
        <v>0</v>
      </c>
      <c r="M35" s="51">
        <v>4292</v>
      </c>
      <c r="N35" s="51">
        <v>1915</v>
      </c>
      <c r="O35" s="51">
        <v>8741</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9" priority="10" stopIfTrue="1" operator="notEqual">
      <formula>0</formula>
    </cfRule>
  </conditionalFormatting>
  <conditionalFormatting sqref="C3:E3">
    <cfRule type="expression" dxfId="28" priority="8">
      <formula>$E$3&lt;&gt;0</formula>
    </cfRule>
  </conditionalFormatting>
  <conditionalFormatting sqref="R6:R7">
    <cfRule type="expression" dxfId="27" priority="9">
      <formula>SUM($R$8:$R$28)&lt;&gt;0</formula>
    </cfRule>
  </conditionalFormatting>
  <conditionalFormatting sqref="C35:O35">
    <cfRule type="expression" dxfId="26" priority="2">
      <formula>ABS(C28-C35)&gt;1000</formula>
    </cfRule>
    <cfRule type="expression" dxfId="25" priority="3">
      <formula>ABS((C28-C35)/C35)&gt;0.1</formula>
    </cfRule>
  </conditionalFormatting>
  <conditionalFormatting sqref="C34:O34">
    <cfRule type="expression" dxfId="24" priority="4">
      <formula>ABS(C26-C34)&gt;1000</formula>
    </cfRule>
    <cfRule type="expression" dxfId="23" priority="5">
      <formula>ABS((C26-C34)/C34)&gt;0.1</formula>
    </cfRule>
  </conditionalFormatting>
  <conditionalFormatting sqref="C33:O33">
    <cfRule type="expression" dxfId="22" priority="6">
      <formula>ABS(C16-C33)&gt;1000</formula>
    </cfRule>
    <cfRule type="expression" dxfId="21" priority="7">
      <formula>ABS((C16-C33)/C33)&gt;0.1</formula>
    </cfRule>
  </conditionalFormatting>
  <conditionalFormatting sqref="I14">
    <cfRule type="cellIs" dxfId="2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43</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41</v>
      </c>
      <c r="F8" s="39">
        <f>SUM(C8:E8)</f>
        <v>41</v>
      </c>
      <c r="G8" s="38"/>
      <c r="H8" s="38"/>
      <c r="I8" s="38"/>
      <c r="J8" s="12">
        <v>425</v>
      </c>
      <c r="K8" s="12">
        <v>0</v>
      </c>
      <c r="L8" s="12">
        <v>0</v>
      </c>
      <c r="M8" s="12">
        <v>0</v>
      </c>
      <c r="N8" s="12">
        <v>332</v>
      </c>
      <c r="O8" s="27">
        <f>SUM(C8:E8,G8:H8,J8:N8)</f>
        <v>798</v>
      </c>
      <c r="P8" s="44"/>
      <c r="Q8" s="42">
        <v>798</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-276</v>
      </c>
      <c r="K11" s="12">
        <v>0</v>
      </c>
      <c r="L11" s="12">
        <v>0</v>
      </c>
      <c r="M11" s="12">
        <v>0</v>
      </c>
      <c r="N11" s="12">
        <v>-81</v>
      </c>
      <c r="O11" s="27">
        <f>SUM(C11:E11,G11:H11,J11:N11)</f>
        <v>-357</v>
      </c>
      <c r="P11" s="44"/>
      <c r="Q11" s="42">
        <v>-357</v>
      </c>
      <c r="R11" s="43">
        <f>Q11-O11</f>
        <v>0</v>
      </c>
    </row>
    <row r="12" spans="1:25" ht="15.95" customHeight="1">
      <c r="A12" s="11"/>
      <c r="B12" s="23" t="s">
        <v>5</v>
      </c>
      <c r="C12" s="12">
        <v>0</v>
      </c>
      <c r="D12" s="12">
        <v>0</v>
      </c>
      <c r="E12" s="12">
        <v>578</v>
      </c>
      <c r="F12" s="39">
        <f>SUM(C12:E12)</f>
        <v>578</v>
      </c>
      <c r="G12" s="12">
        <v>23340</v>
      </c>
      <c r="H12" s="12">
        <v>23152</v>
      </c>
      <c r="I12" s="39">
        <f>SUM(G12:H12)</f>
        <v>46492</v>
      </c>
      <c r="J12" s="12">
        <v>3812</v>
      </c>
      <c r="K12" s="12">
        <v>0</v>
      </c>
      <c r="L12" s="12">
        <v>0</v>
      </c>
      <c r="M12" s="12">
        <v>3983</v>
      </c>
      <c r="N12" s="12">
        <v>1368</v>
      </c>
      <c r="O12" s="27">
        <f>SUM(C12:E12,G12:H12,J12:N12)</f>
        <v>56233</v>
      </c>
      <c r="P12" s="44"/>
      <c r="Q12" s="42">
        <v>56233</v>
      </c>
      <c r="R12" s="43">
        <f t="shared" si="0"/>
        <v>0</v>
      </c>
    </row>
    <row r="13" spans="1:25" ht="15.95" customHeight="1">
      <c r="A13" s="11"/>
      <c r="B13" s="25" t="s">
        <v>52</v>
      </c>
      <c r="C13" s="26">
        <f>C8+C9+C10+C12+C11</f>
        <v>0</v>
      </c>
      <c r="D13" s="26">
        <f t="shared" ref="D13:O13" si="2">D8+D9+D10+D12+D11</f>
        <v>0</v>
      </c>
      <c r="E13" s="26">
        <f t="shared" si="2"/>
        <v>619</v>
      </c>
      <c r="F13" s="26">
        <f t="shared" si="2"/>
        <v>619</v>
      </c>
      <c r="G13" s="26">
        <f t="shared" si="2"/>
        <v>23340</v>
      </c>
      <c r="H13" s="26">
        <f t="shared" si="2"/>
        <v>23152</v>
      </c>
      <c r="I13" s="26">
        <f t="shared" si="2"/>
        <v>46492</v>
      </c>
      <c r="J13" s="26">
        <f t="shared" si="2"/>
        <v>3961</v>
      </c>
      <c r="K13" s="26">
        <f t="shared" si="2"/>
        <v>0</v>
      </c>
      <c r="L13" s="26">
        <f t="shared" si="2"/>
        <v>0</v>
      </c>
      <c r="M13" s="26">
        <f t="shared" si="2"/>
        <v>3983</v>
      </c>
      <c r="N13" s="26">
        <f t="shared" si="2"/>
        <v>1619</v>
      </c>
      <c r="O13" s="26">
        <f t="shared" si="2"/>
        <v>56674</v>
      </c>
      <c r="P13" s="45"/>
      <c r="Q13" s="42">
        <v>56674</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0</v>
      </c>
      <c r="D16" s="26">
        <f t="shared" ref="D16:N16" si="3">SUM(D8:D9,D12,D15)+D19+D20+D11</f>
        <v>0</v>
      </c>
      <c r="E16" s="26">
        <f t="shared" si="3"/>
        <v>599</v>
      </c>
      <c r="F16" s="26">
        <f t="shared" si="3"/>
        <v>599</v>
      </c>
      <c r="G16" s="26">
        <f t="shared" si="3"/>
        <v>23340</v>
      </c>
      <c r="H16" s="26">
        <f t="shared" si="3"/>
        <v>23152</v>
      </c>
      <c r="I16" s="26">
        <f t="shared" si="3"/>
        <v>46492</v>
      </c>
      <c r="J16" s="26">
        <f t="shared" si="3"/>
        <v>3961</v>
      </c>
      <c r="K16" s="26">
        <f t="shared" si="3"/>
        <v>0</v>
      </c>
      <c r="L16" s="26">
        <f t="shared" si="3"/>
        <v>0</v>
      </c>
      <c r="M16" s="26">
        <f t="shared" si="3"/>
        <v>3983</v>
      </c>
      <c r="N16" s="26">
        <f t="shared" si="3"/>
        <v>1612</v>
      </c>
      <c r="O16" s="26">
        <f>SUM(C16:E16,G16:H16,J16:N16)</f>
        <v>56647</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-20</v>
      </c>
      <c r="F19" s="39">
        <f>SUM(C19:E19)</f>
        <v>-20</v>
      </c>
      <c r="G19" s="12">
        <v>0</v>
      </c>
      <c r="H19" s="12">
        <v>0</v>
      </c>
      <c r="I19" s="39">
        <f>SUM(G19:H19)</f>
        <v>0</v>
      </c>
      <c r="J19" s="12">
        <v>0</v>
      </c>
      <c r="K19" s="12">
        <v>0</v>
      </c>
      <c r="L19" s="12">
        <v>0</v>
      </c>
      <c r="M19" s="12">
        <v>0</v>
      </c>
      <c r="N19" s="12">
        <v>-7</v>
      </c>
      <c r="O19" s="27">
        <f t="shared" ref="O19:O22" si="4">SUM(C19:E19,G19:H19,J19:N19)</f>
        <v>-27</v>
      </c>
      <c r="P19" s="44"/>
      <c r="Q19" s="42">
        <v>-27</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0</v>
      </c>
      <c r="D22" s="12">
        <v>0</v>
      </c>
      <c r="E22" s="12">
        <v>-446</v>
      </c>
      <c r="F22" s="39">
        <f>SUM(C22:E22)</f>
        <v>-446</v>
      </c>
      <c r="G22" s="12">
        <v>-23811</v>
      </c>
      <c r="H22" s="12">
        <v>-23619</v>
      </c>
      <c r="I22" s="39">
        <f>SUM(G22:H22)</f>
        <v>-47430</v>
      </c>
      <c r="J22" s="12">
        <v>-3303</v>
      </c>
      <c r="K22" s="12">
        <v>0</v>
      </c>
      <c r="L22" s="12">
        <v>0</v>
      </c>
      <c r="M22" s="12">
        <v>0</v>
      </c>
      <c r="N22" s="12">
        <v>-230</v>
      </c>
      <c r="O22" s="27">
        <f t="shared" si="4"/>
        <v>-51409</v>
      </c>
      <c r="P22" s="44"/>
      <c r="Q22" s="42">
        <v>-51409</v>
      </c>
      <c r="R22" s="43">
        <f t="shared" si="5"/>
        <v>0</v>
      </c>
    </row>
    <row r="23" spans="1:19" ht="15.95" customHeight="1">
      <c r="B23" s="28" t="s">
        <v>55</v>
      </c>
      <c r="C23" s="26">
        <f>C19+C20+C21+C22</f>
        <v>0</v>
      </c>
      <c r="D23" s="26">
        <f t="shared" ref="D23:O23" si="6">D19+D20+D21+D22</f>
        <v>0</v>
      </c>
      <c r="E23" s="26">
        <f t="shared" si="6"/>
        <v>-466</v>
      </c>
      <c r="F23" s="26">
        <f t="shared" si="6"/>
        <v>-466</v>
      </c>
      <c r="G23" s="26">
        <f t="shared" si="6"/>
        <v>-23811</v>
      </c>
      <c r="H23" s="26">
        <f t="shared" si="6"/>
        <v>-23619</v>
      </c>
      <c r="I23" s="26">
        <f t="shared" si="6"/>
        <v>-47430</v>
      </c>
      <c r="J23" s="26">
        <f t="shared" si="6"/>
        <v>-3303</v>
      </c>
      <c r="K23" s="26">
        <f t="shared" si="6"/>
        <v>0</v>
      </c>
      <c r="L23" s="26">
        <f t="shared" si="6"/>
        <v>0</v>
      </c>
      <c r="M23" s="26">
        <f t="shared" si="6"/>
        <v>0</v>
      </c>
      <c r="N23" s="26">
        <f t="shared" si="6"/>
        <v>-237</v>
      </c>
      <c r="O23" s="26">
        <f t="shared" si="6"/>
        <v>-51436</v>
      </c>
      <c r="P23" s="45"/>
      <c r="Q23" s="42">
        <v>-51436</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0</v>
      </c>
      <c r="D26" s="26">
        <f t="shared" ref="D26:N26" si="7">SUM(D22,D25)</f>
        <v>0</v>
      </c>
      <c r="E26" s="26">
        <f t="shared" si="7"/>
        <v>-446</v>
      </c>
      <c r="F26" s="26">
        <f>SUM(C26:E26)</f>
        <v>-446</v>
      </c>
      <c r="G26" s="26">
        <f t="shared" si="7"/>
        <v>-23811</v>
      </c>
      <c r="H26" s="26">
        <f t="shared" si="7"/>
        <v>-23619</v>
      </c>
      <c r="I26" s="26">
        <f>SUM(G26:H26)</f>
        <v>-47430</v>
      </c>
      <c r="J26" s="26">
        <f t="shared" si="7"/>
        <v>-3303</v>
      </c>
      <c r="K26" s="26">
        <f t="shared" si="7"/>
        <v>0</v>
      </c>
      <c r="L26" s="26">
        <f t="shared" si="7"/>
        <v>0</v>
      </c>
      <c r="M26" s="26">
        <f t="shared" si="7"/>
        <v>0</v>
      </c>
      <c r="N26" s="26">
        <f t="shared" si="7"/>
        <v>-230</v>
      </c>
      <c r="O26" s="26">
        <f>SUM(C26:E26,G26:H26,J26:N26)</f>
        <v>-51409</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0</v>
      </c>
      <c r="D28" s="26">
        <f t="shared" ref="D28:O28" si="8">D13+D23</f>
        <v>0</v>
      </c>
      <c r="E28" s="26">
        <f t="shared" si="8"/>
        <v>153</v>
      </c>
      <c r="F28" s="26">
        <f t="shared" si="8"/>
        <v>153</v>
      </c>
      <c r="G28" s="26">
        <f t="shared" si="8"/>
        <v>-471</v>
      </c>
      <c r="H28" s="26">
        <f t="shared" si="8"/>
        <v>-467</v>
      </c>
      <c r="I28" s="26">
        <f t="shared" si="8"/>
        <v>-938</v>
      </c>
      <c r="J28" s="26">
        <f t="shared" si="8"/>
        <v>658</v>
      </c>
      <c r="K28" s="26">
        <f t="shared" si="8"/>
        <v>0</v>
      </c>
      <c r="L28" s="26">
        <f t="shared" si="8"/>
        <v>0</v>
      </c>
      <c r="M28" s="26">
        <f t="shared" si="8"/>
        <v>3983</v>
      </c>
      <c r="N28" s="26">
        <f t="shared" si="8"/>
        <v>1382</v>
      </c>
      <c r="O28" s="26">
        <f t="shared" si="8"/>
        <v>5238</v>
      </c>
      <c r="P28" s="45"/>
      <c r="Q28" s="42">
        <v>5238</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0</v>
      </c>
      <c r="D33" s="51">
        <v>0</v>
      </c>
      <c r="E33" s="51">
        <v>618</v>
      </c>
      <c r="F33" s="51">
        <v>618</v>
      </c>
      <c r="G33" s="51">
        <v>23321</v>
      </c>
      <c r="H33" s="51">
        <v>22338</v>
      </c>
      <c r="I33" s="51">
        <v>45659</v>
      </c>
      <c r="J33" s="51">
        <v>3635</v>
      </c>
      <c r="K33" s="51">
        <v>0</v>
      </c>
      <c r="L33" s="51">
        <v>0</v>
      </c>
      <c r="M33" s="51">
        <v>4058</v>
      </c>
      <c r="N33" s="51">
        <v>1831</v>
      </c>
      <c r="O33" s="51">
        <v>55801</v>
      </c>
      <c r="P33" s="10"/>
      <c r="Q33" s="34"/>
      <c r="R33" s="33"/>
    </row>
    <row r="34" spans="1:18" s="11" customFormat="1" ht="15.95" customHeight="1">
      <c r="A34" s="53"/>
      <c r="B34" s="40" t="s">
        <v>73</v>
      </c>
      <c r="C34" s="51">
        <v>0</v>
      </c>
      <c r="D34" s="51">
        <v>0</v>
      </c>
      <c r="E34" s="51">
        <v>-448</v>
      </c>
      <c r="F34" s="51">
        <v>-448</v>
      </c>
      <c r="G34" s="51">
        <v>-18979</v>
      </c>
      <c r="H34" s="51">
        <v>-23974</v>
      </c>
      <c r="I34" s="51">
        <v>-42953</v>
      </c>
      <c r="J34" s="51">
        <v>-3008</v>
      </c>
      <c r="K34" s="51">
        <v>0</v>
      </c>
      <c r="L34" s="51">
        <v>0</v>
      </c>
      <c r="M34" s="51">
        <v>0</v>
      </c>
      <c r="N34" s="51">
        <v>-494</v>
      </c>
      <c r="O34" s="51">
        <v>-46903</v>
      </c>
      <c r="P34" s="10"/>
      <c r="Q34" s="34"/>
      <c r="R34" s="33"/>
    </row>
    <row r="35" spans="1:18" s="11" customFormat="1" ht="15.95" customHeight="1">
      <c r="A35" s="53"/>
      <c r="B35" s="40" t="s">
        <v>74</v>
      </c>
      <c r="C35" s="51">
        <v>0</v>
      </c>
      <c r="D35" s="51">
        <v>0</v>
      </c>
      <c r="E35" s="51">
        <v>170</v>
      </c>
      <c r="F35" s="51">
        <v>170</v>
      </c>
      <c r="G35" s="51">
        <v>4342</v>
      </c>
      <c r="H35" s="51">
        <v>-1636</v>
      </c>
      <c r="I35" s="51">
        <v>2706</v>
      </c>
      <c r="J35" s="51">
        <v>627</v>
      </c>
      <c r="K35" s="51">
        <v>0</v>
      </c>
      <c r="L35" s="51">
        <v>0</v>
      </c>
      <c r="M35" s="51">
        <v>4058</v>
      </c>
      <c r="N35" s="51">
        <v>1337</v>
      </c>
      <c r="O35" s="51">
        <v>8898</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19" priority="10" stopIfTrue="1" operator="notEqual">
      <formula>0</formula>
    </cfRule>
  </conditionalFormatting>
  <conditionalFormatting sqref="C3:E3">
    <cfRule type="expression" dxfId="18" priority="8">
      <formula>$E$3&lt;&gt;0</formula>
    </cfRule>
  </conditionalFormatting>
  <conditionalFormatting sqref="R6:R7">
    <cfRule type="expression" dxfId="17" priority="9">
      <formula>SUM($R$8:$R$28)&lt;&gt;0</formula>
    </cfRule>
  </conditionalFormatting>
  <conditionalFormatting sqref="C35:O35">
    <cfRule type="expression" dxfId="16" priority="2">
      <formula>ABS(C28-C35)&gt;1000</formula>
    </cfRule>
    <cfRule type="expression" dxfId="15" priority="3">
      <formula>ABS((C28-C35)/C35)&gt;0.1</formula>
    </cfRule>
  </conditionalFormatting>
  <conditionalFormatting sqref="C34:O34">
    <cfRule type="expression" dxfId="14" priority="4">
      <formula>ABS(C26-C34)&gt;1000</formula>
    </cfRule>
    <cfRule type="expression" dxfId="13" priority="5">
      <formula>ABS((C26-C34)/C34)&gt;0.1</formula>
    </cfRule>
  </conditionalFormatting>
  <conditionalFormatting sqref="C33:O33">
    <cfRule type="expression" dxfId="12" priority="6">
      <formula>ABS(C16-C33)&gt;1000</formula>
    </cfRule>
    <cfRule type="expression" dxfId="11" priority="7">
      <formula>ABS((C16-C33)/C33)&gt;0.1</formula>
    </cfRule>
  </conditionalFormatting>
  <conditionalFormatting sqref="I14">
    <cfRule type="cellIs" dxfId="1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44</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0</v>
      </c>
      <c r="F8" s="39">
        <f>SUM(C8:E8)</f>
        <v>0</v>
      </c>
      <c r="G8" s="38"/>
      <c r="H8" s="38"/>
      <c r="I8" s="38"/>
      <c r="J8" s="12">
        <v>174</v>
      </c>
      <c r="K8" s="12">
        <v>0</v>
      </c>
      <c r="L8" s="12">
        <v>0</v>
      </c>
      <c r="M8" s="12">
        <v>0</v>
      </c>
      <c r="N8" s="12">
        <v>305</v>
      </c>
      <c r="O8" s="27">
        <f>SUM(C8:E8,G8:H8,J8:N8)</f>
        <v>479</v>
      </c>
      <c r="P8" s="44"/>
      <c r="Q8" s="42">
        <v>479</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-27269</v>
      </c>
      <c r="O11" s="27">
        <f>SUM(C11:E11,G11:H11,J11:N11)</f>
        <v>-27269</v>
      </c>
      <c r="P11" s="44"/>
      <c r="Q11" s="42">
        <v>-27269</v>
      </c>
      <c r="R11" s="43">
        <f>Q11-O11</f>
        <v>0</v>
      </c>
    </row>
    <row r="12" spans="1:25" ht="15.95" customHeight="1">
      <c r="A12" s="11"/>
      <c r="B12" s="23" t="s">
        <v>5</v>
      </c>
      <c r="C12" s="12">
        <v>681</v>
      </c>
      <c r="D12" s="12">
        <v>75</v>
      </c>
      <c r="E12" s="12">
        <v>0</v>
      </c>
      <c r="F12" s="39">
        <f>SUM(C12:E12)</f>
        <v>756</v>
      </c>
      <c r="G12" s="12">
        <v>26678</v>
      </c>
      <c r="H12" s="12">
        <v>23464</v>
      </c>
      <c r="I12" s="39">
        <f>SUM(G12:H12)</f>
        <v>50142</v>
      </c>
      <c r="J12" s="12">
        <v>7684</v>
      </c>
      <c r="K12" s="12">
        <v>361</v>
      </c>
      <c r="L12" s="12">
        <v>0</v>
      </c>
      <c r="M12" s="12">
        <v>272</v>
      </c>
      <c r="N12" s="12">
        <v>30738</v>
      </c>
      <c r="O12" s="27">
        <f>SUM(C12:E12,G12:H12,J12:N12)</f>
        <v>89953</v>
      </c>
      <c r="P12" s="44"/>
      <c r="Q12" s="42">
        <v>89953</v>
      </c>
      <c r="R12" s="43">
        <f t="shared" si="0"/>
        <v>0</v>
      </c>
    </row>
    <row r="13" spans="1:25" ht="15.95" customHeight="1">
      <c r="A13" s="11"/>
      <c r="B13" s="25" t="s">
        <v>52</v>
      </c>
      <c r="C13" s="26">
        <f>C8+C9+C10+C12+C11</f>
        <v>681</v>
      </c>
      <c r="D13" s="26">
        <f t="shared" ref="D13:O13" si="2">D8+D9+D10+D12+D11</f>
        <v>75</v>
      </c>
      <c r="E13" s="26">
        <f t="shared" si="2"/>
        <v>0</v>
      </c>
      <c r="F13" s="26">
        <f t="shared" si="2"/>
        <v>756</v>
      </c>
      <c r="G13" s="26">
        <f t="shared" si="2"/>
        <v>26678</v>
      </c>
      <c r="H13" s="26">
        <f t="shared" si="2"/>
        <v>23464</v>
      </c>
      <c r="I13" s="26">
        <f t="shared" si="2"/>
        <v>50142</v>
      </c>
      <c r="J13" s="26">
        <f t="shared" si="2"/>
        <v>7858</v>
      </c>
      <c r="K13" s="26">
        <f t="shared" si="2"/>
        <v>361</v>
      </c>
      <c r="L13" s="26">
        <f t="shared" si="2"/>
        <v>0</v>
      </c>
      <c r="M13" s="26">
        <f t="shared" si="2"/>
        <v>272</v>
      </c>
      <c r="N13" s="26">
        <f t="shared" si="2"/>
        <v>3774</v>
      </c>
      <c r="O13" s="26">
        <f t="shared" si="2"/>
        <v>63163</v>
      </c>
      <c r="P13" s="45"/>
      <c r="Q13" s="42">
        <v>63163</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681</v>
      </c>
      <c r="D16" s="26">
        <f t="shared" ref="D16:N16" si="3">SUM(D8:D9,D12,D15)+D19+D20+D11</f>
        <v>75</v>
      </c>
      <c r="E16" s="26">
        <f t="shared" si="3"/>
        <v>0</v>
      </c>
      <c r="F16" s="26">
        <f t="shared" si="3"/>
        <v>756</v>
      </c>
      <c r="G16" s="26">
        <f t="shared" si="3"/>
        <v>26678</v>
      </c>
      <c r="H16" s="26">
        <f t="shared" si="3"/>
        <v>23464</v>
      </c>
      <c r="I16" s="26">
        <f t="shared" si="3"/>
        <v>50142</v>
      </c>
      <c r="J16" s="26">
        <f t="shared" si="3"/>
        <v>7858</v>
      </c>
      <c r="K16" s="26">
        <f t="shared" si="3"/>
        <v>361</v>
      </c>
      <c r="L16" s="26">
        <f t="shared" si="3"/>
        <v>0</v>
      </c>
      <c r="M16" s="26">
        <f t="shared" si="3"/>
        <v>272</v>
      </c>
      <c r="N16" s="26">
        <f t="shared" si="3"/>
        <v>3774</v>
      </c>
      <c r="O16" s="26">
        <f>SUM(C16:E16,G16:H16,J16:N16)</f>
        <v>63163</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-659</v>
      </c>
      <c r="D22" s="12">
        <v>-73</v>
      </c>
      <c r="E22" s="12">
        <v>0</v>
      </c>
      <c r="F22" s="39">
        <f>SUM(C22:E22)</f>
        <v>-732</v>
      </c>
      <c r="G22" s="12">
        <v>-26322</v>
      </c>
      <c r="H22" s="12">
        <v>-23165</v>
      </c>
      <c r="I22" s="39">
        <f>SUM(G22:H22)</f>
        <v>-49487</v>
      </c>
      <c r="J22" s="12">
        <v>-3250</v>
      </c>
      <c r="K22" s="12">
        <v>0</v>
      </c>
      <c r="L22" s="12">
        <v>0</v>
      </c>
      <c r="M22" s="12">
        <v>0</v>
      </c>
      <c r="N22" s="12">
        <v>-954</v>
      </c>
      <c r="O22" s="27">
        <f t="shared" si="4"/>
        <v>-54423</v>
      </c>
      <c r="P22" s="44"/>
      <c r="Q22" s="42">
        <v>-54423</v>
      </c>
      <c r="R22" s="43">
        <f t="shared" si="5"/>
        <v>0</v>
      </c>
    </row>
    <row r="23" spans="1:19" ht="15.95" customHeight="1">
      <c r="B23" s="28" t="s">
        <v>55</v>
      </c>
      <c r="C23" s="26">
        <f>C19+C20+C21+C22</f>
        <v>-659</v>
      </c>
      <c r="D23" s="26">
        <f t="shared" ref="D23:O23" si="6">D19+D20+D21+D22</f>
        <v>-73</v>
      </c>
      <c r="E23" s="26">
        <f t="shared" si="6"/>
        <v>0</v>
      </c>
      <c r="F23" s="26">
        <f t="shared" si="6"/>
        <v>-732</v>
      </c>
      <c r="G23" s="26">
        <f t="shared" si="6"/>
        <v>-26322</v>
      </c>
      <c r="H23" s="26">
        <f t="shared" si="6"/>
        <v>-23165</v>
      </c>
      <c r="I23" s="26">
        <f t="shared" si="6"/>
        <v>-49487</v>
      </c>
      <c r="J23" s="26">
        <f t="shared" si="6"/>
        <v>-3250</v>
      </c>
      <c r="K23" s="26">
        <f t="shared" si="6"/>
        <v>0</v>
      </c>
      <c r="L23" s="26">
        <f t="shared" si="6"/>
        <v>0</v>
      </c>
      <c r="M23" s="26">
        <f t="shared" si="6"/>
        <v>0</v>
      </c>
      <c r="N23" s="26">
        <f t="shared" si="6"/>
        <v>-954</v>
      </c>
      <c r="O23" s="26">
        <f t="shared" si="6"/>
        <v>-54423</v>
      </c>
      <c r="P23" s="45"/>
      <c r="Q23" s="42">
        <v>-54423</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-659</v>
      </c>
      <c r="D26" s="26">
        <f t="shared" ref="D26:N26" si="7">SUM(D22,D25)</f>
        <v>-73</v>
      </c>
      <c r="E26" s="26">
        <f t="shared" si="7"/>
        <v>0</v>
      </c>
      <c r="F26" s="26">
        <f>SUM(C26:E26)</f>
        <v>-732</v>
      </c>
      <c r="G26" s="26">
        <f t="shared" si="7"/>
        <v>-26322</v>
      </c>
      <c r="H26" s="26">
        <f t="shared" si="7"/>
        <v>-23165</v>
      </c>
      <c r="I26" s="26">
        <f>SUM(G26:H26)</f>
        <v>-49487</v>
      </c>
      <c r="J26" s="26">
        <f t="shared" si="7"/>
        <v>-3250</v>
      </c>
      <c r="K26" s="26">
        <f t="shared" si="7"/>
        <v>0</v>
      </c>
      <c r="L26" s="26">
        <f t="shared" si="7"/>
        <v>0</v>
      </c>
      <c r="M26" s="26">
        <f t="shared" si="7"/>
        <v>0</v>
      </c>
      <c r="N26" s="26">
        <f t="shared" si="7"/>
        <v>-954</v>
      </c>
      <c r="O26" s="26">
        <f>SUM(C26:E26,G26:H26,J26:N26)</f>
        <v>-54423</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22</v>
      </c>
      <c r="D28" s="26">
        <f t="shared" ref="D28:O28" si="8">D13+D23</f>
        <v>2</v>
      </c>
      <c r="E28" s="26">
        <f t="shared" si="8"/>
        <v>0</v>
      </c>
      <c r="F28" s="26">
        <f t="shared" si="8"/>
        <v>24</v>
      </c>
      <c r="G28" s="26">
        <f t="shared" si="8"/>
        <v>356</v>
      </c>
      <c r="H28" s="26">
        <f t="shared" si="8"/>
        <v>299</v>
      </c>
      <c r="I28" s="26">
        <f t="shared" si="8"/>
        <v>655</v>
      </c>
      <c r="J28" s="26">
        <f t="shared" si="8"/>
        <v>4608</v>
      </c>
      <c r="K28" s="26">
        <f t="shared" si="8"/>
        <v>361</v>
      </c>
      <c r="L28" s="26">
        <f t="shared" si="8"/>
        <v>0</v>
      </c>
      <c r="M28" s="26">
        <f t="shared" si="8"/>
        <v>272</v>
      </c>
      <c r="N28" s="26">
        <f t="shared" si="8"/>
        <v>2820</v>
      </c>
      <c r="O28" s="26">
        <f t="shared" si="8"/>
        <v>8740</v>
      </c>
      <c r="P28" s="45"/>
      <c r="Q28" s="42">
        <v>8740</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3</v>
      </c>
      <c r="K30" s="12">
        <v>0</v>
      </c>
      <c r="L30" s="12">
        <v>0</v>
      </c>
      <c r="M30" s="12">
        <v>0</v>
      </c>
      <c r="N30" s="12">
        <v>1</v>
      </c>
      <c r="O30" s="27">
        <f>SUM(C30:E30,G30:H30,J30:N30)</f>
        <v>4</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1189</v>
      </c>
      <c r="D33" s="51">
        <v>132</v>
      </c>
      <c r="E33" s="51">
        <v>0</v>
      </c>
      <c r="F33" s="51">
        <v>1321</v>
      </c>
      <c r="G33" s="51">
        <v>29474</v>
      </c>
      <c r="H33" s="51">
        <v>23913</v>
      </c>
      <c r="I33" s="51">
        <v>53387</v>
      </c>
      <c r="J33" s="51">
        <v>5932</v>
      </c>
      <c r="K33" s="51">
        <v>264</v>
      </c>
      <c r="L33" s="51">
        <v>0</v>
      </c>
      <c r="M33" s="51">
        <v>3865</v>
      </c>
      <c r="N33" s="51">
        <v>4443</v>
      </c>
      <c r="O33" s="51">
        <v>69212</v>
      </c>
      <c r="P33" s="10"/>
      <c r="Q33" s="34"/>
      <c r="R33" s="33"/>
    </row>
    <row r="34" spans="1:18" s="11" customFormat="1" ht="15.95" customHeight="1">
      <c r="A34" s="53"/>
      <c r="B34" s="40" t="s">
        <v>73</v>
      </c>
      <c r="C34" s="51">
        <v>-659</v>
      </c>
      <c r="D34" s="51">
        <v>-73</v>
      </c>
      <c r="E34" s="51">
        <v>0</v>
      </c>
      <c r="F34" s="51">
        <v>-732</v>
      </c>
      <c r="G34" s="51">
        <v>-28781</v>
      </c>
      <c r="H34" s="51">
        <v>-23458</v>
      </c>
      <c r="I34" s="51">
        <v>-52239</v>
      </c>
      <c r="J34" s="51">
        <v>-2732</v>
      </c>
      <c r="K34" s="51">
        <v>0</v>
      </c>
      <c r="L34" s="51">
        <v>0</v>
      </c>
      <c r="M34" s="51">
        <v>-335</v>
      </c>
      <c r="N34" s="51">
        <v>-980</v>
      </c>
      <c r="O34" s="51">
        <v>-57018</v>
      </c>
      <c r="P34" s="10"/>
      <c r="Q34" s="34"/>
      <c r="R34" s="33"/>
    </row>
    <row r="35" spans="1:18" s="11" customFormat="1" ht="15.95" customHeight="1">
      <c r="A35" s="53"/>
      <c r="B35" s="40" t="s">
        <v>74</v>
      </c>
      <c r="C35" s="51">
        <v>530</v>
      </c>
      <c r="D35" s="51">
        <v>59</v>
      </c>
      <c r="E35" s="51">
        <v>0</v>
      </c>
      <c r="F35" s="51">
        <v>589</v>
      </c>
      <c r="G35" s="51">
        <v>693</v>
      </c>
      <c r="H35" s="51">
        <v>455</v>
      </c>
      <c r="I35" s="51">
        <v>1148</v>
      </c>
      <c r="J35" s="51">
        <v>3200</v>
      </c>
      <c r="K35" s="51">
        <v>264</v>
      </c>
      <c r="L35" s="51">
        <v>0</v>
      </c>
      <c r="M35" s="51">
        <v>3530</v>
      </c>
      <c r="N35" s="51">
        <v>3463</v>
      </c>
      <c r="O35" s="51">
        <v>12194</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9" priority="10" stopIfTrue="1" operator="notEqual">
      <formula>0</formula>
    </cfRule>
  </conditionalFormatting>
  <conditionalFormatting sqref="C3:E3">
    <cfRule type="expression" dxfId="8" priority="8">
      <formula>$E$3&lt;&gt;0</formula>
    </cfRule>
  </conditionalFormatting>
  <conditionalFormatting sqref="R6:R7">
    <cfRule type="expression" dxfId="7" priority="9">
      <formula>SUM($R$8:$R$28)&lt;&gt;0</formula>
    </cfRule>
  </conditionalFormatting>
  <conditionalFormatting sqref="C35:O35">
    <cfRule type="expression" dxfId="6" priority="2">
      <formula>ABS(C28-C35)&gt;1000</formula>
    </cfRule>
    <cfRule type="expression" dxfId="5" priority="3">
      <formula>ABS((C28-C35)/C35)&gt;0.1</formula>
    </cfRule>
  </conditionalFormatting>
  <conditionalFormatting sqref="C34:O34">
    <cfRule type="expression" dxfId="4" priority="4">
      <formula>ABS(C26-C34)&gt;1000</formula>
    </cfRule>
    <cfRule type="expression" dxfId="3" priority="5">
      <formula>ABS((C26-C34)/C34)&gt;0.1</formula>
    </cfRule>
  </conditionalFormatting>
  <conditionalFormatting sqref="C33:O33">
    <cfRule type="expression" dxfId="2" priority="6">
      <formula>ABS(C16-C33)&gt;1000</formula>
    </cfRule>
    <cfRule type="expression" dxfId="1" priority="7">
      <formula>ABS((C16-C33)/C33)&gt;0.1</formula>
    </cfRule>
  </conditionalFormatting>
  <conditionalFormatting sqref="I14">
    <cfRule type="cellIs" dxfId="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16</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85</v>
      </c>
      <c r="F8" s="39">
        <f>SUM(C8:E8)</f>
        <v>85</v>
      </c>
      <c r="G8" s="38"/>
      <c r="H8" s="38"/>
      <c r="I8" s="38"/>
      <c r="J8" s="12">
        <v>218</v>
      </c>
      <c r="K8" s="12">
        <v>0</v>
      </c>
      <c r="L8" s="12">
        <v>0</v>
      </c>
      <c r="M8" s="12">
        <v>1</v>
      </c>
      <c r="N8" s="12">
        <v>91</v>
      </c>
      <c r="O8" s="27">
        <f>SUM(C8:E8,G8:H8,J8:N8)</f>
        <v>395</v>
      </c>
      <c r="P8" s="44"/>
      <c r="Q8" s="42">
        <v>395</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0</v>
      </c>
      <c r="O11" s="27">
        <f>SUM(C11:E11,G11:H11,J11:N11)</f>
        <v>0</v>
      </c>
      <c r="P11" s="44"/>
      <c r="Q11" s="42">
        <v>0</v>
      </c>
      <c r="R11" s="43">
        <f>Q11-O11</f>
        <v>0</v>
      </c>
    </row>
    <row r="12" spans="1:25" ht="15.95" customHeight="1">
      <c r="A12" s="11"/>
      <c r="B12" s="23" t="s">
        <v>5</v>
      </c>
      <c r="C12" s="12">
        <v>3205</v>
      </c>
      <c r="D12" s="12">
        <v>597</v>
      </c>
      <c r="E12" s="12">
        <v>303</v>
      </c>
      <c r="F12" s="39">
        <f>SUM(C12:E12)</f>
        <v>4105</v>
      </c>
      <c r="G12" s="12">
        <v>20138</v>
      </c>
      <c r="H12" s="12">
        <v>19571</v>
      </c>
      <c r="I12" s="39">
        <f>SUM(G12:H12)</f>
        <v>39709</v>
      </c>
      <c r="J12" s="12">
        <v>5374</v>
      </c>
      <c r="K12" s="12">
        <v>0</v>
      </c>
      <c r="L12" s="12">
        <v>0</v>
      </c>
      <c r="M12" s="12">
        <v>837</v>
      </c>
      <c r="N12" s="12">
        <v>467</v>
      </c>
      <c r="O12" s="27">
        <f>SUM(C12:E12,G12:H12,J12:N12)</f>
        <v>50492</v>
      </c>
      <c r="P12" s="44"/>
      <c r="Q12" s="42">
        <v>50492</v>
      </c>
      <c r="R12" s="43">
        <f t="shared" si="0"/>
        <v>0</v>
      </c>
    </row>
    <row r="13" spans="1:25" ht="15.95" customHeight="1">
      <c r="A13" s="11"/>
      <c r="B13" s="25" t="s">
        <v>52</v>
      </c>
      <c r="C13" s="26">
        <f>C8+C9+C10+C12+C11</f>
        <v>3205</v>
      </c>
      <c r="D13" s="26">
        <f t="shared" ref="D13:O13" si="2">D8+D9+D10+D12+D11</f>
        <v>597</v>
      </c>
      <c r="E13" s="26">
        <f t="shared" si="2"/>
        <v>388</v>
      </c>
      <c r="F13" s="26">
        <f t="shared" si="2"/>
        <v>4190</v>
      </c>
      <c r="G13" s="26">
        <f t="shared" si="2"/>
        <v>20138</v>
      </c>
      <c r="H13" s="26">
        <f t="shared" si="2"/>
        <v>19571</v>
      </c>
      <c r="I13" s="26">
        <f t="shared" si="2"/>
        <v>39709</v>
      </c>
      <c r="J13" s="26">
        <f t="shared" si="2"/>
        <v>5592</v>
      </c>
      <c r="K13" s="26">
        <f t="shared" si="2"/>
        <v>0</v>
      </c>
      <c r="L13" s="26">
        <f t="shared" si="2"/>
        <v>0</v>
      </c>
      <c r="M13" s="26">
        <f t="shared" si="2"/>
        <v>838</v>
      </c>
      <c r="N13" s="26">
        <f t="shared" si="2"/>
        <v>558</v>
      </c>
      <c r="O13" s="26">
        <f t="shared" si="2"/>
        <v>50887</v>
      </c>
      <c r="P13" s="45"/>
      <c r="Q13" s="42">
        <v>50887</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3205</v>
      </c>
      <c r="D16" s="26">
        <f t="shared" ref="D16:N16" si="3">SUM(D8:D9,D12,D15)+D19+D20+D11</f>
        <v>597</v>
      </c>
      <c r="E16" s="26">
        <f t="shared" si="3"/>
        <v>388</v>
      </c>
      <c r="F16" s="26">
        <f t="shared" si="3"/>
        <v>4190</v>
      </c>
      <c r="G16" s="26">
        <f t="shared" si="3"/>
        <v>20138</v>
      </c>
      <c r="H16" s="26">
        <f t="shared" si="3"/>
        <v>19571</v>
      </c>
      <c r="I16" s="26">
        <f t="shared" si="3"/>
        <v>39709</v>
      </c>
      <c r="J16" s="26">
        <f t="shared" si="3"/>
        <v>5592</v>
      </c>
      <c r="K16" s="26">
        <f t="shared" si="3"/>
        <v>0</v>
      </c>
      <c r="L16" s="26">
        <f t="shared" si="3"/>
        <v>0</v>
      </c>
      <c r="M16" s="26">
        <f t="shared" si="3"/>
        <v>838</v>
      </c>
      <c r="N16" s="26">
        <f t="shared" si="3"/>
        <v>558</v>
      </c>
      <c r="O16" s="26">
        <f>SUM(C16:E16,G16:H16,J16:N16)</f>
        <v>50887</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-2820</v>
      </c>
      <c r="D22" s="12">
        <v>0</v>
      </c>
      <c r="E22" s="12">
        <v>0</v>
      </c>
      <c r="F22" s="39">
        <f>SUM(C22:E22)</f>
        <v>-2820</v>
      </c>
      <c r="G22" s="12">
        <v>-20021</v>
      </c>
      <c r="H22" s="12">
        <v>-19277</v>
      </c>
      <c r="I22" s="39">
        <f>SUM(G22:H22)</f>
        <v>-39298</v>
      </c>
      <c r="J22" s="12">
        <v>-3237</v>
      </c>
      <c r="K22" s="12">
        <v>0</v>
      </c>
      <c r="L22" s="12">
        <v>0</v>
      </c>
      <c r="M22" s="12">
        <v>-223</v>
      </c>
      <c r="N22" s="12">
        <v>-68</v>
      </c>
      <c r="O22" s="27">
        <f t="shared" si="4"/>
        <v>-45646</v>
      </c>
      <c r="P22" s="44"/>
      <c r="Q22" s="42">
        <v>-45646</v>
      </c>
      <c r="R22" s="43">
        <f t="shared" si="5"/>
        <v>0</v>
      </c>
    </row>
    <row r="23" spans="1:19" ht="15.95" customHeight="1">
      <c r="B23" s="28" t="s">
        <v>55</v>
      </c>
      <c r="C23" s="26">
        <f>C19+C20+C21+C22</f>
        <v>-2820</v>
      </c>
      <c r="D23" s="26">
        <f t="shared" ref="D23:O23" si="6">D19+D20+D21+D22</f>
        <v>0</v>
      </c>
      <c r="E23" s="26">
        <f t="shared" si="6"/>
        <v>0</v>
      </c>
      <c r="F23" s="26">
        <f t="shared" si="6"/>
        <v>-2820</v>
      </c>
      <c r="G23" s="26">
        <f t="shared" si="6"/>
        <v>-20021</v>
      </c>
      <c r="H23" s="26">
        <f t="shared" si="6"/>
        <v>-19277</v>
      </c>
      <c r="I23" s="26">
        <f t="shared" si="6"/>
        <v>-39298</v>
      </c>
      <c r="J23" s="26">
        <f t="shared" si="6"/>
        <v>-3237</v>
      </c>
      <c r="K23" s="26">
        <f t="shared" si="6"/>
        <v>0</v>
      </c>
      <c r="L23" s="26">
        <f t="shared" si="6"/>
        <v>0</v>
      </c>
      <c r="M23" s="26">
        <f t="shared" si="6"/>
        <v>-223</v>
      </c>
      <c r="N23" s="26">
        <f t="shared" si="6"/>
        <v>-68</v>
      </c>
      <c r="O23" s="26">
        <f t="shared" si="6"/>
        <v>-45646</v>
      </c>
      <c r="P23" s="45"/>
      <c r="Q23" s="42">
        <v>-45646</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-2820</v>
      </c>
      <c r="D26" s="26">
        <f t="shared" ref="D26:N26" si="7">SUM(D22,D25)</f>
        <v>0</v>
      </c>
      <c r="E26" s="26">
        <f t="shared" si="7"/>
        <v>0</v>
      </c>
      <c r="F26" s="26">
        <f>SUM(C26:E26)</f>
        <v>-2820</v>
      </c>
      <c r="G26" s="26">
        <f t="shared" si="7"/>
        <v>-20021</v>
      </c>
      <c r="H26" s="26">
        <f t="shared" si="7"/>
        <v>-19277</v>
      </c>
      <c r="I26" s="26">
        <f>SUM(G26:H26)</f>
        <v>-39298</v>
      </c>
      <c r="J26" s="26">
        <f t="shared" si="7"/>
        <v>-3237</v>
      </c>
      <c r="K26" s="26">
        <f t="shared" si="7"/>
        <v>0</v>
      </c>
      <c r="L26" s="26">
        <f t="shared" si="7"/>
        <v>0</v>
      </c>
      <c r="M26" s="26">
        <f t="shared" si="7"/>
        <v>-223</v>
      </c>
      <c r="N26" s="26">
        <f t="shared" si="7"/>
        <v>-68</v>
      </c>
      <c r="O26" s="26">
        <f>SUM(C26:E26,G26:H26,J26:N26)</f>
        <v>-45646</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385</v>
      </c>
      <c r="D28" s="26">
        <f t="shared" ref="D28:O28" si="8">D13+D23</f>
        <v>597</v>
      </c>
      <c r="E28" s="26">
        <f t="shared" si="8"/>
        <v>388</v>
      </c>
      <c r="F28" s="26">
        <f t="shared" si="8"/>
        <v>1370</v>
      </c>
      <c r="G28" s="26">
        <f t="shared" si="8"/>
        <v>117</v>
      </c>
      <c r="H28" s="26">
        <f t="shared" si="8"/>
        <v>294</v>
      </c>
      <c r="I28" s="26">
        <f t="shared" si="8"/>
        <v>411</v>
      </c>
      <c r="J28" s="26">
        <f t="shared" si="8"/>
        <v>2355</v>
      </c>
      <c r="K28" s="26">
        <f t="shared" si="8"/>
        <v>0</v>
      </c>
      <c r="L28" s="26">
        <f t="shared" si="8"/>
        <v>0</v>
      </c>
      <c r="M28" s="26">
        <f t="shared" si="8"/>
        <v>615</v>
      </c>
      <c r="N28" s="26">
        <f t="shared" si="8"/>
        <v>490</v>
      </c>
      <c r="O28" s="26">
        <f t="shared" si="8"/>
        <v>5241</v>
      </c>
      <c r="P28" s="45"/>
      <c r="Q28" s="42">
        <v>5241</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3214</v>
      </c>
      <c r="D33" s="51">
        <v>495</v>
      </c>
      <c r="E33" s="51">
        <v>240</v>
      </c>
      <c r="F33" s="51">
        <v>3949</v>
      </c>
      <c r="G33" s="51">
        <v>21421</v>
      </c>
      <c r="H33" s="51">
        <v>20277</v>
      </c>
      <c r="I33" s="51">
        <v>41698</v>
      </c>
      <c r="J33" s="51">
        <v>5682</v>
      </c>
      <c r="K33" s="51">
        <v>0</v>
      </c>
      <c r="L33" s="51">
        <v>0</v>
      </c>
      <c r="M33" s="51">
        <v>1575</v>
      </c>
      <c r="N33" s="51">
        <v>474</v>
      </c>
      <c r="O33" s="51">
        <v>53378</v>
      </c>
      <c r="P33" s="10"/>
      <c r="Q33" s="34"/>
      <c r="R33" s="33"/>
    </row>
    <row r="34" spans="1:18" s="11" customFormat="1" ht="15.95" customHeight="1">
      <c r="A34" s="53"/>
      <c r="B34" s="40" t="s">
        <v>73</v>
      </c>
      <c r="C34" s="51">
        <v>-2638</v>
      </c>
      <c r="D34" s="51">
        <v>0</v>
      </c>
      <c r="E34" s="51">
        <v>-62</v>
      </c>
      <c r="F34" s="51">
        <v>-2700</v>
      </c>
      <c r="G34" s="51">
        <v>-21127</v>
      </c>
      <c r="H34" s="51">
        <v>-19696</v>
      </c>
      <c r="I34" s="51">
        <v>-40823</v>
      </c>
      <c r="J34" s="51">
        <v>-3078</v>
      </c>
      <c r="K34" s="51">
        <v>0</v>
      </c>
      <c r="L34" s="51">
        <v>0</v>
      </c>
      <c r="M34" s="51">
        <v>-241</v>
      </c>
      <c r="N34" s="51">
        <v>-76</v>
      </c>
      <c r="O34" s="51">
        <v>-46918</v>
      </c>
      <c r="P34" s="10"/>
      <c r="Q34" s="34"/>
      <c r="R34" s="33"/>
    </row>
    <row r="35" spans="1:18" s="11" customFormat="1" ht="15.95" customHeight="1">
      <c r="A35" s="53"/>
      <c r="B35" s="40" t="s">
        <v>74</v>
      </c>
      <c r="C35" s="51">
        <v>576</v>
      </c>
      <c r="D35" s="51">
        <v>495</v>
      </c>
      <c r="E35" s="51">
        <v>178</v>
      </c>
      <c r="F35" s="51">
        <v>1249</v>
      </c>
      <c r="G35" s="51">
        <v>294</v>
      </c>
      <c r="H35" s="51">
        <v>581</v>
      </c>
      <c r="I35" s="51">
        <v>875</v>
      </c>
      <c r="J35" s="51">
        <v>2604</v>
      </c>
      <c r="K35" s="51">
        <v>0</v>
      </c>
      <c r="L35" s="51">
        <v>0</v>
      </c>
      <c r="M35" s="51">
        <v>1334</v>
      </c>
      <c r="N35" s="51">
        <v>398</v>
      </c>
      <c r="O35" s="51">
        <v>6460</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309" priority="10" stopIfTrue="1" operator="notEqual">
      <formula>0</formula>
    </cfRule>
  </conditionalFormatting>
  <conditionalFormatting sqref="C3:E3">
    <cfRule type="expression" dxfId="308" priority="8">
      <formula>$E$3&lt;&gt;0</formula>
    </cfRule>
  </conditionalFormatting>
  <conditionalFormatting sqref="R6:R7">
    <cfRule type="expression" dxfId="307" priority="9">
      <formula>SUM($R$8:$R$28)&lt;&gt;0</formula>
    </cfRule>
  </conditionalFormatting>
  <conditionalFormatting sqref="C35:O35">
    <cfRule type="expression" dxfId="306" priority="2">
      <formula>ABS(C28-C35)&gt;1000</formula>
    </cfRule>
    <cfRule type="expression" dxfId="305" priority="3">
      <formula>ABS((C28-C35)/C35)&gt;0.1</formula>
    </cfRule>
  </conditionalFormatting>
  <conditionalFormatting sqref="C34:O34">
    <cfRule type="expression" dxfId="304" priority="4">
      <formula>ABS(C26-C34)&gt;1000</formula>
    </cfRule>
    <cfRule type="expression" dxfId="303" priority="5">
      <formula>ABS((C26-C34)/C34)&gt;0.1</formula>
    </cfRule>
  </conditionalFormatting>
  <conditionalFormatting sqref="C33:O33">
    <cfRule type="expression" dxfId="302" priority="6">
      <formula>ABS(C16-C33)&gt;1000</formula>
    </cfRule>
    <cfRule type="expression" dxfId="301" priority="7">
      <formula>ABS((C16-C33)/C33)&gt;0.1</formula>
    </cfRule>
  </conditionalFormatting>
  <conditionalFormatting sqref="I14">
    <cfRule type="cellIs" dxfId="30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17</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0</v>
      </c>
      <c r="F8" s="39">
        <f>SUM(C8:E8)</f>
        <v>0</v>
      </c>
      <c r="G8" s="38"/>
      <c r="H8" s="38"/>
      <c r="I8" s="38"/>
      <c r="J8" s="12">
        <v>0</v>
      </c>
      <c r="K8" s="12">
        <v>0</v>
      </c>
      <c r="L8" s="12">
        <v>0</v>
      </c>
      <c r="M8" s="12">
        <v>0</v>
      </c>
      <c r="N8" s="12">
        <v>30</v>
      </c>
      <c r="O8" s="27">
        <f>SUM(C8:E8,G8:H8,J8:N8)</f>
        <v>30</v>
      </c>
      <c r="P8" s="44"/>
      <c r="Q8" s="42">
        <v>30</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784</v>
      </c>
      <c r="K10" s="12">
        <v>0</v>
      </c>
      <c r="L10" s="12">
        <v>0</v>
      </c>
      <c r="M10" s="12">
        <v>1094</v>
      </c>
      <c r="N10" s="12">
        <v>0</v>
      </c>
      <c r="O10" s="27">
        <f>SUM(C10:E10,G10:H10,J10:N10)</f>
        <v>1878</v>
      </c>
      <c r="P10" s="44"/>
      <c r="Q10" s="42">
        <v>1878</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-58</v>
      </c>
      <c r="O11" s="27">
        <f>SUM(C11:E11,G11:H11,J11:N11)</f>
        <v>-58</v>
      </c>
      <c r="P11" s="44"/>
      <c r="Q11" s="42">
        <v>-58</v>
      </c>
      <c r="R11" s="43">
        <f>Q11-O11</f>
        <v>0</v>
      </c>
    </row>
    <row r="12" spans="1:25" ht="15.95" customHeight="1">
      <c r="A12" s="11"/>
      <c r="B12" s="23" t="s">
        <v>5</v>
      </c>
      <c r="C12" s="12">
        <v>251</v>
      </c>
      <c r="D12" s="12">
        <v>58</v>
      </c>
      <c r="E12" s="12">
        <v>0</v>
      </c>
      <c r="F12" s="39">
        <f>SUM(C12:E12)</f>
        <v>309</v>
      </c>
      <c r="G12" s="12">
        <v>12747</v>
      </c>
      <c r="H12" s="12">
        <v>10914</v>
      </c>
      <c r="I12" s="39">
        <f>SUM(G12:H12)</f>
        <v>23661</v>
      </c>
      <c r="J12" s="12">
        <v>784</v>
      </c>
      <c r="K12" s="12">
        <v>0</v>
      </c>
      <c r="L12" s="12">
        <v>0</v>
      </c>
      <c r="M12" s="12">
        <v>1094</v>
      </c>
      <c r="N12" s="12">
        <v>2499</v>
      </c>
      <c r="O12" s="27">
        <f>SUM(C12:E12,G12:H12,J12:N12)</f>
        <v>28347</v>
      </c>
      <c r="P12" s="44"/>
      <c r="Q12" s="42">
        <v>28347</v>
      </c>
      <c r="R12" s="43">
        <f t="shared" si="0"/>
        <v>0</v>
      </c>
    </row>
    <row r="13" spans="1:25" ht="15.95" customHeight="1">
      <c r="A13" s="11"/>
      <c r="B13" s="25" t="s">
        <v>52</v>
      </c>
      <c r="C13" s="26">
        <f>C8+C9+C10+C12+C11</f>
        <v>251</v>
      </c>
      <c r="D13" s="26">
        <f t="shared" ref="D13:O13" si="2">D8+D9+D10+D12+D11</f>
        <v>58</v>
      </c>
      <c r="E13" s="26">
        <f t="shared" si="2"/>
        <v>0</v>
      </c>
      <c r="F13" s="26">
        <f t="shared" si="2"/>
        <v>309</v>
      </c>
      <c r="G13" s="26">
        <f t="shared" si="2"/>
        <v>12747</v>
      </c>
      <c r="H13" s="26">
        <f t="shared" si="2"/>
        <v>10914</v>
      </c>
      <c r="I13" s="26">
        <f t="shared" si="2"/>
        <v>23661</v>
      </c>
      <c r="J13" s="26">
        <f t="shared" si="2"/>
        <v>1568</v>
      </c>
      <c r="K13" s="26">
        <f t="shared" si="2"/>
        <v>0</v>
      </c>
      <c r="L13" s="26">
        <f t="shared" si="2"/>
        <v>0</v>
      </c>
      <c r="M13" s="26">
        <f t="shared" si="2"/>
        <v>2188</v>
      </c>
      <c r="N13" s="26">
        <f t="shared" si="2"/>
        <v>2471</v>
      </c>
      <c r="O13" s="26">
        <f t="shared" si="2"/>
        <v>30197</v>
      </c>
      <c r="P13" s="45"/>
      <c r="Q13" s="42">
        <v>30197</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251</v>
      </c>
      <c r="D16" s="26">
        <f t="shared" ref="D16:N16" si="3">SUM(D8:D9,D12,D15)+D19+D20+D11</f>
        <v>58</v>
      </c>
      <c r="E16" s="26">
        <f t="shared" si="3"/>
        <v>0</v>
      </c>
      <c r="F16" s="26">
        <f t="shared" si="3"/>
        <v>309</v>
      </c>
      <c r="G16" s="26">
        <f t="shared" si="3"/>
        <v>12747</v>
      </c>
      <c r="H16" s="26">
        <f t="shared" si="3"/>
        <v>10914</v>
      </c>
      <c r="I16" s="26">
        <f t="shared" si="3"/>
        <v>23661</v>
      </c>
      <c r="J16" s="26">
        <f t="shared" si="3"/>
        <v>784</v>
      </c>
      <c r="K16" s="26">
        <f t="shared" si="3"/>
        <v>0</v>
      </c>
      <c r="L16" s="26">
        <f t="shared" si="3"/>
        <v>0</v>
      </c>
      <c r="M16" s="26">
        <f t="shared" si="3"/>
        <v>1094</v>
      </c>
      <c r="N16" s="26">
        <f t="shared" si="3"/>
        <v>2471</v>
      </c>
      <c r="O16" s="26">
        <f>SUM(C16:E16,G16:H16,J16:N16)</f>
        <v>28319</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-784</v>
      </c>
      <c r="K21" s="12">
        <v>0</v>
      </c>
      <c r="L21" s="12">
        <v>0</v>
      </c>
      <c r="M21" s="12">
        <v>-1094</v>
      </c>
      <c r="N21" s="12">
        <v>0</v>
      </c>
      <c r="O21" s="27">
        <f t="shared" si="4"/>
        <v>-1878</v>
      </c>
      <c r="P21" s="44"/>
      <c r="Q21" s="42">
        <v>-1878</v>
      </c>
      <c r="R21" s="43">
        <f t="shared" si="5"/>
        <v>0</v>
      </c>
    </row>
    <row r="22" spans="1:19" ht="15.95" customHeight="1">
      <c r="B22" s="23" t="s">
        <v>6</v>
      </c>
      <c r="C22" s="12">
        <v>-251</v>
      </c>
      <c r="D22" s="12">
        <v>0</v>
      </c>
      <c r="E22" s="12">
        <v>0</v>
      </c>
      <c r="F22" s="39">
        <f>SUM(C22:E22)</f>
        <v>-251</v>
      </c>
      <c r="G22" s="12">
        <v>-13019</v>
      </c>
      <c r="H22" s="12">
        <v>-10604</v>
      </c>
      <c r="I22" s="39">
        <f>SUM(G22:H22)</f>
        <v>-23623</v>
      </c>
      <c r="J22" s="12">
        <v>0</v>
      </c>
      <c r="K22" s="12">
        <v>0</v>
      </c>
      <c r="L22" s="12">
        <v>-18</v>
      </c>
      <c r="M22" s="12">
        <v>0</v>
      </c>
      <c r="N22" s="12">
        <v>-1508</v>
      </c>
      <c r="O22" s="27">
        <f t="shared" si="4"/>
        <v>-25400</v>
      </c>
      <c r="P22" s="44"/>
      <c r="Q22" s="42">
        <v>-25400</v>
      </c>
      <c r="R22" s="43">
        <f t="shared" si="5"/>
        <v>0</v>
      </c>
    </row>
    <row r="23" spans="1:19" ht="15.95" customHeight="1">
      <c r="B23" s="28" t="s">
        <v>55</v>
      </c>
      <c r="C23" s="26">
        <f>C19+C20+C21+C22</f>
        <v>-251</v>
      </c>
      <c r="D23" s="26">
        <f t="shared" ref="D23:O23" si="6">D19+D20+D21+D22</f>
        <v>0</v>
      </c>
      <c r="E23" s="26">
        <f t="shared" si="6"/>
        <v>0</v>
      </c>
      <c r="F23" s="26">
        <f t="shared" si="6"/>
        <v>-251</v>
      </c>
      <c r="G23" s="26">
        <f t="shared" si="6"/>
        <v>-13019</v>
      </c>
      <c r="H23" s="26">
        <f t="shared" si="6"/>
        <v>-10604</v>
      </c>
      <c r="I23" s="26">
        <f t="shared" si="6"/>
        <v>-23623</v>
      </c>
      <c r="J23" s="26">
        <f t="shared" si="6"/>
        <v>-784</v>
      </c>
      <c r="K23" s="26">
        <f t="shared" si="6"/>
        <v>0</v>
      </c>
      <c r="L23" s="26">
        <f t="shared" si="6"/>
        <v>-18</v>
      </c>
      <c r="M23" s="26">
        <f t="shared" si="6"/>
        <v>-1094</v>
      </c>
      <c r="N23" s="26">
        <f t="shared" si="6"/>
        <v>-1508</v>
      </c>
      <c r="O23" s="26">
        <f t="shared" si="6"/>
        <v>-27278</v>
      </c>
      <c r="P23" s="45"/>
      <c r="Q23" s="42">
        <v>-27278</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-251</v>
      </c>
      <c r="D26" s="26">
        <f t="shared" ref="D26:N26" si="7">SUM(D22,D25)</f>
        <v>0</v>
      </c>
      <c r="E26" s="26">
        <f t="shared" si="7"/>
        <v>0</v>
      </c>
      <c r="F26" s="26">
        <f>SUM(C26:E26)</f>
        <v>-251</v>
      </c>
      <c r="G26" s="26">
        <f t="shared" si="7"/>
        <v>-13019</v>
      </c>
      <c r="H26" s="26">
        <f t="shared" si="7"/>
        <v>-10604</v>
      </c>
      <c r="I26" s="26">
        <f>SUM(G26:H26)</f>
        <v>-23623</v>
      </c>
      <c r="J26" s="26">
        <f t="shared" si="7"/>
        <v>0</v>
      </c>
      <c r="K26" s="26">
        <f t="shared" si="7"/>
        <v>0</v>
      </c>
      <c r="L26" s="26">
        <f t="shared" si="7"/>
        <v>-18</v>
      </c>
      <c r="M26" s="26">
        <f t="shared" si="7"/>
        <v>0</v>
      </c>
      <c r="N26" s="26">
        <f t="shared" si="7"/>
        <v>-1508</v>
      </c>
      <c r="O26" s="26">
        <f>SUM(C26:E26,G26:H26,J26:N26)</f>
        <v>-25400</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0</v>
      </c>
      <c r="D28" s="26">
        <f t="shared" ref="D28:O28" si="8">D13+D23</f>
        <v>58</v>
      </c>
      <c r="E28" s="26">
        <f t="shared" si="8"/>
        <v>0</v>
      </c>
      <c r="F28" s="26">
        <f t="shared" si="8"/>
        <v>58</v>
      </c>
      <c r="G28" s="26">
        <f t="shared" si="8"/>
        <v>-272</v>
      </c>
      <c r="H28" s="26">
        <f t="shared" si="8"/>
        <v>310</v>
      </c>
      <c r="I28" s="26">
        <f t="shared" si="8"/>
        <v>38</v>
      </c>
      <c r="J28" s="26">
        <f t="shared" si="8"/>
        <v>784</v>
      </c>
      <c r="K28" s="26">
        <f t="shared" si="8"/>
        <v>0</v>
      </c>
      <c r="L28" s="26">
        <f t="shared" si="8"/>
        <v>-18</v>
      </c>
      <c r="M28" s="26">
        <f t="shared" si="8"/>
        <v>1094</v>
      </c>
      <c r="N28" s="26">
        <f t="shared" si="8"/>
        <v>963</v>
      </c>
      <c r="O28" s="26">
        <f t="shared" si="8"/>
        <v>2919</v>
      </c>
      <c r="P28" s="45"/>
      <c r="Q28" s="42">
        <v>2919</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268</v>
      </c>
      <c r="D33" s="51">
        <v>63</v>
      </c>
      <c r="E33" s="51">
        <v>0</v>
      </c>
      <c r="F33" s="51">
        <v>331</v>
      </c>
      <c r="G33" s="51">
        <v>14876</v>
      </c>
      <c r="H33" s="51">
        <v>12276</v>
      </c>
      <c r="I33" s="51">
        <v>27152</v>
      </c>
      <c r="J33" s="51">
        <v>744</v>
      </c>
      <c r="K33" s="51">
        <v>0</v>
      </c>
      <c r="L33" s="51">
        <v>9</v>
      </c>
      <c r="M33" s="51">
        <v>1457</v>
      </c>
      <c r="N33" s="51">
        <v>3463</v>
      </c>
      <c r="O33" s="51">
        <v>33156</v>
      </c>
      <c r="P33" s="10"/>
      <c r="Q33" s="34"/>
      <c r="R33" s="33"/>
    </row>
    <row r="34" spans="1:18" s="11" customFormat="1" ht="15.95" customHeight="1">
      <c r="A34" s="53"/>
      <c r="B34" s="40" t="s">
        <v>73</v>
      </c>
      <c r="C34" s="51">
        <v>-268</v>
      </c>
      <c r="D34" s="51">
        <v>0</v>
      </c>
      <c r="E34" s="51">
        <v>0</v>
      </c>
      <c r="F34" s="51">
        <v>-268</v>
      </c>
      <c r="G34" s="51">
        <v>-15021</v>
      </c>
      <c r="H34" s="51">
        <v>-11936</v>
      </c>
      <c r="I34" s="51">
        <v>-26957</v>
      </c>
      <c r="J34" s="51">
        <v>0</v>
      </c>
      <c r="K34" s="51">
        <v>0</v>
      </c>
      <c r="L34" s="51">
        <v>-19</v>
      </c>
      <c r="M34" s="51">
        <v>0</v>
      </c>
      <c r="N34" s="51">
        <v>-2297</v>
      </c>
      <c r="O34" s="51">
        <v>-29541</v>
      </c>
      <c r="P34" s="10"/>
      <c r="Q34" s="34"/>
      <c r="R34" s="33"/>
    </row>
    <row r="35" spans="1:18" s="11" customFormat="1" ht="15.95" customHeight="1">
      <c r="A35" s="53"/>
      <c r="B35" s="40" t="s">
        <v>74</v>
      </c>
      <c r="C35" s="51">
        <v>0</v>
      </c>
      <c r="D35" s="51">
        <v>63</v>
      </c>
      <c r="E35" s="51">
        <v>0</v>
      </c>
      <c r="F35" s="51">
        <v>63</v>
      </c>
      <c r="G35" s="51">
        <v>-145</v>
      </c>
      <c r="H35" s="51">
        <v>340</v>
      </c>
      <c r="I35" s="51">
        <v>195</v>
      </c>
      <c r="J35" s="51">
        <v>744</v>
      </c>
      <c r="K35" s="51">
        <v>0</v>
      </c>
      <c r="L35" s="51">
        <v>-10</v>
      </c>
      <c r="M35" s="51">
        <v>1457</v>
      </c>
      <c r="N35" s="51">
        <v>1166</v>
      </c>
      <c r="O35" s="51">
        <v>3615</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99" priority="10" stopIfTrue="1" operator="notEqual">
      <formula>0</formula>
    </cfRule>
  </conditionalFormatting>
  <conditionalFormatting sqref="C3:E3">
    <cfRule type="expression" dxfId="298" priority="8">
      <formula>$E$3&lt;&gt;0</formula>
    </cfRule>
  </conditionalFormatting>
  <conditionalFormatting sqref="R6:R7">
    <cfRule type="expression" dxfId="297" priority="9">
      <formula>SUM($R$8:$R$28)&lt;&gt;0</formula>
    </cfRule>
  </conditionalFormatting>
  <conditionalFormatting sqref="C35:O35">
    <cfRule type="expression" dxfId="296" priority="2">
      <formula>ABS(C28-C35)&gt;1000</formula>
    </cfRule>
    <cfRule type="expression" dxfId="295" priority="3">
      <formula>ABS((C28-C35)/C35)&gt;0.1</formula>
    </cfRule>
  </conditionalFormatting>
  <conditionalFormatting sqref="C34:O34">
    <cfRule type="expression" dxfId="294" priority="4">
      <formula>ABS(C26-C34)&gt;1000</formula>
    </cfRule>
    <cfRule type="expression" dxfId="293" priority="5">
      <formula>ABS((C26-C34)/C34)&gt;0.1</formula>
    </cfRule>
  </conditionalFormatting>
  <conditionalFormatting sqref="C33:O33">
    <cfRule type="expression" dxfId="292" priority="6">
      <formula>ABS(C16-C33)&gt;1000</formula>
    </cfRule>
    <cfRule type="expression" dxfId="291" priority="7">
      <formula>ABS((C16-C33)/C33)&gt;0.1</formula>
    </cfRule>
  </conditionalFormatting>
  <conditionalFormatting sqref="I14">
    <cfRule type="cellIs" dxfId="29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18</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15</v>
      </c>
      <c r="E8" s="12">
        <v>70</v>
      </c>
      <c r="F8" s="39">
        <f>SUM(C8:E8)</f>
        <v>85</v>
      </c>
      <c r="G8" s="38"/>
      <c r="H8" s="38"/>
      <c r="I8" s="38"/>
      <c r="J8" s="12">
        <v>101</v>
      </c>
      <c r="K8" s="12">
        <v>22</v>
      </c>
      <c r="L8" s="12">
        <v>0</v>
      </c>
      <c r="M8" s="12">
        <v>20</v>
      </c>
      <c r="N8" s="12">
        <v>37</v>
      </c>
      <c r="O8" s="27">
        <f>SUM(C8:E8,G8:H8,J8:N8)</f>
        <v>265</v>
      </c>
      <c r="P8" s="44"/>
      <c r="Q8" s="42">
        <v>265</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-38</v>
      </c>
      <c r="L11" s="12">
        <v>0</v>
      </c>
      <c r="M11" s="12">
        <v>0</v>
      </c>
      <c r="N11" s="12">
        <v>0</v>
      </c>
      <c r="O11" s="27">
        <f>SUM(C11:E11,G11:H11,J11:N11)</f>
        <v>-38</v>
      </c>
      <c r="P11" s="44"/>
      <c r="Q11" s="42">
        <v>-38</v>
      </c>
      <c r="R11" s="43">
        <f>Q11-O11</f>
        <v>0</v>
      </c>
    </row>
    <row r="12" spans="1:25" ht="15.95" customHeight="1">
      <c r="A12" s="11"/>
      <c r="B12" s="23" t="s">
        <v>5</v>
      </c>
      <c r="C12" s="12">
        <v>1158</v>
      </c>
      <c r="D12" s="12">
        <v>12</v>
      </c>
      <c r="E12" s="12">
        <v>2515</v>
      </c>
      <c r="F12" s="39">
        <f>SUM(C12:E12)</f>
        <v>3685</v>
      </c>
      <c r="G12" s="12">
        <v>23324</v>
      </c>
      <c r="H12" s="12">
        <v>0</v>
      </c>
      <c r="I12" s="39">
        <f>SUM(G12:H12)</f>
        <v>23324</v>
      </c>
      <c r="J12" s="12">
        <v>1883</v>
      </c>
      <c r="K12" s="12">
        <v>306</v>
      </c>
      <c r="L12" s="12">
        <v>0</v>
      </c>
      <c r="M12" s="12">
        <v>1009</v>
      </c>
      <c r="N12" s="12">
        <v>1697</v>
      </c>
      <c r="O12" s="27">
        <f>SUM(C12:E12,G12:H12,J12:N12)</f>
        <v>31904</v>
      </c>
      <c r="P12" s="44"/>
      <c r="Q12" s="42">
        <v>31904</v>
      </c>
      <c r="R12" s="43">
        <f t="shared" si="0"/>
        <v>0</v>
      </c>
    </row>
    <row r="13" spans="1:25" ht="15.95" customHeight="1">
      <c r="A13" s="11"/>
      <c r="B13" s="25" t="s">
        <v>52</v>
      </c>
      <c r="C13" s="26">
        <f>C8+C9+C10+C12+C11</f>
        <v>1158</v>
      </c>
      <c r="D13" s="26">
        <f t="shared" ref="D13:O13" si="2">D8+D9+D10+D12+D11</f>
        <v>27</v>
      </c>
      <c r="E13" s="26">
        <f t="shared" si="2"/>
        <v>2585</v>
      </c>
      <c r="F13" s="26">
        <f t="shared" si="2"/>
        <v>3770</v>
      </c>
      <c r="G13" s="26">
        <f t="shared" si="2"/>
        <v>23324</v>
      </c>
      <c r="H13" s="26">
        <f t="shared" si="2"/>
        <v>0</v>
      </c>
      <c r="I13" s="26">
        <f t="shared" si="2"/>
        <v>23324</v>
      </c>
      <c r="J13" s="26">
        <f t="shared" si="2"/>
        <v>1984</v>
      </c>
      <c r="K13" s="26">
        <f t="shared" si="2"/>
        <v>290</v>
      </c>
      <c r="L13" s="26">
        <f t="shared" si="2"/>
        <v>0</v>
      </c>
      <c r="M13" s="26">
        <f t="shared" si="2"/>
        <v>1029</v>
      </c>
      <c r="N13" s="26">
        <f t="shared" si="2"/>
        <v>1734</v>
      </c>
      <c r="O13" s="26">
        <f t="shared" si="2"/>
        <v>32131</v>
      </c>
      <c r="P13" s="45"/>
      <c r="Q13" s="42">
        <v>32131</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1158</v>
      </c>
      <c r="D16" s="26">
        <f t="shared" ref="D16:N16" si="3">SUM(D8:D9,D12,D15)+D19+D20+D11</f>
        <v>27</v>
      </c>
      <c r="E16" s="26">
        <f t="shared" si="3"/>
        <v>2585</v>
      </c>
      <c r="F16" s="26">
        <f t="shared" si="3"/>
        <v>3770</v>
      </c>
      <c r="G16" s="26">
        <f t="shared" si="3"/>
        <v>23324</v>
      </c>
      <c r="H16" s="26">
        <f t="shared" si="3"/>
        <v>0</v>
      </c>
      <c r="I16" s="26">
        <f t="shared" si="3"/>
        <v>23324</v>
      </c>
      <c r="J16" s="26">
        <f t="shared" si="3"/>
        <v>1984</v>
      </c>
      <c r="K16" s="26">
        <f t="shared" si="3"/>
        <v>290</v>
      </c>
      <c r="L16" s="26">
        <f t="shared" si="3"/>
        <v>0</v>
      </c>
      <c r="M16" s="26">
        <f t="shared" si="3"/>
        <v>1029</v>
      </c>
      <c r="N16" s="26">
        <f t="shared" si="3"/>
        <v>1734</v>
      </c>
      <c r="O16" s="26">
        <f>SUM(C16:E16,G16:H16,J16:N16)</f>
        <v>32131</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-927</v>
      </c>
      <c r="D22" s="12">
        <v>0</v>
      </c>
      <c r="E22" s="12">
        <v>-2269</v>
      </c>
      <c r="F22" s="39">
        <f>SUM(C22:E22)</f>
        <v>-3196</v>
      </c>
      <c r="G22" s="12">
        <v>-22870</v>
      </c>
      <c r="H22" s="12">
        <v>0</v>
      </c>
      <c r="I22" s="39">
        <f>SUM(G22:H22)</f>
        <v>-22870</v>
      </c>
      <c r="J22" s="12">
        <v>-400</v>
      </c>
      <c r="K22" s="12">
        <v>-19</v>
      </c>
      <c r="L22" s="12">
        <v>-1</v>
      </c>
      <c r="M22" s="12">
        <v>-7</v>
      </c>
      <c r="N22" s="12">
        <v>-61</v>
      </c>
      <c r="O22" s="27">
        <f t="shared" si="4"/>
        <v>-26554</v>
      </c>
      <c r="P22" s="44"/>
      <c r="Q22" s="42">
        <v>-26554</v>
      </c>
      <c r="R22" s="43">
        <f t="shared" si="5"/>
        <v>0</v>
      </c>
    </row>
    <row r="23" spans="1:19" ht="15.95" customHeight="1">
      <c r="B23" s="28" t="s">
        <v>55</v>
      </c>
      <c r="C23" s="26">
        <f>C19+C20+C21+C22</f>
        <v>-927</v>
      </c>
      <c r="D23" s="26">
        <f t="shared" ref="D23:O23" si="6">D19+D20+D21+D22</f>
        <v>0</v>
      </c>
      <c r="E23" s="26">
        <f t="shared" si="6"/>
        <v>-2269</v>
      </c>
      <c r="F23" s="26">
        <f t="shared" si="6"/>
        <v>-3196</v>
      </c>
      <c r="G23" s="26">
        <f t="shared" si="6"/>
        <v>-22870</v>
      </c>
      <c r="H23" s="26">
        <f t="shared" si="6"/>
        <v>0</v>
      </c>
      <c r="I23" s="26">
        <f t="shared" si="6"/>
        <v>-22870</v>
      </c>
      <c r="J23" s="26">
        <f t="shared" si="6"/>
        <v>-400</v>
      </c>
      <c r="K23" s="26">
        <f t="shared" si="6"/>
        <v>-19</v>
      </c>
      <c r="L23" s="26">
        <f t="shared" si="6"/>
        <v>-1</v>
      </c>
      <c r="M23" s="26">
        <f t="shared" si="6"/>
        <v>-7</v>
      </c>
      <c r="N23" s="26">
        <f t="shared" si="6"/>
        <v>-61</v>
      </c>
      <c r="O23" s="26">
        <f t="shared" si="6"/>
        <v>-26554</v>
      </c>
      <c r="P23" s="45"/>
      <c r="Q23" s="42">
        <v>-26554</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-927</v>
      </c>
      <c r="D26" s="26">
        <f t="shared" ref="D26:N26" si="7">SUM(D22,D25)</f>
        <v>0</v>
      </c>
      <c r="E26" s="26">
        <f t="shared" si="7"/>
        <v>-2269</v>
      </c>
      <c r="F26" s="26">
        <f>SUM(C26:E26)</f>
        <v>-3196</v>
      </c>
      <c r="G26" s="26">
        <f t="shared" si="7"/>
        <v>-22870</v>
      </c>
      <c r="H26" s="26">
        <f t="shared" si="7"/>
        <v>0</v>
      </c>
      <c r="I26" s="26">
        <f>SUM(G26:H26)</f>
        <v>-22870</v>
      </c>
      <c r="J26" s="26">
        <f t="shared" si="7"/>
        <v>-400</v>
      </c>
      <c r="K26" s="26">
        <f t="shared" si="7"/>
        <v>-19</v>
      </c>
      <c r="L26" s="26">
        <f t="shared" si="7"/>
        <v>-1</v>
      </c>
      <c r="M26" s="26">
        <f t="shared" si="7"/>
        <v>-7</v>
      </c>
      <c r="N26" s="26">
        <f t="shared" si="7"/>
        <v>-61</v>
      </c>
      <c r="O26" s="26">
        <f>SUM(C26:E26,G26:H26,J26:N26)</f>
        <v>-26554</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231</v>
      </c>
      <c r="D28" s="26">
        <f t="shared" ref="D28:O28" si="8">D13+D23</f>
        <v>27</v>
      </c>
      <c r="E28" s="26">
        <f t="shared" si="8"/>
        <v>316</v>
      </c>
      <c r="F28" s="26">
        <f t="shared" si="8"/>
        <v>574</v>
      </c>
      <c r="G28" s="26">
        <f t="shared" si="8"/>
        <v>454</v>
      </c>
      <c r="H28" s="26">
        <f t="shared" si="8"/>
        <v>0</v>
      </c>
      <c r="I28" s="26">
        <f t="shared" si="8"/>
        <v>454</v>
      </c>
      <c r="J28" s="26">
        <f t="shared" si="8"/>
        <v>1584</v>
      </c>
      <c r="K28" s="26">
        <f t="shared" si="8"/>
        <v>271</v>
      </c>
      <c r="L28" s="26">
        <f t="shared" si="8"/>
        <v>-1</v>
      </c>
      <c r="M28" s="26">
        <f t="shared" si="8"/>
        <v>1022</v>
      </c>
      <c r="N28" s="26">
        <f t="shared" si="8"/>
        <v>1673</v>
      </c>
      <c r="O28" s="26">
        <f t="shared" si="8"/>
        <v>5577</v>
      </c>
      <c r="P28" s="45"/>
      <c r="Q28" s="42">
        <v>5577</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1217</v>
      </c>
      <c r="D33" s="51">
        <v>60</v>
      </c>
      <c r="E33" s="51">
        <v>1575</v>
      </c>
      <c r="F33" s="51">
        <v>2852</v>
      </c>
      <c r="G33" s="51">
        <v>23366</v>
      </c>
      <c r="H33" s="51">
        <v>0</v>
      </c>
      <c r="I33" s="51">
        <v>23366</v>
      </c>
      <c r="J33" s="51">
        <v>1743</v>
      </c>
      <c r="K33" s="51">
        <v>289</v>
      </c>
      <c r="L33" s="51">
        <v>0</v>
      </c>
      <c r="M33" s="51">
        <v>1031</v>
      </c>
      <c r="N33" s="51">
        <v>2250</v>
      </c>
      <c r="O33" s="51">
        <v>31531</v>
      </c>
      <c r="P33" s="10"/>
      <c r="Q33" s="34"/>
      <c r="R33" s="33"/>
    </row>
    <row r="34" spans="1:18" s="11" customFormat="1" ht="15.95" customHeight="1">
      <c r="A34" s="53"/>
      <c r="B34" s="40" t="s">
        <v>73</v>
      </c>
      <c r="C34" s="51">
        <v>-987</v>
      </c>
      <c r="D34" s="51">
        <v>0</v>
      </c>
      <c r="E34" s="51">
        <v>-1334</v>
      </c>
      <c r="F34" s="51">
        <v>-2321</v>
      </c>
      <c r="G34" s="51">
        <v>-22862</v>
      </c>
      <c r="H34" s="51">
        <v>0</v>
      </c>
      <c r="I34" s="51">
        <v>-22862</v>
      </c>
      <c r="J34" s="51">
        <v>-427</v>
      </c>
      <c r="K34" s="51">
        <v>0</v>
      </c>
      <c r="L34" s="51">
        <v>-1</v>
      </c>
      <c r="M34" s="51">
        <v>0</v>
      </c>
      <c r="N34" s="51">
        <v>-52</v>
      </c>
      <c r="O34" s="51">
        <v>-25663</v>
      </c>
      <c r="P34" s="10"/>
      <c r="Q34" s="34"/>
      <c r="R34" s="33"/>
    </row>
    <row r="35" spans="1:18" s="11" customFormat="1" ht="15.95" customHeight="1">
      <c r="A35" s="53"/>
      <c r="B35" s="40" t="s">
        <v>74</v>
      </c>
      <c r="C35" s="51">
        <v>230</v>
      </c>
      <c r="D35" s="51">
        <v>60</v>
      </c>
      <c r="E35" s="51">
        <v>241</v>
      </c>
      <c r="F35" s="51">
        <v>531</v>
      </c>
      <c r="G35" s="51">
        <v>504</v>
      </c>
      <c r="H35" s="51">
        <v>0</v>
      </c>
      <c r="I35" s="51">
        <v>504</v>
      </c>
      <c r="J35" s="51">
        <v>1316</v>
      </c>
      <c r="K35" s="51">
        <v>289</v>
      </c>
      <c r="L35" s="51">
        <v>-1</v>
      </c>
      <c r="M35" s="51">
        <v>1031</v>
      </c>
      <c r="N35" s="51">
        <v>2198</v>
      </c>
      <c r="O35" s="51">
        <v>5868</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89" priority="10" stopIfTrue="1" operator="notEqual">
      <formula>0</formula>
    </cfRule>
  </conditionalFormatting>
  <conditionalFormatting sqref="C3:E3">
    <cfRule type="expression" dxfId="288" priority="8">
      <formula>$E$3&lt;&gt;0</formula>
    </cfRule>
  </conditionalFormatting>
  <conditionalFormatting sqref="R6:R7">
    <cfRule type="expression" dxfId="287" priority="9">
      <formula>SUM($R$8:$R$28)&lt;&gt;0</formula>
    </cfRule>
  </conditionalFormatting>
  <conditionalFormatting sqref="C35:O35">
    <cfRule type="expression" dxfId="286" priority="2">
      <formula>ABS(C28-C35)&gt;1000</formula>
    </cfRule>
    <cfRule type="expression" dxfId="285" priority="3">
      <formula>ABS((C28-C35)/C35)&gt;0.1</formula>
    </cfRule>
  </conditionalFormatting>
  <conditionalFormatting sqref="C34:O34">
    <cfRule type="expression" dxfId="284" priority="4">
      <formula>ABS(C26-C34)&gt;1000</formula>
    </cfRule>
    <cfRule type="expression" dxfId="283" priority="5">
      <formula>ABS((C26-C34)/C34)&gt;0.1</formula>
    </cfRule>
  </conditionalFormatting>
  <conditionalFormatting sqref="C33:O33">
    <cfRule type="expression" dxfId="282" priority="6">
      <formula>ABS(C16-C33)&gt;1000</formula>
    </cfRule>
    <cfRule type="expression" dxfId="281" priority="7">
      <formula>ABS((C16-C33)/C33)&gt;0.1</formula>
    </cfRule>
  </conditionalFormatting>
  <conditionalFormatting sqref="I14">
    <cfRule type="cellIs" dxfId="28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76</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183</v>
      </c>
      <c r="F8" s="39">
        <f>SUM(C8:E8)</f>
        <v>183</v>
      </c>
      <c r="G8" s="38"/>
      <c r="H8" s="38"/>
      <c r="I8" s="38"/>
      <c r="J8" s="12">
        <v>664</v>
      </c>
      <c r="K8" s="12">
        <v>0</v>
      </c>
      <c r="L8" s="12">
        <v>0</v>
      </c>
      <c r="M8" s="12">
        <v>326</v>
      </c>
      <c r="N8" s="12">
        <v>25</v>
      </c>
      <c r="O8" s="27">
        <f>SUM(C8:E8,G8:H8,J8:N8)</f>
        <v>1198</v>
      </c>
      <c r="P8" s="44"/>
      <c r="Q8" s="42">
        <v>1198</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-16</v>
      </c>
      <c r="F11" s="39">
        <f>SUM(C11:E11)</f>
        <v>-16</v>
      </c>
      <c r="G11" s="12">
        <v>0</v>
      </c>
      <c r="H11" s="12">
        <v>0</v>
      </c>
      <c r="I11" s="39">
        <f>SUM(G11:H11)</f>
        <v>0</v>
      </c>
      <c r="J11" s="12">
        <v>-180</v>
      </c>
      <c r="K11" s="12">
        <v>0</v>
      </c>
      <c r="L11" s="12">
        <v>0</v>
      </c>
      <c r="M11" s="12">
        <v>-6</v>
      </c>
      <c r="N11" s="12">
        <v>-7</v>
      </c>
      <c r="O11" s="27">
        <f>SUM(C11:E11,G11:H11,J11:N11)</f>
        <v>-209</v>
      </c>
      <c r="P11" s="44"/>
      <c r="Q11" s="42">
        <v>-209</v>
      </c>
      <c r="R11" s="43">
        <f>Q11-O11</f>
        <v>0</v>
      </c>
    </row>
    <row r="12" spans="1:25" ht="15.95" customHeight="1">
      <c r="A12" s="11"/>
      <c r="B12" s="23" t="s">
        <v>5</v>
      </c>
      <c r="C12" s="12">
        <v>0</v>
      </c>
      <c r="D12" s="12">
        <v>0</v>
      </c>
      <c r="E12" s="12">
        <v>2753</v>
      </c>
      <c r="F12" s="39">
        <f>SUM(C12:E12)</f>
        <v>2753</v>
      </c>
      <c r="G12" s="12">
        <v>133022</v>
      </c>
      <c r="H12" s="12">
        <v>59770</v>
      </c>
      <c r="I12" s="39">
        <f>SUM(G12:H12)</f>
        <v>192792</v>
      </c>
      <c r="J12" s="12">
        <v>53297</v>
      </c>
      <c r="K12" s="12">
        <v>3</v>
      </c>
      <c r="L12" s="12">
        <v>0</v>
      </c>
      <c r="M12" s="12">
        <v>12254</v>
      </c>
      <c r="N12" s="12">
        <v>55412</v>
      </c>
      <c r="O12" s="27">
        <f>SUM(C12:E12,G12:H12,J12:N12)</f>
        <v>316511</v>
      </c>
      <c r="P12" s="44"/>
      <c r="Q12" s="42">
        <v>316511</v>
      </c>
      <c r="R12" s="43">
        <f t="shared" si="0"/>
        <v>0</v>
      </c>
    </row>
    <row r="13" spans="1:25" ht="15.95" customHeight="1">
      <c r="A13" s="11"/>
      <c r="B13" s="25" t="s">
        <v>52</v>
      </c>
      <c r="C13" s="26">
        <f>C8+C9+C10+C12+C11</f>
        <v>0</v>
      </c>
      <c r="D13" s="26">
        <f t="shared" ref="D13:O13" si="2">D8+D9+D10+D12+D11</f>
        <v>0</v>
      </c>
      <c r="E13" s="26">
        <f t="shared" si="2"/>
        <v>2920</v>
      </c>
      <c r="F13" s="26">
        <f t="shared" si="2"/>
        <v>2920</v>
      </c>
      <c r="G13" s="26">
        <f t="shared" si="2"/>
        <v>133022</v>
      </c>
      <c r="H13" s="26">
        <f t="shared" si="2"/>
        <v>59770</v>
      </c>
      <c r="I13" s="26">
        <f t="shared" si="2"/>
        <v>192792</v>
      </c>
      <c r="J13" s="26">
        <f t="shared" si="2"/>
        <v>53781</v>
      </c>
      <c r="K13" s="26">
        <f t="shared" si="2"/>
        <v>3</v>
      </c>
      <c r="L13" s="26">
        <f t="shared" si="2"/>
        <v>0</v>
      </c>
      <c r="M13" s="26">
        <f t="shared" si="2"/>
        <v>12574</v>
      </c>
      <c r="N13" s="26">
        <f t="shared" si="2"/>
        <v>55430</v>
      </c>
      <c r="O13" s="26">
        <f t="shared" si="2"/>
        <v>317500</v>
      </c>
      <c r="P13" s="45"/>
      <c r="Q13" s="42">
        <v>317500</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0</v>
      </c>
      <c r="D16" s="26">
        <f t="shared" ref="D16:N16" si="3">SUM(D8:D9,D12,D15)+D19+D20+D11</f>
        <v>0</v>
      </c>
      <c r="E16" s="26">
        <f t="shared" si="3"/>
        <v>2920</v>
      </c>
      <c r="F16" s="26">
        <f t="shared" si="3"/>
        <v>2920</v>
      </c>
      <c r="G16" s="26">
        <f t="shared" si="3"/>
        <v>133022</v>
      </c>
      <c r="H16" s="26">
        <f t="shared" si="3"/>
        <v>59770</v>
      </c>
      <c r="I16" s="26">
        <f t="shared" si="3"/>
        <v>192792</v>
      </c>
      <c r="J16" s="26">
        <f t="shared" si="3"/>
        <v>53781</v>
      </c>
      <c r="K16" s="26">
        <f t="shared" si="3"/>
        <v>3</v>
      </c>
      <c r="L16" s="26">
        <f t="shared" si="3"/>
        <v>0</v>
      </c>
      <c r="M16" s="26">
        <f t="shared" si="3"/>
        <v>12574</v>
      </c>
      <c r="N16" s="26">
        <f t="shared" si="3"/>
        <v>55430</v>
      </c>
      <c r="O16" s="26">
        <f>SUM(C16:E16,G16:H16,J16:N16)</f>
        <v>317500</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0</v>
      </c>
      <c r="D22" s="12">
        <v>0</v>
      </c>
      <c r="E22" s="12">
        <v>-2027</v>
      </c>
      <c r="F22" s="39">
        <f>SUM(C22:E22)</f>
        <v>-2027</v>
      </c>
      <c r="G22" s="12">
        <v>-112547</v>
      </c>
      <c r="H22" s="12">
        <v>-81057</v>
      </c>
      <c r="I22" s="39">
        <f>SUM(G22:H22)</f>
        <v>-193604</v>
      </c>
      <c r="J22" s="12">
        <v>-34836</v>
      </c>
      <c r="K22" s="12">
        <v>-79</v>
      </c>
      <c r="L22" s="12">
        <v>0</v>
      </c>
      <c r="M22" s="12">
        <v>-476</v>
      </c>
      <c r="N22" s="12">
        <v>-54222</v>
      </c>
      <c r="O22" s="27">
        <f t="shared" si="4"/>
        <v>-285244</v>
      </c>
      <c r="P22" s="44"/>
      <c r="Q22" s="42">
        <v>-285244</v>
      </c>
      <c r="R22" s="43">
        <f t="shared" si="5"/>
        <v>0</v>
      </c>
    </row>
    <row r="23" spans="1:19" ht="15.95" customHeight="1">
      <c r="B23" s="28" t="s">
        <v>55</v>
      </c>
      <c r="C23" s="26">
        <f>C19+C20+C21+C22</f>
        <v>0</v>
      </c>
      <c r="D23" s="26">
        <f t="shared" ref="D23:O23" si="6">D19+D20+D21+D22</f>
        <v>0</v>
      </c>
      <c r="E23" s="26">
        <f t="shared" si="6"/>
        <v>-2027</v>
      </c>
      <c r="F23" s="26">
        <f t="shared" si="6"/>
        <v>-2027</v>
      </c>
      <c r="G23" s="26">
        <f t="shared" si="6"/>
        <v>-112547</v>
      </c>
      <c r="H23" s="26">
        <f t="shared" si="6"/>
        <v>-81057</v>
      </c>
      <c r="I23" s="26">
        <f t="shared" si="6"/>
        <v>-193604</v>
      </c>
      <c r="J23" s="26">
        <f t="shared" si="6"/>
        <v>-34836</v>
      </c>
      <c r="K23" s="26">
        <f t="shared" si="6"/>
        <v>-79</v>
      </c>
      <c r="L23" s="26">
        <f t="shared" si="6"/>
        <v>0</v>
      </c>
      <c r="M23" s="26">
        <f t="shared" si="6"/>
        <v>-476</v>
      </c>
      <c r="N23" s="26">
        <f t="shared" si="6"/>
        <v>-54222</v>
      </c>
      <c r="O23" s="26">
        <f t="shared" si="6"/>
        <v>-285244</v>
      </c>
      <c r="P23" s="45"/>
      <c r="Q23" s="42">
        <v>-285244</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0</v>
      </c>
      <c r="D26" s="26">
        <f t="shared" ref="D26:N26" si="7">SUM(D22,D25)</f>
        <v>0</v>
      </c>
      <c r="E26" s="26">
        <f t="shared" si="7"/>
        <v>-2027</v>
      </c>
      <c r="F26" s="26">
        <f>SUM(C26:E26)</f>
        <v>-2027</v>
      </c>
      <c r="G26" s="26">
        <f t="shared" si="7"/>
        <v>-112547</v>
      </c>
      <c r="H26" s="26">
        <f t="shared" si="7"/>
        <v>-81057</v>
      </c>
      <c r="I26" s="26">
        <f>SUM(G26:H26)</f>
        <v>-193604</v>
      </c>
      <c r="J26" s="26">
        <f t="shared" si="7"/>
        <v>-34836</v>
      </c>
      <c r="K26" s="26">
        <f t="shared" si="7"/>
        <v>-79</v>
      </c>
      <c r="L26" s="26">
        <f t="shared" si="7"/>
        <v>0</v>
      </c>
      <c r="M26" s="26">
        <f t="shared" si="7"/>
        <v>-476</v>
      </c>
      <c r="N26" s="26">
        <f t="shared" si="7"/>
        <v>-54222</v>
      </c>
      <c r="O26" s="26">
        <f>SUM(C26:E26,G26:H26,J26:N26)</f>
        <v>-285244</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0</v>
      </c>
      <c r="D28" s="26">
        <f t="shared" ref="D28:O28" si="8">D13+D23</f>
        <v>0</v>
      </c>
      <c r="E28" s="26">
        <f t="shared" si="8"/>
        <v>893</v>
      </c>
      <c r="F28" s="26">
        <f t="shared" si="8"/>
        <v>893</v>
      </c>
      <c r="G28" s="26">
        <f t="shared" si="8"/>
        <v>20475</v>
      </c>
      <c r="H28" s="26">
        <f t="shared" si="8"/>
        <v>-21287</v>
      </c>
      <c r="I28" s="26">
        <f t="shared" si="8"/>
        <v>-812</v>
      </c>
      <c r="J28" s="26">
        <f t="shared" si="8"/>
        <v>18945</v>
      </c>
      <c r="K28" s="26">
        <f t="shared" si="8"/>
        <v>-76</v>
      </c>
      <c r="L28" s="26">
        <f t="shared" si="8"/>
        <v>0</v>
      </c>
      <c r="M28" s="26">
        <f t="shared" si="8"/>
        <v>12098</v>
      </c>
      <c r="N28" s="26">
        <f t="shared" si="8"/>
        <v>1208</v>
      </c>
      <c r="O28" s="26">
        <f t="shared" si="8"/>
        <v>32256</v>
      </c>
      <c r="P28" s="45"/>
      <c r="Q28" s="42">
        <v>32256</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0</v>
      </c>
      <c r="D33" s="51">
        <v>0</v>
      </c>
      <c r="E33" s="51">
        <v>3230</v>
      </c>
      <c r="F33" s="51">
        <v>3230</v>
      </c>
      <c r="G33" s="51">
        <v>130525</v>
      </c>
      <c r="H33" s="51">
        <v>59475</v>
      </c>
      <c r="I33" s="51">
        <v>190000</v>
      </c>
      <c r="J33" s="51">
        <v>47724</v>
      </c>
      <c r="K33" s="51">
        <v>11</v>
      </c>
      <c r="L33" s="51">
        <v>0</v>
      </c>
      <c r="M33" s="51">
        <v>14920</v>
      </c>
      <c r="N33" s="51">
        <v>42810</v>
      </c>
      <c r="O33" s="51">
        <v>298695</v>
      </c>
      <c r="P33" s="10"/>
      <c r="Q33" s="34"/>
      <c r="R33" s="33"/>
    </row>
    <row r="34" spans="1:18" s="11" customFormat="1" ht="15.95" customHeight="1">
      <c r="A34" s="53"/>
      <c r="B34" s="40" t="s">
        <v>73</v>
      </c>
      <c r="C34" s="51">
        <v>0</v>
      </c>
      <c r="D34" s="51">
        <v>0</v>
      </c>
      <c r="E34" s="51">
        <v>-1975</v>
      </c>
      <c r="F34" s="51">
        <v>-1975</v>
      </c>
      <c r="G34" s="51">
        <v>-114070</v>
      </c>
      <c r="H34" s="51">
        <v>-76554</v>
      </c>
      <c r="I34" s="51">
        <v>-190624</v>
      </c>
      <c r="J34" s="51">
        <v>-34995</v>
      </c>
      <c r="K34" s="51">
        <v>0</v>
      </c>
      <c r="L34" s="51">
        <v>0</v>
      </c>
      <c r="M34" s="51">
        <v>-2189</v>
      </c>
      <c r="N34" s="51">
        <v>-42219</v>
      </c>
      <c r="O34" s="51">
        <v>-272002</v>
      </c>
      <c r="P34" s="10"/>
      <c r="Q34" s="34"/>
      <c r="R34" s="33"/>
    </row>
    <row r="35" spans="1:18" s="11" customFormat="1" ht="15.95" customHeight="1">
      <c r="A35" s="53"/>
      <c r="B35" s="40" t="s">
        <v>74</v>
      </c>
      <c r="C35" s="51">
        <v>0</v>
      </c>
      <c r="D35" s="51">
        <v>0</v>
      </c>
      <c r="E35" s="51">
        <v>1255</v>
      </c>
      <c r="F35" s="51">
        <v>1255</v>
      </c>
      <c r="G35" s="51">
        <v>16455</v>
      </c>
      <c r="H35" s="51">
        <v>-17079</v>
      </c>
      <c r="I35" s="51">
        <v>-624</v>
      </c>
      <c r="J35" s="51">
        <v>12729</v>
      </c>
      <c r="K35" s="51">
        <v>11</v>
      </c>
      <c r="L35" s="51">
        <v>0</v>
      </c>
      <c r="M35" s="51">
        <v>12731</v>
      </c>
      <c r="N35" s="51">
        <v>591</v>
      </c>
      <c r="O35" s="51">
        <v>26693</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79" priority="10" stopIfTrue="1" operator="notEqual">
      <formula>0</formula>
    </cfRule>
  </conditionalFormatting>
  <conditionalFormatting sqref="C3:E3">
    <cfRule type="expression" dxfId="278" priority="8">
      <formula>$E$3&lt;&gt;0</formula>
    </cfRule>
  </conditionalFormatting>
  <conditionalFormatting sqref="R6:R7">
    <cfRule type="expression" dxfId="277" priority="9">
      <formula>SUM($R$8:$R$28)&lt;&gt;0</formula>
    </cfRule>
  </conditionalFormatting>
  <conditionalFormatting sqref="C35:O35">
    <cfRule type="expression" dxfId="276" priority="2">
      <formula>ABS(C28-C35)&gt;1000</formula>
    </cfRule>
    <cfRule type="expression" dxfId="275" priority="3">
      <formula>ABS((C28-C35)/C35)&gt;0.1</formula>
    </cfRule>
  </conditionalFormatting>
  <conditionalFormatting sqref="C34:O34">
    <cfRule type="expression" dxfId="274" priority="4">
      <formula>ABS(C26-C34)&gt;1000</formula>
    </cfRule>
    <cfRule type="expression" dxfId="273" priority="5">
      <formula>ABS((C26-C34)/C34)&gt;0.1</formula>
    </cfRule>
  </conditionalFormatting>
  <conditionalFormatting sqref="C33:O33">
    <cfRule type="expression" dxfId="272" priority="6">
      <formula>ABS(C16-C33)&gt;1000</formula>
    </cfRule>
    <cfRule type="expression" dxfId="271" priority="7">
      <formula>ABS((C16-C33)/C33)&gt;0.1</formula>
    </cfRule>
  </conditionalFormatting>
  <conditionalFormatting sqref="I14">
    <cfRule type="cellIs" dxfId="27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19</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0</v>
      </c>
      <c r="E8" s="12">
        <v>0</v>
      </c>
      <c r="F8" s="39">
        <f>SUM(C8:E8)</f>
        <v>0</v>
      </c>
      <c r="G8" s="38"/>
      <c r="H8" s="38"/>
      <c r="I8" s="38"/>
      <c r="J8" s="12">
        <v>4</v>
      </c>
      <c r="K8" s="12">
        <v>0</v>
      </c>
      <c r="L8" s="12">
        <v>0</v>
      </c>
      <c r="M8" s="12">
        <v>0</v>
      </c>
      <c r="N8" s="12">
        <v>0</v>
      </c>
      <c r="O8" s="27">
        <f>SUM(C8:E8,G8:H8,J8:N8)</f>
        <v>4</v>
      </c>
      <c r="P8" s="44"/>
      <c r="Q8" s="42">
        <v>4</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0</v>
      </c>
      <c r="O11" s="27">
        <f>SUM(C11:E11,G11:H11,J11:N11)</f>
        <v>0</v>
      </c>
      <c r="P11" s="44"/>
      <c r="Q11" s="42">
        <v>0</v>
      </c>
      <c r="R11" s="43">
        <f>Q11-O11</f>
        <v>0</v>
      </c>
    </row>
    <row r="12" spans="1:25" ht="15.95" customHeight="1">
      <c r="A12" s="11"/>
      <c r="B12" s="23" t="s">
        <v>5</v>
      </c>
      <c r="C12" s="12">
        <v>12</v>
      </c>
      <c r="D12" s="12">
        <v>33</v>
      </c>
      <c r="E12" s="12">
        <v>0</v>
      </c>
      <c r="F12" s="39">
        <f>SUM(C12:E12)</f>
        <v>45</v>
      </c>
      <c r="G12" s="12">
        <v>6092</v>
      </c>
      <c r="H12" s="12">
        <v>9351</v>
      </c>
      <c r="I12" s="39">
        <f>SUM(G12:H12)</f>
        <v>15443</v>
      </c>
      <c r="J12" s="12">
        <v>1636</v>
      </c>
      <c r="K12" s="12">
        <v>381</v>
      </c>
      <c r="L12" s="12">
        <v>0</v>
      </c>
      <c r="M12" s="12">
        <v>1655</v>
      </c>
      <c r="N12" s="12">
        <v>68</v>
      </c>
      <c r="O12" s="27">
        <f>SUM(C12:E12,G12:H12,J12:N12)</f>
        <v>19228</v>
      </c>
      <c r="P12" s="44"/>
      <c r="Q12" s="42">
        <v>19228</v>
      </c>
      <c r="R12" s="43">
        <f t="shared" si="0"/>
        <v>0</v>
      </c>
    </row>
    <row r="13" spans="1:25" ht="15.95" customHeight="1">
      <c r="A13" s="11"/>
      <c r="B13" s="25" t="s">
        <v>52</v>
      </c>
      <c r="C13" s="26">
        <f>C8+C9+C10+C12+C11</f>
        <v>12</v>
      </c>
      <c r="D13" s="26">
        <f t="shared" ref="D13:O13" si="2">D8+D9+D10+D12+D11</f>
        <v>33</v>
      </c>
      <c r="E13" s="26">
        <f t="shared" si="2"/>
        <v>0</v>
      </c>
      <c r="F13" s="26">
        <f t="shared" si="2"/>
        <v>45</v>
      </c>
      <c r="G13" s="26">
        <f t="shared" si="2"/>
        <v>6092</v>
      </c>
      <c r="H13" s="26">
        <f t="shared" si="2"/>
        <v>9351</v>
      </c>
      <c r="I13" s="26">
        <f t="shared" si="2"/>
        <v>15443</v>
      </c>
      <c r="J13" s="26">
        <f t="shared" si="2"/>
        <v>1640</v>
      </c>
      <c r="K13" s="26">
        <f t="shared" si="2"/>
        <v>381</v>
      </c>
      <c r="L13" s="26">
        <f t="shared" si="2"/>
        <v>0</v>
      </c>
      <c r="M13" s="26">
        <f t="shared" si="2"/>
        <v>1655</v>
      </c>
      <c r="N13" s="26">
        <f t="shared" si="2"/>
        <v>68</v>
      </c>
      <c r="O13" s="26">
        <f t="shared" si="2"/>
        <v>19232</v>
      </c>
      <c r="P13" s="45"/>
      <c r="Q13" s="42">
        <v>19232</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12</v>
      </c>
      <c r="D16" s="26">
        <f t="shared" ref="D16:N16" si="3">SUM(D8:D9,D12,D15)+D19+D20+D11</f>
        <v>33</v>
      </c>
      <c r="E16" s="26">
        <f t="shared" si="3"/>
        <v>0</v>
      </c>
      <c r="F16" s="26">
        <f t="shared" si="3"/>
        <v>45</v>
      </c>
      <c r="G16" s="26">
        <f t="shared" si="3"/>
        <v>6092</v>
      </c>
      <c r="H16" s="26">
        <f t="shared" si="3"/>
        <v>9351</v>
      </c>
      <c r="I16" s="26">
        <f t="shared" si="3"/>
        <v>15443</v>
      </c>
      <c r="J16" s="26">
        <f t="shared" si="3"/>
        <v>1620</v>
      </c>
      <c r="K16" s="26">
        <f t="shared" si="3"/>
        <v>381</v>
      </c>
      <c r="L16" s="26">
        <f t="shared" si="3"/>
        <v>0</v>
      </c>
      <c r="M16" s="26">
        <f t="shared" si="3"/>
        <v>1655</v>
      </c>
      <c r="N16" s="26">
        <f t="shared" si="3"/>
        <v>68</v>
      </c>
      <c r="O16" s="26">
        <f>SUM(C16:E16,G16:H16,J16:N16)</f>
        <v>19212</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-20</v>
      </c>
      <c r="K19" s="12">
        <v>0</v>
      </c>
      <c r="L19" s="12">
        <v>0</v>
      </c>
      <c r="M19" s="12">
        <v>0</v>
      </c>
      <c r="N19" s="12">
        <v>0</v>
      </c>
      <c r="O19" s="27">
        <f t="shared" ref="O19:O22" si="4">SUM(C19:E19,G19:H19,J19:N19)</f>
        <v>-20</v>
      </c>
      <c r="P19" s="44"/>
      <c r="Q19" s="42">
        <v>-20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-41</v>
      </c>
      <c r="D22" s="12">
        <v>0</v>
      </c>
      <c r="E22" s="12">
        <v>-33</v>
      </c>
      <c r="F22" s="39">
        <f>SUM(C22:E22)</f>
        <v>-74</v>
      </c>
      <c r="G22" s="12">
        <v>-6029</v>
      </c>
      <c r="H22" s="12">
        <v>-8757</v>
      </c>
      <c r="I22" s="39">
        <f>SUM(G22:H22)</f>
        <v>-14786</v>
      </c>
      <c r="J22" s="12">
        <v>-2033</v>
      </c>
      <c r="K22" s="12">
        <v>-441</v>
      </c>
      <c r="L22" s="12">
        <v>0</v>
      </c>
      <c r="M22" s="12">
        <v>-711</v>
      </c>
      <c r="N22" s="12">
        <v>0</v>
      </c>
      <c r="O22" s="27">
        <f t="shared" si="4"/>
        <v>-18045</v>
      </c>
      <c r="P22" s="44"/>
      <c r="Q22" s="42">
        <v>-18045</v>
      </c>
      <c r="R22" s="43">
        <f t="shared" si="5"/>
        <v>0</v>
      </c>
    </row>
    <row r="23" spans="1:19" ht="15.95" customHeight="1">
      <c r="B23" s="28" t="s">
        <v>55</v>
      </c>
      <c r="C23" s="26">
        <f>C19+C20+C21+C22</f>
        <v>-41</v>
      </c>
      <c r="D23" s="26">
        <f t="shared" ref="D23:O23" si="6">D19+D20+D21+D22</f>
        <v>0</v>
      </c>
      <c r="E23" s="26">
        <f t="shared" si="6"/>
        <v>-33</v>
      </c>
      <c r="F23" s="26">
        <f t="shared" si="6"/>
        <v>-74</v>
      </c>
      <c r="G23" s="26">
        <f t="shared" si="6"/>
        <v>-6029</v>
      </c>
      <c r="H23" s="26">
        <f t="shared" si="6"/>
        <v>-8757</v>
      </c>
      <c r="I23" s="26">
        <f t="shared" si="6"/>
        <v>-14786</v>
      </c>
      <c r="J23" s="26">
        <f t="shared" si="6"/>
        <v>-2053</v>
      </c>
      <c r="K23" s="26">
        <f t="shared" si="6"/>
        <v>-441</v>
      </c>
      <c r="L23" s="26">
        <f t="shared" si="6"/>
        <v>0</v>
      </c>
      <c r="M23" s="26">
        <f t="shared" si="6"/>
        <v>-711</v>
      </c>
      <c r="N23" s="26">
        <f t="shared" si="6"/>
        <v>0</v>
      </c>
      <c r="O23" s="26">
        <f t="shared" si="6"/>
        <v>-18065</v>
      </c>
      <c r="P23" s="45"/>
      <c r="Q23" s="42">
        <v>-18065</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-41</v>
      </c>
      <c r="D26" s="26">
        <f t="shared" ref="D26:N26" si="7">SUM(D22,D25)</f>
        <v>0</v>
      </c>
      <c r="E26" s="26">
        <f t="shared" si="7"/>
        <v>-33</v>
      </c>
      <c r="F26" s="26">
        <f>SUM(C26:E26)</f>
        <v>-74</v>
      </c>
      <c r="G26" s="26">
        <f t="shared" si="7"/>
        <v>-6029</v>
      </c>
      <c r="H26" s="26">
        <f t="shared" si="7"/>
        <v>-8757</v>
      </c>
      <c r="I26" s="26">
        <f>SUM(G26:H26)</f>
        <v>-14786</v>
      </c>
      <c r="J26" s="26">
        <f t="shared" si="7"/>
        <v>-2033</v>
      </c>
      <c r="K26" s="26">
        <f t="shared" si="7"/>
        <v>-441</v>
      </c>
      <c r="L26" s="26">
        <f t="shared" si="7"/>
        <v>0</v>
      </c>
      <c r="M26" s="26">
        <f t="shared" si="7"/>
        <v>-711</v>
      </c>
      <c r="N26" s="26">
        <f t="shared" si="7"/>
        <v>0</v>
      </c>
      <c r="O26" s="26">
        <f>SUM(C26:E26,G26:H26,J26:N26)</f>
        <v>-18045</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-29</v>
      </c>
      <c r="D28" s="26">
        <f t="shared" ref="D28:O28" si="8">D13+D23</f>
        <v>33</v>
      </c>
      <c r="E28" s="26">
        <f t="shared" si="8"/>
        <v>-33</v>
      </c>
      <c r="F28" s="26">
        <f t="shared" si="8"/>
        <v>-29</v>
      </c>
      <c r="G28" s="26">
        <f t="shared" si="8"/>
        <v>63</v>
      </c>
      <c r="H28" s="26">
        <f t="shared" si="8"/>
        <v>594</v>
      </c>
      <c r="I28" s="26">
        <f t="shared" si="8"/>
        <v>657</v>
      </c>
      <c r="J28" s="26">
        <f t="shared" si="8"/>
        <v>-413</v>
      </c>
      <c r="K28" s="26">
        <f t="shared" si="8"/>
        <v>-60</v>
      </c>
      <c r="L28" s="26">
        <f t="shared" si="8"/>
        <v>0</v>
      </c>
      <c r="M28" s="26">
        <f t="shared" si="8"/>
        <v>944</v>
      </c>
      <c r="N28" s="26">
        <f t="shared" si="8"/>
        <v>68</v>
      </c>
      <c r="O28" s="26">
        <f t="shared" si="8"/>
        <v>1167</v>
      </c>
      <c r="P28" s="45"/>
      <c r="Q28" s="42">
        <v>1167</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0</v>
      </c>
      <c r="O30" s="27">
        <f>SUM(C30:E30,G30:H30,J30:N30)</f>
        <v>0</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0</v>
      </c>
      <c r="D33" s="51">
        <v>31</v>
      </c>
      <c r="E33" s="51">
        <v>0</v>
      </c>
      <c r="F33" s="51">
        <v>31</v>
      </c>
      <c r="G33" s="51">
        <v>7115</v>
      </c>
      <c r="H33" s="51">
        <v>10050</v>
      </c>
      <c r="I33" s="51">
        <v>17165</v>
      </c>
      <c r="J33" s="51">
        <v>1616</v>
      </c>
      <c r="K33" s="51">
        <v>504</v>
      </c>
      <c r="L33" s="51">
        <v>0</v>
      </c>
      <c r="M33" s="51">
        <v>1743</v>
      </c>
      <c r="N33" s="51">
        <v>263</v>
      </c>
      <c r="O33" s="51">
        <v>21322</v>
      </c>
      <c r="P33" s="10"/>
      <c r="Q33" s="34"/>
      <c r="R33" s="33"/>
    </row>
    <row r="34" spans="1:18" s="11" customFormat="1" ht="15.95" customHeight="1">
      <c r="A34" s="53"/>
      <c r="B34" s="40" t="s">
        <v>73</v>
      </c>
      <c r="C34" s="51">
        <v>-80</v>
      </c>
      <c r="D34" s="51">
        <v>0</v>
      </c>
      <c r="E34" s="51">
        <v>-36</v>
      </c>
      <c r="F34" s="51">
        <v>-116</v>
      </c>
      <c r="G34" s="51">
        <v>-7063</v>
      </c>
      <c r="H34" s="51">
        <v>-9569</v>
      </c>
      <c r="I34" s="51">
        <v>-16632</v>
      </c>
      <c r="J34" s="51">
        <v>-1342</v>
      </c>
      <c r="K34" s="51">
        <v>-589</v>
      </c>
      <c r="L34" s="51">
        <v>0</v>
      </c>
      <c r="M34" s="51">
        <v>-715</v>
      </c>
      <c r="N34" s="51">
        <v>0</v>
      </c>
      <c r="O34" s="51">
        <v>-19394</v>
      </c>
      <c r="P34" s="10"/>
      <c r="Q34" s="34"/>
      <c r="R34" s="33"/>
    </row>
    <row r="35" spans="1:18" s="11" customFormat="1" ht="15.95" customHeight="1">
      <c r="A35" s="53"/>
      <c r="B35" s="40" t="s">
        <v>74</v>
      </c>
      <c r="C35" s="51">
        <v>-80</v>
      </c>
      <c r="D35" s="51">
        <v>31</v>
      </c>
      <c r="E35" s="51">
        <v>-36</v>
      </c>
      <c r="F35" s="51">
        <v>-85</v>
      </c>
      <c r="G35" s="51">
        <v>52</v>
      </c>
      <c r="H35" s="51">
        <v>481</v>
      </c>
      <c r="I35" s="51">
        <v>533</v>
      </c>
      <c r="J35" s="51">
        <v>274</v>
      </c>
      <c r="K35" s="51">
        <v>-85</v>
      </c>
      <c r="L35" s="51">
        <v>0</v>
      </c>
      <c r="M35" s="51">
        <v>1028</v>
      </c>
      <c r="N35" s="51">
        <v>263</v>
      </c>
      <c r="O35" s="51">
        <v>1928</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69" priority="10" stopIfTrue="1" operator="notEqual">
      <formula>0</formula>
    </cfRule>
  </conditionalFormatting>
  <conditionalFormatting sqref="C3:E3">
    <cfRule type="expression" dxfId="268" priority="8">
      <formula>$E$3&lt;&gt;0</formula>
    </cfRule>
  </conditionalFormatting>
  <conditionalFormatting sqref="R6:R7">
    <cfRule type="expression" dxfId="267" priority="9">
      <formula>SUM($R$8:$R$28)&lt;&gt;0</formula>
    </cfRule>
  </conditionalFormatting>
  <conditionalFormatting sqref="C35:O35">
    <cfRule type="expression" dxfId="266" priority="2">
      <formula>ABS(C28-C35)&gt;1000</formula>
    </cfRule>
    <cfRule type="expression" dxfId="265" priority="3">
      <formula>ABS((C28-C35)/C35)&gt;0.1</formula>
    </cfRule>
  </conditionalFormatting>
  <conditionalFormatting sqref="C34:O34">
    <cfRule type="expression" dxfId="264" priority="4">
      <formula>ABS(C26-C34)&gt;1000</formula>
    </cfRule>
    <cfRule type="expression" dxfId="263" priority="5">
      <formula>ABS((C26-C34)/C34)&gt;0.1</formula>
    </cfRule>
  </conditionalFormatting>
  <conditionalFormatting sqref="C33:O33">
    <cfRule type="expression" dxfId="262" priority="6">
      <formula>ABS(C16-C33)&gt;1000</formula>
    </cfRule>
    <cfRule type="expression" dxfId="261" priority="7">
      <formula>ABS((C16-C33)/C33)&gt;0.1</formula>
    </cfRule>
  </conditionalFormatting>
  <conditionalFormatting sqref="I14">
    <cfRule type="cellIs" dxfId="26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Y37"/>
  <sheetViews>
    <sheetView zoomScaleNormal="100" workbookViewId="0">
      <pane ySplit="7" topLeftCell="A8" activePane="bottomLeft" state="frozen"/>
      <selection activeCell="O1" sqref="O1"/>
      <selection pane="bottomLeft" activeCell="O1" sqref="O1"/>
    </sheetView>
  </sheetViews>
  <sheetFormatPr defaultColWidth="9.140625" defaultRowHeight="12.75"/>
  <cols>
    <col min="1" max="1" width="2.7109375" style="53" customWidth="1"/>
    <col min="2" max="2" width="53.42578125" style="53" customWidth="1"/>
    <col min="3" max="3" width="14.140625" style="53" customWidth="1"/>
    <col min="4" max="4" width="15.5703125" style="53" customWidth="1"/>
    <col min="5" max="5" width="13.28515625" style="53" customWidth="1"/>
    <col min="6" max="6" width="14.5703125" style="53" customWidth="1"/>
    <col min="7" max="9" width="13" style="53" customWidth="1"/>
    <col min="10" max="10" width="15.28515625" style="53" customWidth="1"/>
    <col min="11" max="11" width="10.7109375" style="53" customWidth="1"/>
    <col min="12" max="12" width="15.28515625" style="53" customWidth="1"/>
    <col min="13" max="13" width="12.28515625" style="53" customWidth="1"/>
    <col min="14" max="14" width="15.42578125" style="53" customWidth="1"/>
    <col min="15" max="15" width="11.5703125" style="53" customWidth="1"/>
    <col min="16" max="16" width="3.28515625" style="53" customWidth="1"/>
    <col min="17" max="16384" width="9.140625" style="53"/>
  </cols>
  <sheetData>
    <row r="1" spans="1:25" ht="20.100000000000001" customHeight="1">
      <c r="B1" s="17" t="s">
        <v>46</v>
      </c>
      <c r="C1" s="59"/>
      <c r="D1" s="59"/>
      <c r="G1" s="59"/>
      <c r="H1" s="59"/>
      <c r="N1" s="2"/>
      <c r="O1" s="2"/>
    </row>
    <row r="2" spans="1:25" ht="20.100000000000001" customHeight="1">
      <c r="B2" s="17" t="s">
        <v>71</v>
      </c>
      <c r="N2" s="2"/>
      <c r="O2" s="2"/>
    </row>
    <row r="3" spans="1:25" ht="20.100000000000001" customHeight="1">
      <c r="B3" s="57" t="s">
        <v>20</v>
      </c>
      <c r="C3" s="60"/>
      <c r="D3" s="60"/>
      <c r="E3" s="48"/>
      <c r="F3" s="61"/>
      <c r="G3" s="61"/>
      <c r="H3" s="50"/>
      <c r="N3" s="2"/>
      <c r="O3" s="2"/>
    </row>
    <row r="4" spans="1:25" ht="12.75" customHeight="1">
      <c r="B4" s="1"/>
      <c r="L4" s="18"/>
      <c r="N4" s="2"/>
      <c r="O4" s="2"/>
      <c r="U4" s="18"/>
    </row>
    <row r="5" spans="1:25" ht="12.75" customHeight="1">
      <c r="B5" s="1"/>
      <c r="N5" s="18"/>
      <c r="O5" s="18" t="s">
        <v>49</v>
      </c>
      <c r="Q5" s="11"/>
      <c r="R5" s="15"/>
      <c r="S5" s="2"/>
      <c r="Y5" s="18"/>
    </row>
    <row r="6" spans="1:25" ht="18" customHeight="1">
      <c r="B6" s="22" t="s">
        <v>63</v>
      </c>
      <c r="C6" s="74" t="s">
        <v>7</v>
      </c>
      <c r="D6" s="75"/>
      <c r="E6" s="75"/>
      <c r="F6" s="76"/>
      <c r="G6" s="77" t="s">
        <v>8</v>
      </c>
      <c r="H6" s="78"/>
      <c r="I6" s="79"/>
      <c r="J6" s="82" t="s">
        <v>9</v>
      </c>
      <c r="K6" s="82" t="s">
        <v>10</v>
      </c>
      <c r="L6" s="85" t="s">
        <v>68</v>
      </c>
      <c r="M6" s="86" t="s">
        <v>11</v>
      </c>
      <c r="N6" s="85" t="s">
        <v>70</v>
      </c>
      <c r="O6" s="87" t="s">
        <v>69</v>
      </c>
      <c r="P6" s="6"/>
      <c r="Q6" s="80" t="s">
        <v>0</v>
      </c>
      <c r="R6" s="80" t="s">
        <v>1</v>
      </c>
    </row>
    <row r="7" spans="1:25" ht="57.75" customHeight="1">
      <c r="B7" s="41" t="s">
        <v>64</v>
      </c>
      <c r="C7" s="54" t="s">
        <v>66</v>
      </c>
      <c r="D7" s="54" t="s">
        <v>67</v>
      </c>
      <c r="E7" s="54" t="s">
        <v>53</v>
      </c>
      <c r="F7" s="55" t="s">
        <v>54</v>
      </c>
      <c r="G7" s="58" t="s">
        <v>12</v>
      </c>
      <c r="H7" s="58" t="s">
        <v>13</v>
      </c>
      <c r="I7" s="52" t="s">
        <v>14</v>
      </c>
      <c r="J7" s="83"/>
      <c r="K7" s="84"/>
      <c r="L7" s="83"/>
      <c r="M7" s="83"/>
      <c r="N7" s="83"/>
      <c r="O7" s="88"/>
      <c r="P7" s="36"/>
      <c r="Q7" s="81"/>
      <c r="R7" s="81"/>
      <c r="S7" s="32"/>
    </row>
    <row r="8" spans="1:25" ht="15.95" customHeight="1">
      <c r="B8" s="23" t="s">
        <v>3</v>
      </c>
      <c r="C8" s="12">
        <v>0</v>
      </c>
      <c r="D8" s="12">
        <v>10</v>
      </c>
      <c r="E8" s="12">
        <v>3</v>
      </c>
      <c r="F8" s="39">
        <f>SUM(C8:E8)</f>
        <v>13</v>
      </c>
      <c r="G8" s="38"/>
      <c r="H8" s="38"/>
      <c r="I8" s="38"/>
      <c r="J8" s="12">
        <v>239</v>
      </c>
      <c r="K8" s="12">
        <v>208</v>
      </c>
      <c r="L8" s="12">
        <v>0</v>
      </c>
      <c r="M8" s="12">
        <v>77</v>
      </c>
      <c r="N8" s="12">
        <v>60</v>
      </c>
      <c r="O8" s="27">
        <f>SUM(C8:E8,G8:H8,J8:N8)</f>
        <v>597</v>
      </c>
      <c r="P8" s="44"/>
      <c r="Q8" s="42">
        <v>597</v>
      </c>
      <c r="R8" s="43">
        <f t="shared" ref="R8:R13" si="0">Q8-O8</f>
        <v>0</v>
      </c>
    </row>
    <row r="9" spans="1:25" ht="15.95" customHeight="1">
      <c r="B9" s="23" t="s">
        <v>48</v>
      </c>
      <c r="C9" s="38"/>
      <c r="D9" s="38"/>
      <c r="E9" s="38"/>
      <c r="F9" s="38"/>
      <c r="G9" s="38"/>
      <c r="H9" s="38"/>
      <c r="I9" s="38"/>
      <c r="J9" s="38"/>
      <c r="K9" s="38"/>
      <c r="L9" s="38"/>
      <c r="M9" s="38"/>
      <c r="N9" s="38"/>
      <c r="O9" s="27">
        <f>SUM(C9:E9,G9:H9,J9:N9)</f>
        <v>0</v>
      </c>
      <c r="P9" s="44"/>
      <c r="Q9" s="46"/>
      <c r="R9" s="47"/>
    </row>
    <row r="10" spans="1:25" ht="15.95" customHeight="1">
      <c r="A10" s="11"/>
      <c r="B10" s="24" t="s">
        <v>59</v>
      </c>
      <c r="C10" s="12">
        <v>0</v>
      </c>
      <c r="D10" s="12">
        <v>0</v>
      </c>
      <c r="E10" s="12">
        <v>0</v>
      </c>
      <c r="F10" s="39">
        <f t="shared" ref="F10" si="1">SUM(C10:E10)</f>
        <v>0</v>
      </c>
      <c r="G10" s="12">
        <v>0</v>
      </c>
      <c r="H10" s="12">
        <v>0</v>
      </c>
      <c r="I10" s="39">
        <f>SUM(G10:H10)</f>
        <v>0</v>
      </c>
      <c r="J10" s="12">
        <v>0</v>
      </c>
      <c r="K10" s="12">
        <v>0</v>
      </c>
      <c r="L10" s="12">
        <v>0</v>
      </c>
      <c r="M10" s="12">
        <v>0</v>
      </c>
      <c r="N10" s="12">
        <v>0</v>
      </c>
      <c r="O10" s="27">
        <f>SUM(C10:E10,G10:H10,J10:N10)</f>
        <v>0</v>
      </c>
      <c r="P10" s="44"/>
      <c r="Q10" s="42">
        <v>0</v>
      </c>
      <c r="R10" s="43">
        <f t="shared" si="0"/>
        <v>0</v>
      </c>
    </row>
    <row r="11" spans="1:25" ht="15.95" customHeight="1">
      <c r="B11" s="24" t="s">
        <v>56</v>
      </c>
      <c r="C11" s="12">
        <v>0</v>
      </c>
      <c r="D11" s="12">
        <v>0</v>
      </c>
      <c r="E11" s="12">
        <v>0</v>
      </c>
      <c r="F11" s="39">
        <f>SUM(C11:E11)</f>
        <v>0</v>
      </c>
      <c r="G11" s="12">
        <v>0</v>
      </c>
      <c r="H11" s="12">
        <v>0</v>
      </c>
      <c r="I11" s="39">
        <f>SUM(G11:H11)</f>
        <v>0</v>
      </c>
      <c r="J11" s="12">
        <v>0</v>
      </c>
      <c r="K11" s="12">
        <v>0</v>
      </c>
      <c r="L11" s="12">
        <v>0</v>
      </c>
      <c r="M11" s="12">
        <v>0</v>
      </c>
      <c r="N11" s="12">
        <v>0</v>
      </c>
      <c r="O11" s="27">
        <f>SUM(C11:E11,G11:H11,J11:N11)</f>
        <v>0</v>
      </c>
      <c r="P11" s="44"/>
      <c r="Q11" s="42">
        <v>0</v>
      </c>
      <c r="R11" s="43">
        <f>Q11-O11</f>
        <v>0</v>
      </c>
    </row>
    <row r="12" spans="1:25" ht="15.95" customHeight="1">
      <c r="A12" s="11"/>
      <c r="B12" s="23" t="s">
        <v>5</v>
      </c>
      <c r="C12" s="12">
        <v>2625</v>
      </c>
      <c r="D12" s="12">
        <v>11</v>
      </c>
      <c r="E12" s="12">
        <v>16</v>
      </c>
      <c r="F12" s="39">
        <f>SUM(C12:E12)</f>
        <v>2652</v>
      </c>
      <c r="G12" s="12">
        <v>42118</v>
      </c>
      <c r="H12" s="12">
        <v>591</v>
      </c>
      <c r="I12" s="39">
        <f>SUM(G12:H12)</f>
        <v>42709</v>
      </c>
      <c r="J12" s="12">
        <v>2788</v>
      </c>
      <c r="K12" s="12">
        <v>1885</v>
      </c>
      <c r="L12" s="12">
        <v>0</v>
      </c>
      <c r="M12" s="12">
        <v>3498</v>
      </c>
      <c r="N12" s="12">
        <v>754</v>
      </c>
      <c r="O12" s="27">
        <f>SUM(C12:E12,G12:H12,J12:N12)</f>
        <v>54286</v>
      </c>
      <c r="P12" s="44"/>
      <c r="Q12" s="42">
        <v>54286</v>
      </c>
      <c r="R12" s="43">
        <f t="shared" si="0"/>
        <v>0</v>
      </c>
    </row>
    <row r="13" spans="1:25" ht="15.95" customHeight="1">
      <c r="A13" s="11"/>
      <c r="B13" s="25" t="s">
        <v>52</v>
      </c>
      <c r="C13" s="26">
        <f>C8+C9+C10+C12+C11</f>
        <v>2625</v>
      </c>
      <c r="D13" s="26">
        <f t="shared" ref="D13:O13" si="2">D8+D9+D10+D12+D11</f>
        <v>21</v>
      </c>
      <c r="E13" s="26">
        <f t="shared" si="2"/>
        <v>19</v>
      </c>
      <c r="F13" s="26">
        <f t="shared" si="2"/>
        <v>2665</v>
      </c>
      <c r="G13" s="26">
        <f t="shared" si="2"/>
        <v>42118</v>
      </c>
      <c r="H13" s="26">
        <f t="shared" si="2"/>
        <v>591</v>
      </c>
      <c r="I13" s="26">
        <f t="shared" si="2"/>
        <v>42709</v>
      </c>
      <c r="J13" s="26">
        <f t="shared" si="2"/>
        <v>3027</v>
      </c>
      <c r="K13" s="26">
        <f t="shared" si="2"/>
        <v>2093</v>
      </c>
      <c r="L13" s="26">
        <f t="shared" si="2"/>
        <v>0</v>
      </c>
      <c r="M13" s="26">
        <f t="shared" si="2"/>
        <v>3575</v>
      </c>
      <c r="N13" s="26">
        <f t="shared" si="2"/>
        <v>814</v>
      </c>
      <c r="O13" s="26">
        <f t="shared" si="2"/>
        <v>54883</v>
      </c>
      <c r="P13" s="45"/>
      <c r="Q13" s="42">
        <v>54883</v>
      </c>
      <c r="R13" s="43">
        <f t="shared" si="0"/>
        <v>0</v>
      </c>
    </row>
    <row r="14" spans="1:25" s="2" customFormat="1" ht="15.95" customHeight="1">
      <c r="C14" s="4"/>
      <c r="D14" s="4"/>
      <c r="E14" s="4"/>
      <c r="F14" s="4"/>
      <c r="G14" s="4"/>
      <c r="H14" s="4"/>
      <c r="I14" s="49" t="s">
        <v>75</v>
      </c>
      <c r="J14" s="4"/>
      <c r="K14" s="4"/>
      <c r="L14" s="4"/>
      <c r="M14" s="4"/>
      <c r="N14" s="4"/>
      <c r="O14" s="4"/>
      <c r="P14" s="30"/>
      <c r="Q14" s="4"/>
      <c r="R14" s="4"/>
    </row>
    <row r="15" spans="1:25" ht="15.95" customHeight="1">
      <c r="B15" s="40" t="s">
        <v>60</v>
      </c>
      <c r="C15" s="51">
        <f>IF(C10&gt;-C21,C10+C21,0)</f>
        <v>0</v>
      </c>
      <c r="D15" s="51">
        <f>IF(D10&gt;-D21,D10+D21,0)</f>
        <v>0</v>
      </c>
      <c r="E15" s="51">
        <f>IF(E10&gt;-E21,E10+E21,0)</f>
        <v>0</v>
      </c>
      <c r="F15" s="39">
        <f>SUM(C15:E15)</f>
        <v>0</v>
      </c>
      <c r="G15" s="51">
        <f>IF(G10&gt;-G21,G10+G21,0)</f>
        <v>0</v>
      </c>
      <c r="H15" s="51">
        <f>IF(H10&gt;-H21,H10+H21,0)</f>
        <v>0</v>
      </c>
      <c r="I15" s="39">
        <f>SUM(G15:H15)</f>
        <v>0</v>
      </c>
      <c r="J15" s="51">
        <f>IF(J10&gt;-J21,J10+J21,0)</f>
        <v>0</v>
      </c>
      <c r="K15" s="51">
        <f>IF(K10&gt;-K21,K10+K21,0)</f>
        <v>0</v>
      </c>
      <c r="L15" s="51">
        <f>IF(L10&gt;-L21,L10+L21,0)</f>
        <v>0</v>
      </c>
      <c r="M15" s="51">
        <f>IF(M10&gt;-M21,M10+M21,0)</f>
        <v>0</v>
      </c>
      <c r="N15" s="51">
        <f>IF(N10&gt;-N21,N10+N21,0)</f>
        <v>0</v>
      </c>
      <c r="O15" s="27">
        <f>SUM(C15:E15,G15:H15,J15:N15)</f>
        <v>0</v>
      </c>
      <c r="P15" s="14"/>
      <c r="Q15" s="3"/>
      <c r="R15" s="3"/>
    </row>
    <row r="16" spans="1:25" ht="15.95" customHeight="1">
      <c r="B16" s="25" t="s">
        <v>57</v>
      </c>
      <c r="C16" s="26">
        <f>SUM(C8:C9,C12,C15)+C19+C20+C11</f>
        <v>2625</v>
      </c>
      <c r="D16" s="26">
        <f t="shared" ref="D16:N16" si="3">SUM(D8:D9,D12,D15)+D19+D20+D11</f>
        <v>21</v>
      </c>
      <c r="E16" s="26">
        <f t="shared" si="3"/>
        <v>19</v>
      </c>
      <c r="F16" s="26">
        <f t="shared" si="3"/>
        <v>2665</v>
      </c>
      <c r="G16" s="26">
        <f t="shared" si="3"/>
        <v>42118</v>
      </c>
      <c r="H16" s="26">
        <f t="shared" si="3"/>
        <v>591</v>
      </c>
      <c r="I16" s="26">
        <f t="shared" si="3"/>
        <v>42709</v>
      </c>
      <c r="J16" s="26">
        <f t="shared" si="3"/>
        <v>3027</v>
      </c>
      <c r="K16" s="26">
        <f t="shared" si="3"/>
        <v>2093</v>
      </c>
      <c r="L16" s="26">
        <f t="shared" si="3"/>
        <v>0</v>
      </c>
      <c r="M16" s="26">
        <f t="shared" si="3"/>
        <v>3575</v>
      </c>
      <c r="N16" s="26">
        <f t="shared" si="3"/>
        <v>814</v>
      </c>
      <c r="O16" s="26">
        <f>SUM(C16:E16,G16:H16,J16:N16)</f>
        <v>54883</v>
      </c>
      <c r="P16" s="14"/>
      <c r="Q16" s="3"/>
      <c r="R16" s="3"/>
    </row>
    <row r="17" spans="1:19" ht="12.75" customHeight="1">
      <c r="A17" s="11"/>
      <c r="B17" s="2"/>
      <c r="C17" s="3"/>
      <c r="D17" s="3"/>
      <c r="E17" s="3"/>
      <c r="F17" s="3"/>
      <c r="G17" s="3"/>
      <c r="H17" s="3"/>
      <c r="I17" s="3"/>
      <c r="J17" s="3"/>
      <c r="K17" s="3"/>
      <c r="L17" s="3"/>
      <c r="M17" s="3"/>
      <c r="N17" s="3"/>
      <c r="O17" s="3"/>
      <c r="P17" s="13"/>
      <c r="Q17" s="3"/>
      <c r="R17" s="3"/>
    </row>
    <row r="18" spans="1:19" ht="15.95" customHeight="1">
      <c r="B18" s="16" t="s">
        <v>45</v>
      </c>
      <c r="C18" s="3"/>
      <c r="D18" s="3"/>
      <c r="E18" s="3"/>
      <c r="F18" s="3"/>
      <c r="G18" s="3"/>
      <c r="H18" s="3"/>
      <c r="I18" s="3"/>
      <c r="J18" s="7"/>
      <c r="K18" s="29"/>
      <c r="L18" s="29"/>
      <c r="M18" s="7"/>
      <c r="N18" s="35"/>
      <c r="O18" s="35"/>
      <c r="Q18" s="3"/>
      <c r="R18" s="35"/>
      <c r="S18" s="35"/>
    </row>
    <row r="19" spans="1:19" ht="15.95" customHeight="1">
      <c r="A19" s="11"/>
      <c r="B19" s="24" t="s">
        <v>50</v>
      </c>
      <c r="C19" s="12">
        <v>0</v>
      </c>
      <c r="D19" s="12">
        <v>0</v>
      </c>
      <c r="E19" s="12">
        <v>0</v>
      </c>
      <c r="F19" s="39">
        <f>SUM(C19:E19)</f>
        <v>0</v>
      </c>
      <c r="G19" s="12">
        <v>0</v>
      </c>
      <c r="H19" s="12">
        <v>0</v>
      </c>
      <c r="I19" s="39">
        <f>SUM(G19:H19)</f>
        <v>0</v>
      </c>
      <c r="J19" s="12">
        <v>0</v>
      </c>
      <c r="K19" s="12">
        <v>0</v>
      </c>
      <c r="L19" s="12">
        <v>0</v>
      </c>
      <c r="M19" s="12">
        <v>0</v>
      </c>
      <c r="N19" s="12">
        <v>0</v>
      </c>
      <c r="O19" s="27">
        <f t="shared" ref="O19:O22" si="4">SUM(C19:E19,G19:H19,J19:N19)</f>
        <v>0</v>
      </c>
      <c r="P19" s="44"/>
      <c r="Q19" s="42">
        <v>0</v>
      </c>
      <c r="R19" s="43">
        <f t="shared" ref="R19:R23" si="5">Q19-O19</f>
        <v>0</v>
      </c>
    </row>
    <row r="20" spans="1:19" ht="15.95" customHeight="1">
      <c r="A20" s="11"/>
      <c r="B20" s="23" t="s">
        <v>47</v>
      </c>
      <c r="C20" s="38"/>
      <c r="D20" s="38"/>
      <c r="E20" s="38"/>
      <c r="F20" s="38"/>
      <c r="G20" s="38"/>
      <c r="H20" s="38"/>
      <c r="I20" s="38"/>
      <c r="J20" s="38"/>
      <c r="K20" s="38"/>
      <c r="L20" s="38"/>
      <c r="M20" s="38"/>
      <c r="N20" s="38"/>
      <c r="O20" s="27">
        <f t="shared" si="4"/>
        <v>0</v>
      </c>
      <c r="P20" s="44"/>
      <c r="Q20" s="46"/>
      <c r="R20" s="47"/>
    </row>
    <row r="21" spans="1:19" ht="15.95" customHeight="1">
      <c r="A21" s="11"/>
      <c r="B21" s="24" t="s">
        <v>62</v>
      </c>
      <c r="C21" s="12">
        <v>0</v>
      </c>
      <c r="D21" s="12">
        <v>0</v>
      </c>
      <c r="E21" s="12">
        <v>0</v>
      </c>
      <c r="F21" s="39">
        <f>SUM(C21:E21)</f>
        <v>0</v>
      </c>
      <c r="G21" s="12">
        <v>0</v>
      </c>
      <c r="H21" s="12">
        <v>0</v>
      </c>
      <c r="I21" s="39">
        <f>SUM(G21:H21)</f>
        <v>0</v>
      </c>
      <c r="J21" s="12">
        <v>0</v>
      </c>
      <c r="K21" s="12">
        <v>0</v>
      </c>
      <c r="L21" s="12">
        <v>0</v>
      </c>
      <c r="M21" s="12">
        <v>0</v>
      </c>
      <c r="N21" s="12">
        <v>0</v>
      </c>
      <c r="O21" s="27">
        <f t="shared" si="4"/>
        <v>0</v>
      </c>
      <c r="P21" s="44"/>
      <c r="Q21" s="42">
        <v>0</v>
      </c>
      <c r="R21" s="43">
        <f t="shared" si="5"/>
        <v>0</v>
      </c>
    </row>
    <row r="22" spans="1:19" ht="15.95" customHeight="1">
      <c r="B22" s="23" t="s">
        <v>6</v>
      </c>
      <c r="C22" s="12">
        <v>-1657</v>
      </c>
      <c r="D22" s="12">
        <v>0</v>
      </c>
      <c r="E22" s="12">
        <v>0</v>
      </c>
      <c r="F22" s="39">
        <f>SUM(C22:E22)</f>
        <v>-1657</v>
      </c>
      <c r="G22" s="12">
        <v>-40796</v>
      </c>
      <c r="H22" s="12">
        <v>-27</v>
      </c>
      <c r="I22" s="39">
        <f>SUM(G22:H22)</f>
        <v>-40823</v>
      </c>
      <c r="J22" s="12">
        <v>-1589</v>
      </c>
      <c r="K22" s="12">
        <v>0</v>
      </c>
      <c r="L22" s="12">
        <v>0</v>
      </c>
      <c r="M22" s="12">
        <v>-224</v>
      </c>
      <c r="N22" s="12">
        <v>-267</v>
      </c>
      <c r="O22" s="27">
        <f t="shared" si="4"/>
        <v>-44560</v>
      </c>
      <c r="P22" s="44"/>
      <c r="Q22" s="42">
        <v>-44560</v>
      </c>
      <c r="R22" s="43">
        <f t="shared" si="5"/>
        <v>0</v>
      </c>
    </row>
    <row r="23" spans="1:19" ht="15.95" customHeight="1">
      <c r="B23" s="28" t="s">
        <v>55</v>
      </c>
      <c r="C23" s="26">
        <f>C19+C20+C21+C22</f>
        <v>-1657</v>
      </c>
      <c r="D23" s="26">
        <f t="shared" ref="D23:O23" si="6">D19+D20+D21+D22</f>
        <v>0</v>
      </c>
      <c r="E23" s="26">
        <f t="shared" si="6"/>
        <v>0</v>
      </c>
      <c r="F23" s="26">
        <f t="shared" si="6"/>
        <v>-1657</v>
      </c>
      <c r="G23" s="26">
        <f t="shared" si="6"/>
        <v>-40796</v>
      </c>
      <c r="H23" s="26">
        <f t="shared" si="6"/>
        <v>-27</v>
      </c>
      <c r="I23" s="26">
        <f t="shared" si="6"/>
        <v>-40823</v>
      </c>
      <c r="J23" s="26">
        <f t="shared" si="6"/>
        <v>-1589</v>
      </c>
      <c r="K23" s="26">
        <f t="shared" si="6"/>
        <v>0</v>
      </c>
      <c r="L23" s="26">
        <f t="shared" si="6"/>
        <v>0</v>
      </c>
      <c r="M23" s="26">
        <f t="shared" si="6"/>
        <v>-224</v>
      </c>
      <c r="N23" s="26">
        <f t="shared" si="6"/>
        <v>-267</v>
      </c>
      <c r="O23" s="26">
        <f t="shared" si="6"/>
        <v>-44560</v>
      </c>
      <c r="P23" s="45"/>
      <c r="Q23" s="42">
        <v>-44560</v>
      </c>
      <c r="R23" s="43">
        <f t="shared" si="5"/>
        <v>0</v>
      </c>
    </row>
    <row r="24" spans="1:19" ht="12.75" customHeight="1">
      <c r="B24" s="2"/>
      <c r="C24" s="3"/>
      <c r="D24" s="3"/>
      <c r="E24" s="3"/>
      <c r="F24" s="3"/>
      <c r="G24" s="3"/>
      <c r="H24" s="3"/>
      <c r="I24" s="3"/>
      <c r="J24" s="3"/>
      <c r="K24" s="3"/>
      <c r="L24" s="3"/>
      <c r="M24" s="3"/>
      <c r="N24" s="3"/>
      <c r="O24" s="3"/>
      <c r="P24" s="13"/>
      <c r="Q24" s="3"/>
      <c r="R24" s="3"/>
    </row>
    <row r="25" spans="1:19" ht="15.95" customHeight="1">
      <c r="A25" s="11"/>
      <c r="B25" s="40" t="s">
        <v>61</v>
      </c>
      <c r="C25" s="51">
        <f>IF(-C21&gt;C10,C21+C10,0)</f>
        <v>0</v>
      </c>
      <c r="D25" s="51">
        <f>IF(-D21&gt;D10,D21+D10,0)</f>
        <v>0</v>
      </c>
      <c r="E25" s="51">
        <f>IF(-E21&gt;E10,E21+E10,0)</f>
        <v>0</v>
      </c>
      <c r="F25" s="39">
        <f>SUM(C25:E25)</f>
        <v>0</v>
      </c>
      <c r="G25" s="51">
        <f>IF(-G21&gt;G10,G21+G10,0)</f>
        <v>0</v>
      </c>
      <c r="H25" s="51">
        <f>IF(-H21&gt;H10,H21+H10,0)</f>
        <v>0</v>
      </c>
      <c r="I25" s="39">
        <f>SUM(G25:H25)</f>
        <v>0</v>
      </c>
      <c r="J25" s="51">
        <f>IF(-J21&gt;J10,J21+J10,0)</f>
        <v>0</v>
      </c>
      <c r="K25" s="51">
        <f>IF(-K21&gt;K10,K21+K10,0)</f>
        <v>0</v>
      </c>
      <c r="L25" s="51">
        <f>IF(-L21&gt;L10,L21+L10,0)</f>
        <v>0</v>
      </c>
      <c r="M25" s="51">
        <f>IF(-M21&gt;M10,M21+M10,0)</f>
        <v>0</v>
      </c>
      <c r="N25" s="51">
        <f>IF(-N21&gt;N10,N21+N10,0)</f>
        <v>0</v>
      </c>
      <c r="O25" s="27">
        <f>SUM(C25:E25,G25:H25,J25:N25)</f>
        <v>0</v>
      </c>
      <c r="P25" s="14"/>
      <c r="Q25" s="3"/>
      <c r="R25" s="3"/>
    </row>
    <row r="26" spans="1:19" ht="15.95" customHeight="1">
      <c r="B26" s="25" t="s">
        <v>58</v>
      </c>
      <c r="C26" s="26">
        <f>SUM(C22,C25)</f>
        <v>-1657</v>
      </c>
      <c r="D26" s="26">
        <f t="shared" ref="D26:N26" si="7">SUM(D22,D25)</f>
        <v>0</v>
      </c>
      <c r="E26" s="26">
        <f t="shared" si="7"/>
        <v>0</v>
      </c>
      <c r="F26" s="26">
        <f>SUM(C26:E26)</f>
        <v>-1657</v>
      </c>
      <c r="G26" s="26">
        <f t="shared" si="7"/>
        <v>-40796</v>
      </c>
      <c r="H26" s="26">
        <f t="shared" si="7"/>
        <v>-27</v>
      </c>
      <c r="I26" s="26">
        <f>SUM(G26:H26)</f>
        <v>-40823</v>
      </c>
      <c r="J26" s="26">
        <f t="shared" si="7"/>
        <v>-1589</v>
      </c>
      <c r="K26" s="26">
        <f t="shared" si="7"/>
        <v>0</v>
      </c>
      <c r="L26" s="26">
        <f t="shared" si="7"/>
        <v>0</v>
      </c>
      <c r="M26" s="26">
        <f t="shared" si="7"/>
        <v>-224</v>
      </c>
      <c r="N26" s="26">
        <f t="shared" si="7"/>
        <v>-267</v>
      </c>
      <c r="O26" s="26">
        <f>SUM(C26:E26,G26:H26,J26:N26)</f>
        <v>-44560</v>
      </c>
      <c r="P26" s="14"/>
      <c r="Q26" s="3"/>
      <c r="R26" s="3"/>
    </row>
    <row r="27" spans="1:19" ht="12.75" customHeight="1">
      <c r="B27" s="2"/>
      <c r="C27" s="3"/>
      <c r="D27" s="3"/>
      <c r="E27" s="3"/>
      <c r="F27" s="3"/>
      <c r="G27" s="3"/>
      <c r="H27" s="3"/>
      <c r="I27" s="3"/>
      <c r="J27" s="3"/>
      <c r="K27" s="3"/>
      <c r="L27" s="3"/>
      <c r="M27" s="3"/>
      <c r="N27" s="3"/>
      <c r="O27" s="3"/>
      <c r="P27" s="13"/>
      <c r="Q27" s="3"/>
      <c r="R27" s="3"/>
    </row>
    <row r="28" spans="1:19" ht="15.95" customHeight="1">
      <c r="B28" s="25" t="s">
        <v>51</v>
      </c>
      <c r="C28" s="26">
        <f>C13+C23</f>
        <v>968</v>
      </c>
      <c r="D28" s="26">
        <f t="shared" ref="D28:O28" si="8">D13+D23</f>
        <v>21</v>
      </c>
      <c r="E28" s="26">
        <f t="shared" si="8"/>
        <v>19</v>
      </c>
      <c r="F28" s="26">
        <f t="shared" si="8"/>
        <v>1008</v>
      </c>
      <c r="G28" s="26">
        <f t="shared" si="8"/>
        <v>1322</v>
      </c>
      <c r="H28" s="26">
        <f t="shared" si="8"/>
        <v>564</v>
      </c>
      <c r="I28" s="26">
        <f t="shared" si="8"/>
        <v>1886</v>
      </c>
      <c r="J28" s="26">
        <f t="shared" si="8"/>
        <v>1438</v>
      </c>
      <c r="K28" s="26">
        <f t="shared" si="8"/>
        <v>2093</v>
      </c>
      <c r="L28" s="26">
        <f t="shared" si="8"/>
        <v>0</v>
      </c>
      <c r="M28" s="26">
        <f t="shared" si="8"/>
        <v>3351</v>
      </c>
      <c r="N28" s="26">
        <f t="shared" si="8"/>
        <v>547</v>
      </c>
      <c r="O28" s="26">
        <f t="shared" si="8"/>
        <v>10323</v>
      </c>
      <c r="P28" s="45"/>
      <c r="Q28" s="42">
        <v>10323</v>
      </c>
      <c r="R28" s="43">
        <f>Q28-O28</f>
        <v>0</v>
      </c>
    </row>
    <row r="29" spans="1:19" ht="12.75" customHeight="1">
      <c r="C29" s="3"/>
      <c r="D29" s="3"/>
      <c r="E29" s="3"/>
      <c r="F29" s="3"/>
      <c r="G29" s="3"/>
      <c r="H29" s="3"/>
      <c r="I29" s="3"/>
      <c r="J29" s="3"/>
      <c r="K29" s="3"/>
      <c r="L29" s="3"/>
      <c r="M29" s="3"/>
      <c r="N29" s="3"/>
      <c r="O29" s="3"/>
      <c r="P29" s="13"/>
    </row>
    <row r="30" spans="1:19" ht="15.95" customHeight="1">
      <c r="B30" s="23" t="s">
        <v>4</v>
      </c>
      <c r="C30" s="12">
        <v>0</v>
      </c>
      <c r="D30" s="12">
        <v>0</v>
      </c>
      <c r="E30" s="12">
        <v>0</v>
      </c>
      <c r="F30" s="39">
        <f>SUM(C30:E30)</f>
        <v>0</v>
      </c>
      <c r="G30" s="38"/>
      <c r="H30" s="38"/>
      <c r="I30" s="38"/>
      <c r="J30" s="12">
        <v>0</v>
      </c>
      <c r="K30" s="12">
        <v>0</v>
      </c>
      <c r="L30" s="12">
        <v>0</v>
      </c>
      <c r="M30" s="12">
        <v>0</v>
      </c>
      <c r="N30" s="12">
        <v>25</v>
      </c>
      <c r="O30" s="27">
        <f>SUM(C30:E30,G30:H30,J30:N30)</f>
        <v>25</v>
      </c>
      <c r="P30" s="3"/>
      <c r="Q30" s="33"/>
      <c r="R30" s="33"/>
    </row>
    <row r="31" spans="1:19" s="11" customFormat="1" ht="12.75" customHeight="1">
      <c r="A31" s="53"/>
      <c r="B31" s="9"/>
      <c r="C31" s="8"/>
      <c r="D31" s="8"/>
      <c r="E31" s="8"/>
      <c r="F31" s="8"/>
      <c r="G31" s="8"/>
      <c r="H31" s="8"/>
      <c r="I31" s="8"/>
      <c r="J31" s="8"/>
      <c r="K31" s="8"/>
      <c r="L31" s="8"/>
      <c r="M31" s="8"/>
      <c r="N31" s="8"/>
      <c r="O31" s="8"/>
      <c r="Q31" s="20"/>
      <c r="R31" s="21"/>
    </row>
    <row r="32" spans="1:19" s="11" customFormat="1" ht="15.95" customHeight="1">
      <c r="B32" s="31" t="s">
        <v>65</v>
      </c>
      <c r="C32" s="8"/>
      <c r="D32" s="8"/>
      <c r="E32" s="8"/>
      <c r="F32" s="8"/>
      <c r="G32" s="8"/>
      <c r="H32" s="8"/>
      <c r="I32" s="8"/>
      <c r="J32" s="20"/>
      <c r="K32" s="8"/>
      <c r="L32" s="10"/>
      <c r="M32" s="20"/>
      <c r="N32" s="37"/>
      <c r="O32" s="37"/>
      <c r="S32" s="10"/>
    </row>
    <row r="33" spans="1:18" s="11" customFormat="1" ht="15.95" customHeight="1">
      <c r="A33" s="53"/>
      <c r="B33" s="40" t="s">
        <v>72</v>
      </c>
      <c r="C33" s="51">
        <v>4213</v>
      </c>
      <c r="D33" s="51">
        <v>6</v>
      </c>
      <c r="E33" s="51">
        <v>11</v>
      </c>
      <c r="F33" s="51">
        <v>4230</v>
      </c>
      <c r="G33" s="51">
        <v>43444</v>
      </c>
      <c r="H33" s="51">
        <v>699</v>
      </c>
      <c r="I33" s="51">
        <v>44143</v>
      </c>
      <c r="J33" s="51">
        <v>3018</v>
      </c>
      <c r="K33" s="51">
        <v>1657</v>
      </c>
      <c r="L33" s="51">
        <v>0</v>
      </c>
      <c r="M33" s="51">
        <v>3699</v>
      </c>
      <c r="N33" s="51">
        <v>803</v>
      </c>
      <c r="O33" s="51">
        <v>57550</v>
      </c>
      <c r="P33" s="10"/>
      <c r="Q33" s="34"/>
      <c r="R33" s="33"/>
    </row>
    <row r="34" spans="1:18" s="11" customFormat="1" ht="15.95" customHeight="1">
      <c r="A34" s="53"/>
      <c r="B34" s="40" t="s">
        <v>73</v>
      </c>
      <c r="C34" s="51">
        <v>-3897</v>
      </c>
      <c r="D34" s="51">
        <v>0</v>
      </c>
      <c r="E34" s="51">
        <v>0</v>
      </c>
      <c r="F34" s="51">
        <v>-3897</v>
      </c>
      <c r="G34" s="51">
        <v>-42118</v>
      </c>
      <c r="H34" s="51">
        <v>-32</v>
      </c>
      <c r="I34" s="51">
        <v>-42150</v>
      </c>
      <c r="J34" s="51">
        <v>-1508</v>
      </c>
      <c r="K34" s="51">
        <v>-57</v>
      </c>
      <c r="L34" s="51">
        <v>0</v>
      </c>
      <c r="M34" s="51">
        <v>-271</v>
      </c>
      <c r="N34" s="51">
        <v>-234</v>
      </c>
      <c r="O34" s="51">
        <v>-48117</v>
      </c>
      <c r="P34" s="10"/>
      <c r="Q34" s="34"/>
      <c r="R34" s="33"/>
    </row>
    <row r="35" spans="1:18" s="11" customFormat="1" ht="15.95" customHeight="1">
      <c r="A35" s="53"/>
      <c r="B35" s="40" t="s">
        <v>74</v>
      </c>
      <c r="C35" s="51">
        <v>316</v>
      </c>
      <c r="D35" s="51">
        <v>6</v>
      </c>
      <c r="E35" s="51">
        <v>11</v>
      </c>
      <c r="F35" s="51">
        <v>333</v>
      </c>
      <c r="G35" s="51">
        <v>1326</v>
      </c>
      <c r="H35" s="51">
        <v>667</v>
      </c>
      <c r="I35" s="51">
        <v>1993</v>
      </c>
      <c r="J35" s="51">
        <v>1510</v>
      </c>
      <c r="K35" s="51">
        <v>1600</v>
      </c>
      <c r="L35" s="51">
        <v>0</v>
      </c>
      <c r="M35" s="51">
        <v>3428</v>
      </c>
      <c r="N35" s="51">
        <v>569</v>
      </c>
      <c r="O35" s="51">
        <v>9433</v>
      </c>
      <c r="P35" s="10"/>
      <c r="Q35" s="34"/>
      <c r="R35" s="33"/>
    </row>
    <row r="36" spans="1:18" s="11" customFormat="1" ht="12.75" customHeight="1">
      <c r="A36" s="53"/>
      <c r="B36" s="9"/>
      <c r="C36" s="19">
        <v>2</v>
      </c>
      <c r="D36" s="19">
        <v>3</v>
      </c>
      <c r="E36" s="19">
        <v>4</v>
      </c>
      <c r="F36" s="19">
        <v>5</v>
      </c>
      <c r="G36" s="19">
        <v>6</v>
      </c>
      <c r="H36" s="19">
        <v>7</v>
      </c>
      <c r="I36" s="19">
        <v>8</v>
      </c>
      <c r="J36" s="19">
        <v>9</v>
      </c>
      <c r="K36" s="19">
        <v>10</v>
      </c>
      <c r="L36" s="19">
        <v>11</v>
      </c>
      <c r="M36" s="19">
        <v>12</v>
      </c>
      <c r="N36" s="19">
        <v>13</v>
      </c>
      <c r="O36" s="19">
        <v>14</v>
      </c>
      <c r="Q36" s="20"/>
      <c r="R36" s="21"/>
    </row>
    <row r="37" spans="1:18" s="2" customFormat="1">
      <c r="A37" s="53"/>
      <c r="D37" s="5"/>
      <c r="F37" s="5"/>
      <c r="P37" s="53"/>
    </row>
  </sheetData>
  <mergeCells count="10">
    <mergeCell ref="C6:F6"/>
    <mergeCell ref="G6:I6"/>
    <mergeCell ref="Q6:Q7"/>
    <mergeCell ref="R6:R7"/>
    <mergeCell ref="J6:J7"/>
    <mergeCell ref="K6:K7"/>
    <mergeCell ref="L6:L7"/>
    <mergeCell ref="M6:M7"/>
    <mergeCell ref="N6:N7"/>
    <mergeCell ref="O6:O7"/>
  </mergeCells>
  <conditionalFormatting sqref="R8:R13 R19:R23 R28">
    <cfRule type="cellIs" dxfId="259" priority="10" stopIfTrue="1" operator="notEqual">
      <formula>0</formula>
    </cfRule>
  </conditionalFormatting>
  <conditionalFormatting sqref="C3:E3">
    <cfRule type="expression" dxfId="258" priority="8">
      <formula>$E$3&lt;&gt;0</formula>
    </cfRule>
  </conditionalFormatting>
  <conditionalFormatting sqref="R6:R7">
    <cfRule type="expression" dxfId="257" priority="9">
      <formula>SUM($R$8:$R$28)&lt;&gt;0</formula>
    </cfRule>
  </conditionalFormatting>
  <conditionalFormatting sqref="C35:O35">
    <cfRule type="expression" dxfId="256" priority="2">
      <formula>ABS(C28-C35)&gt;1000</formula>
    </cfRule>
    <cfRule type="expression" dxfId="255" priority="3">
      <formula>ABS((C28-C35)/C35)&gt;0.1</formula>
    </cfRule>
  </conditionalFormatting>
  <conditionalFormatting sqref="C34:O34">
    <cfRule type="expression" dxfId="254" priority="4">
      <formula>ABS(C26-C34)&gt;1000</formula>
    </cfRule>
    <cfRule type="expression" dxfId="253" priority="5">
      <formula>ABS((C26-C34)/C34)&gt;0.1</formula>
    </cfRule>
  </conditionalFormatting>
  <conditionalFormatting sqref="C33:O33">
    <cfRule type="expression" dxfId="252" priority="6">
      <formula>ABS(C16-C33)&gt;1000</formula>
    </cfRule>
    <cfRule type="expression" dxfId="251" priority="7">
      <formula>ABS((C16-C33)/C33)&gt;0.1</formula>
    </cfRule>
  </conditionalFormatting>
  <conditionalFormatting sqref="I14">
    <cfRule type="cellIs" dxfId="250" priority="1" stopIfTrue="1" operator="equal">
      <formula>"FAIL"</formula>
    </cfRule>
  </conditionalFormatting>
  <dataValidations count="2">
    <dataValidation type="list" allowBlank="1" showInputMessage="1" showErrorMessage="1" sqref="H3">
      <formula1>#REF!</formula1>
    </dataValidation>
    <dataValidation type="whole" errorStyle="warning" allowBlank="1" showInputMessage="1" showErrorMessage="1" sqref="C20:D20 G9 J9:M9 G8:H8 G30:H30 F20:G20 J20:M20 C9:D9">
      <formula1>0</formula1>
      <formula2>1000000000</formula2>
    </dataValidation>
  </dataValidations>
  <printOptions horizontalCentered="1" verticalCentered="1"/>
  <pageMargins left="0.47244094488188981" right="0.47244094488188981" top="0.47244094488188981" bottom="0.47244094488188981" header="0" footer="0"/>
  <pageSetup paperSize="9" scale="6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A25384283</value>
    </field>
    <field name="Objective-Title">
      <value order="0">LFRs 2018-19 - Blank Return - Final - UNPROTECTED</value>
    </field>
    <field name="Objective-Description">
      <value order="0"/>
    </field>
    <field name="Objective-CreationStamp">
      <value order="0">2019-08-14T09:50:17Z</value>
    </field>
    <field name="Objective-IsApproved">
      <value order="0">false</value>
    </field>
    <field name="Objective-IsPublished">
      <value order="0">true</value>
    </field>
    <field name="Objective-DatePublished">
      <value order="0">2019-09-16T06:28:36Z</value>
    </field>
    <field name="Objective-ModificationStamp">
      <value order="0">2019-09-16T06:28:36Z</value>
    </field>
    <field name="Objective-Owner">
      <value order="0">Cuthbertson, Louise L (U417466)</value>
    </field>
    <field name="Objective-Path">
      <value order="0">Objective Global Folder:SG File Plan:Government, politics and public administration:Local government:Finance - Expenditure and grants:Research and analysis: Finance - Expenditure and grants:Statistical: Statistical returns - Local Financial Returns 2018-19 - Research and analysis: Finance - expenditure and grants: 2018-2023</value>
    </field>
    <field name="Objective-Parent">
      <value order="0">Statistical: Statistical returns - Local Financial Returns 2018-19 - Research and analysis: Finance - expenditure and grants: 2018-2023</value>
    </field>
    <field name="Objective-State">
      <value order="0">Published</value>
    </field>
    <field name="Objective-VersionId">
      <value order="0">vA37057821</value>
    </field>
    <field name="Objective-Version">
      <value order="0">6.0</value>
    </field>
    <field name="Objective-VersionNumber">
      <value order="0">6</value>
    </field>
    <field name="Objective-VersionComment">
      <value order="0"/>
    </field>
    <field name="Objective-FileNumber">
      <value order="0">POL/29456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Notes</vt:lpstr>
      <vt:lpstr>Scotland</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Bruce.Golding@scotland.gsi.gov.uk;John.Valentine@scotland.gsi.gov.uk</dc:creator>
  <cp:lastModifiedBy>u417466</cp:lastModifiedBy>
  <cp:lastPrinted>2019-07-23T11:38:38Z</cp:lastPrinted>
  <dcterms:created xsi:type="dcterms:W3CDTF">2012-07-25T13:30:09Z</dcterms:created>
  <dcterms:modified xsi:type="dcterms:W3CDTF">2021-04-19T10:22:15Z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A25384283</vt:lpwstr>
  </property>
  <property fmtid="{D5CDD505-2E9C-101B-9397-08002B2CF9AE}" pid="3" name="Objective-Title">
    <vt:lpwstr>LFRs 2018-19 - Blank Return - Final - UNPROTECTED</vt:lpwstr>
  </property>
  <property fmtid="{D5CDD505-2E9C-101B-9397-08002B2CF9AE}" pid="4" name="Objective-Comment">
    <vt:lpwstr/>
  </property>
  <property fmtid="{D5CDD505-2E9C-101B-9397-08002B2CF9AE}" pid="5" name="Objective-CreationStamp">
    <vt:filetime>2019-08-14T09:51:02Z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2019-09-16T06:28:36Z</vt:filetime>
  </property>
  <property fmtid="{D5CDD505-2E9C-101B-9397-08002B2CF9AE}" pid="9" name="Objective-ModificationStamp">
    <vt:filetime>2019-09-16T06:28:36Z</vt:filetime>
  </property>
  <property fmtid="{D5CDD505-2E9C-101B-9397-08002B2CF9AE}" pid="10" name="Objective-Owner">
    <vt:lpwstr>Cuthbertson, Louise L (U417466)</vt:lpwstr>
  </property>
  <property fmtid="{D5CDD505-2E9C-101B-9397-08002B2CF9AE}" pid="11" name="Objective-Path">
    <vt:lpwstr>Objective Global Folder:SG File Plan:Government, politics and public administration:Local government:Finance - Expenditure and grants:Research and analysis: Finance - Expenditure and grants:Statistical: Statistical returns - Local Financial Returns 2018-1</vt:lpwstr>
  </property>
  <property fmtid="{D5CDD505-2E9C-101B-9397-08002B2CF9AE}" pid="12" name="Objective-Parent">
    <vt:lpwstr>Statistical: Statistical returns - Local Financial Returns 2018-19 - Research and analysis: Finance - expenditure and grants: 2018-2023</vt:lpwstr>
  </property>
  <property fmtid="{D5CDD505-2E9C-101B-9397-08002B2CF9AE}" pid="13" name="Objective-State">
    <vt:lpwstr>Published</vt:lpwstr>
  </property>
  <property fmtid="{D5CDD505-2E9C-101B-9397-08002B2CF9AE}" pid="14" name="Objective-Version">
    <vt:lpwstr>6.0</vt:lpwstr>
  </property>
  <property fmtid="{D5CDD505-2E9C-101B-9397-08002B2CF9AE}" pid="15" name="Objective-VersionNumber">
    <vt:r8>6</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vA37057821</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ies>
</file>