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FCSD\Linked Spreadsheets\ASD Statistics\LFRs 2018-19\LFR 2018-19 Return Workbooks\Publish Standard Files\"/>
    </mc:Choice>
  </mc:AlternateContent>
  <bookViews>
    <workbookView xWindow="-15" yWindow="285" windowWidth="14400" windowHeight="6135" tabRatio="936"/>
  </bookViews>
  <sheets>
    <sheet name="Notes " sheetId="180" r:id="rId1"/>
    <sheet name="Scotland" sheetId="178" r:id="rId2"/>
    <sheet name="Aberdeen City" sheetId="14" r:id="rId3"/>
    <sheet name="Aberdeenshire" sheetId="147" r:id="rId4"/>
    <sheet name="Angus" sheetId="148" r:id="rId5"/>
    <sheet name="Argyll &amp; Bute" sheetId="149" r:id="rId6"/>
    <sheet name="City of Edinburgh" sheetId="157" r:id="rId7"/>
    <sheet name="Clackmannanshire" sheetId="150" r:id="rId8"/>
    <sheet name="Dumfries &amp; Galloway" sheetId="151" r:id="rId9"/>
    <sheet name="Dundee City" sheetId="152" r:id="rId10"/>
    <sheet name="East Ayrshire" sheetId="153" r:id="rId11"/>
    <sheet name="East Dunbartonshire" sheetId="154" r:id="rId12"/>
    <sheet name="East Lothian" sheetId="155" r:id="rId13"/>
    <sheet name="East Renfrewshire" sheetId="156" r:id="rId14"/>
    <sheet name="Falkirk" sheetId="159" r:id="rId15"/>
    <sheet name="Fife" sheetId="160" r:id="rId16"/>
    <sheet name="Glasgow City" sheetId="161" r:id="rId17"/>
    <sheet name="Highland" sheetId="162" r:id="rId18"/>
    <sheet name="Inverclyde" sheetId="163" r:id="rId19"/>
    <sheet name="Midlothian" sheetId="164" r:id="rId20"/>
    <sheet name="Moray" sheetId="165" r:id="rId21"/>
    <sheet name="Na h-Eileanan Siar" sheetId="158" r:id="rId22"/>
    <sheet name="North Ayrshire" sheetId="166" r:id="rId23"/>
    <sheet name="North Lanarkshire" sheetId="167" r:id="rId24"/>
    <sheet name="Orkney Islands" sheetId="168" r:id="rId25"/>
    <sheet name="Perth &amp; Kinross" sheetId="169" r:id="rId26"/>
    <sheet name="Renfrewshire" sheetId="170" r:id="rId27"/>
    <sheet name="Scottish Borders" sheetId="171" r:id="rId28"/>
    <sheet name="Shetland Islands" sheetId="172" r:id="rId29"/>
    <sheet name="South Ayrshire" sheetId="173" r:id="rId30"/>
    <sheet name="South Lanarkshire" sheetId="174" r:id="rId31"/>
    <sheet name="Stirling" sheetId="175" r:id="rId32"/>
    <sheet name="West Dunbartonshire" sheetId="176" r:id="rId33"/>
    <sheet name="West Lothian" sheetId="177" r:id="rId34"/>
  </sheets>
  <externalReferences>
    <externalReference r:id="rId35"/>
  </externalReferences>
  <definedNames>
    <definedName name="Year">[1]Guidance!$B$4</definedName>
  </definedNames>
  <calcPr calcId="162913"/>
</workbook>
</file>

<file path=xl/calcChain.xml><?xml version="1.0" encoding="utf-8"?>
<calcChain xmlns="http://schemas.openxmlformats.org/spreadsheetml/2006/main">
  <c r="F15" i="177" l="1"/>
  <c r="D15" i="177"/>
  <c r="F13" i="177"/>
  <c r="F25" i="177"/>
  <c r="G22" i="176"/>
  <c r="I22" i="176" s="1"/>
  <c r="H23" i="176"/>
  <c r="H25" i="176"/>
  <c r="H26" i="176" s="1"/>
  <c r="E15" i="176"/>
  <c r="H15" i="174"/>
  <c r="C15" i="174"/>
  <c r="E13" i="174"/>
  <c r="H25" i="174"/>
  <c r="E15" i="173"/>
  <c r="C15" i="173"/>
  <c r="F23" i="172"/>
  <c r="H25" i="172"/>
  <c r="E25" i="170"/>
  <c r="D25" i="169"/>
  <c r="F13" i="168"/>
  <c r="H15" i="163"/>
  <c r="H23" i="156"/>
  <c r="D13" i="156"/>
  <c r="E25" i="154"/>
  <c r="D23" i="151"/>
  <c r="F23" i="151"/>
  <c r="D23" i="149"/>
  <c r="E13" i="149"/>
  <c r="F23" i="149"/>
  <c r="E15" i="167" l="1"/>
  <c r="E23" i="177"/>
  <c r="C13" i="147"/>
  <c r="F23" i="147"/>
  <c r="E25" i="148"/>
  <c r="E26" i="148" s="1"/>
  <c r="H25" i="151"/>
  <c r="F15" i="153"/>
  <c r="F16" i="153" s="1"/>
  <c r="D15" i="155"/>
  <c r="D16" i="155" s="1"/>
  <c r="H25" i="155"/>
  <c r="H26" i="155" s="1"/>
  <c r="F15" i="157"/>
  <c r="F16" i="157" s="1"/>
  <c r="H23" i="161"/>
  <c r="C15" i="162"/>
  <c r="C16" i="162" s="1"/>
  <c r="H15" i="162"/>
  <c r="F23" i="165"/>
  <c r="D13" i="166"/>
  <c r="H15" i="167"/>
  <c r="H16" i="167" s="1"/>
  <c r="C15" i="169"/>
  <c r="C16" i="169" s="1"/>
  <c r="D25" i="154"/>
  <c r="H25" i="161"/>
  <c r="H26" i="161" s="1"/>
  <c r="E25" i="165"/>
  <c r="E26" i="165" s="1"/>
  <c r="C23" i="166"/>
  <c r="F23" i="169"/>
  <c r="E13" i="172"/>
  <c r="F15" i="149"/>
  <c r="F16" i="149" s="1"/>
  <c r="E26" i="170"/>
  <c r="E15" i="148"/>
  <c r="E15" i="153"/>
  <c r="E16" i="153" s="1"/>
  <c r="D13" i="154"/>
  <c r="F13" i="154"/>
  <c r="E23" i="154"/>
  <c r="E23" i="160"/>
  <c r="H23" i="162"/>
  <c r="E13" i="165"/>
  <c r="C15" i="166"/>
  <c r="C16" i="166" s="1"/>
  <c r="H25" i="166"/>
  <c r="E15" i="168"/>
  <c r="E16" i="168" s="1"/>
  <c r="D25" i="168"/>
  <c r="D26" i="168" s="1"/>
  <c r="D25" i="172"/>
  <c r="D26" i="172" s="1"/>
  <c r="D15" i="148"/>
  <c r="D16" i="148" s="1"/>
  <c r="H26" i="172"/>
  <c r="G19" i="172"/>
  <c r="I19" i="172" s="1"/>
  <c r="L19" i="172" s="1"/>
  <c r="D25" i="147"/>
  <c r="D26" i="147" s="1"/>
  <c r="D13" i="147"/>
  <c r="C23" i="148"/>
  <c r="H23" i="155"/>
  <c r="F25" i="157"/>
  <c r="F26" i="157" s="1"/>
  <c r="E23" i="158"/>
  <c r="F23" i="159"/>
  <c r="D23" i="159"/>
  <c r="E13" i="162"/>
  <c r="D23" i="162"/>
  <c r="F15" i="166"/>
  <c r="E13" i="167"/>
  <c r="H23" i="169"/>
  <c r="G22" i="169"/>
  <c r="I22" i="169" s="1"/>
  <c r="L22" i="169" s="1"/>
  <c r="G30" i="169"/>
  <c r="I30" i="169" s="1"/>
  <c r="C13" i="175"/>
  <c r="D23" i="175"/>
  <c r="F13" i="147"/>
  <c r="C23" i="147"/>
  <c r="C28" i="147" s="1"/>
  <c r="F13" i="148"/>
  <c r="H23" i="148"/>
  <c r="H23" i="151"/>
  <c r="D23" i="152"/>
  <c r="C15" i="147"/>
  <c r="H15" i="147"/>
  <c r="H16" i="147" s="1"/>
  <c r="H15" i="148"/>
  <c r="H16" i="148"/>
  <c r="G21" i="148"/>
  <c r="I21" i="148" s="1"/>
  <c r="L21" i="148" s="1"/>
  <c r="F13" i="152"/>
  <c r="F13" i="153"/>
  <c r="C15" i="155"/>
  <c r="C16" i="155" s="1"/>
  <c r="H15" i="155"/>
  <c r="H16" i="155" s="1"/>
  <c r="F25" i="155"/>
  <c r="F26" i="155" s="1"/>
  <c r="D15" i="157"/>
  <c r="H25" i="157"/>
  <c r="H26" i="157" s="1"/>
  <c r="C13" i="158"/>
  <c r="H13" i="158"/>
  <c r="E15" i="158"/>
  <c r="E16" i="158" s="1"/>
  <c r="E23" i="166"/>
  <c r="H23" i="168"/>
  <c r="C13" i="169"/>
  <c r="D15" i="170"/>
  <c r="E23" i="170"/>
  <c r="C15" i="149"/>
  <c r="C16" i="149" s="1"/>
  <c r="H15" i="149"/>
  <c r="H16" i="149" s="1"/>
  <c r="F25" i="149"/>
  <c r="F26" i="149" s="1"/>
  <c r="H25" i="150"/>
  <c r="H26" i="150" s="1"/>
  <c r="H23" i="152"/>
  <c r="D25" i="153"/>
  <c r="D26" i="153" s="1"/>
  <c r="G12" i="153"/>
  <c r="I12" i="153" s="1"/>
  <c r="L12" i="153" s="1"/>
  <c r="G19" i="153"/>
  <c r="I19" i="153" s="1"/>
  <c r="L19" i="153" s="1"/>
  <c r="C15" i="153"/>
  <c r="C16" i="153" s="1"/>
  <c r="G30" i="153"/>
  <c r="I30" i="153" s="1"/>
  <c r="F15" i="158"/>
  <c r="F16" i="158" s="1"/>
  <c r="D15" i="160"/>
  <c r="D16" i="160" s="1"/>
  <c r="F23" i="148"/>
  <c r="C13" i="153"/>
  <c r="E13" i="155"/>
  <c r="D23" i="155"/>
  <c r="H23" i="157"/>
  <c r="H23" i="164"/>
  <c r="H23" i="165"/>
  <c r="D13" i="170"/>
  <c r="E15" i="170"/>
  <c r="E16" i="170" s="1"/>
  <c r="C13" i="172"/>
  <c r="D15" i="147"/>
  <c r="D16" i="147" s="1"/>
  <c r="G30" i="147"/>
  <c r="I30" i="147" s="1"/>
  <c r="F15" i="150"/>
  <c r="F16" i="150" s="1"/>
  <c r="E25" i="152"/>
  <c r="E26" i="152" s="1"/>
  <c r="F25" i="153"/>
  <c r="F26" i="153" s="1"/>
  <c r="H15" i="157"/>
  <c r="H16" i="157" s="1"/>
  <c r="H25" i="158"/>
  <c r="H26" i="158" s="1"/>
  <c r="E25" i="162"/>
  <c r="E26" i="162" s="1"/>
  <c r="E25" i="163"/>
  <c r="E26" i="163" s="1"/>
  <c r="C15" i="165"/>
  <c r="C16" i="165" s="1"/>
  <c r="H15" i="165"/>
  <c r="H16" i="165" s="1"/>
  <c r="E25" i="167"/>
  <c r="E26" i="167" s="1"/>
  <c r="G30" i="167"/>
  <c r="I30" i="167" s="1"/>
  <c r="C13" i="170"/>
  <c r="H25" i="170"/>
  <c r="H26" i="170" s="1"/>
  <c r="G12" i="170"/>
  <c r="I12" i="170" s="1"/>
  <c r="F23" i="170"/>
  <c r="H15" i="172"/>
  <c r="H16" i="172" s="1"/>
  <c r="E23" i="173"/>
  <c r="G22" i="173"/>
  <c r="I22" i="173" s="1"/>
  <c r="L22" i="173" s="1"/>
  <c r="G22" i="162"/>
  <c r="I22" i="162" s="1"/>
  <c r="L22" i="162" s="1"/>
  <c r="C15" i="177"/>
  <c r="C16" i="177" s="1"/>
  <c r="H25" i="177"/>
  <c r="H26" i="177" s="1"/>
  <c r="G22" i="177"/>
  <c r="I22" i="177" s="1"/>
  <c r="L22" i="177" s="1"/>
  <c r="H23" i="147"/>
  <c r="F25" i="147"/>
  <c r="F26" i="147" s="1"/>
  <c r="G22" i="151"/>
  <c r="I22" i="151" s="1"/>
  <c r="L22" i="151" s="1"/>
  <c r="G30" i="151"/>
  <c r="I30" i="151" s="1"/>
  <c r="E15" i="154"/>
  <c r="E16" i="154" s="1"/>
  <c r="G30" i="154"/>
  <c r="I30" i="154" s="1"/>
  <c r="H25" i="171"/>
  <c r="H26" i="171" s="1"/>
  <c r="H23" i="171"/>
  <c r="G11" i="148"/>
  <c r="I11" i="148" s="1"/>
  <c r="L11" i="148" s="1"/>
  <c r="C13" i="155"/>
  <c r="D25" i="160"/>
  <c r="D26" i="160" s="1"/>
  <c r="F13" i="161"/>
  <c r="G19" i="151"/>
  <c r="I19" i="151" s="1"/>
  <c r="L19" i="151" s="1"/>
  <c r="H26" i="151"/>
  <c r="G30" i="168"/>
  <c r="I30" i="168" s="1"/>
  <c r="H25" i="147"/>
  <c r="H26" i="147" s="1"/>
  <c r="C23" i="151"/>
  <c r="F15" i="147"/>
  <c r="F16" i="147" s="1"/>
  <c r="E15" i="147"/>
  <c r="E16" i="147" s="1"/>
  <c r="G19" i="147"/>
  <c r="I19" i="147" s="1"/>
  <c r="L19" i="147" s="1"/>
  <c r="G30" i="148"/>
  <c r="I30" i="148" s="1"/>
  <c r="E25" i="150"/>
  <c r="D13" i="153"/>
  <c r="G19" i="155"/>
  <c r="I19" i="155" s="1"/>
  <c r="L19" i="155" s="1"/>
  <c r="G21" i="155"/>
  <c r="I21" i="155" s="1"/>
  <c r="L21" i="155" s="1"/>
  <c r="G30" i="155"/>
  <c r="I30" i="155" s="1"/>
  <c r="F13" i="157"/>
  <c r="E23" i="157"/>
  <c r="D25" i="158"/>
  <c r="D26" i="158" s="1"/>
  <c r="G11" i="159"/>
  <c r="I11" i="159" s="1"/>
  <c r="L11" i="159" s="1"/>
  <c r="C23" i="160"/>
  <c r="G19" i="165"/>
  <c r="G30" i="165"/>
  <c r="I30" i="165" s="1"/>
  <c r="F15" i="170"/>
  <c r="F16" i="170" s="1"/>
  <c r="G22" i="170"/>
  <c r="I22" i="170" s="1"/>
  <c r="L22" i="170" s="1"/>
  <c r="G30" i="170"/>
  <c r="I30" i="170" s="1"/>
  <c r="F25" i="174"/>
  <c r="F26" i="174" s="1"/>
  <c r="H15" i="156"/>
  <c r="H16" i="156" s="1"/>
  <c r="H23" i="158"/>
  <c r="G11" i="163"/>
  <c r="I11" i="163" s="1"/>
  <c r="L11" i="163" s="1"/>
  <c r="C13" i="166"/>
  <c r="C28" i="166" s="1"/>
  <c r="G12" i="166"/>
  <c r="I12" i="166" s="1"/>
  <c r="L12" i="166" s="1"/>
  <c r="E23" i="167"/>
  <c r="E23" i="168"/>
  <c r="D26" i="169"/>
  <c r="G21" i="170"/>
  <c r="I21" i="170" s="1"/>
  <c r="L21" i="170" s="1"/>
  <c r="D13" i="171"/>
  <c r="E23" i="174"/>
  <c r="E28" i="174" s="1"/>
  <c r="H23" i="174"/>
  <c r="F23" i="155"/>
  <c r="G12" i="158"/>
  <c r="I12" i="158" s="1"/>
  <c r="L12" i="158" s="1"/>
  <c r="G19" i="158"/>
  <c r="I19" i="158" s="1"/>
  <c r="L19" i="158" s="1"/>
  <c r="G30" i="160"/>
  <c r="I30" i="160" s="1"/>
  <c r="C13" i="163"/>
  <c r="D23" i="163"/>
  <c r="F13" i="167"/>
  <c r="E25" i="149"/>
  <c r="E26" i="149" s="1"/>
  <c r="E13" i="151"/>
  <c r="C15" i="151"/>
  <c r="C16" i="151" s="1"/>
  <c r="H15" i="151"/>
  <c r="H16" i="151" s="1"/>
  <c r="E15" i="152"/>
  <c r="E16" i="152" s="1"/>
  <c r="D25" i="152"/>
  <c r="D26" i="152" s="1"/>
  <c r="E13" i="154"/>
  <c r="C15" i="154"/>
  <c r="H15" i="154"/>
  <c r="H16" i="154" s="1"/>
  <c r="G12" i="154"/>
  <c r="I12" i="154" s="1"/>
  <c r="L12" i="154" s="1"/>
  <c r="D23" i="154"/>
  <c r="F25" i="154"/>
  <c r="F26" i="154" s="1"/>
  <c r="D25" i="155"/>
  <c r="D26" i="155" s="1"/>
  <c r="E15" i="156"/>
  <c r="E16" i="156" s="1"/>
  <c r="D15" i="156"/>
  <c r="D16" i="156" s="1"/>
  <c r="C13" i="157"/>
  <c r="H13" i="157"/>
  <c r="E15" i="157"/>
  <c r="E16" i="157" s="1"/>
  <c r="E13" i="158"/>
  <c r="F23" i="158"/>
  <c r="F13" i="159"/>
  <c r="D15" i="159"/>
  <c r="D16" i="159" s="1"/>
  <c r="E23" i="159"/>
  <c r="H23" i="159"/>
  <c r="G30" i="159"/>
  <c r="I30" i="159" s="1"/>
  <c r="C13" i="161"/>
  <c r="E15" i="161"/>
  <c r="D15" i="161"/>
  <c r="D16" i="161" s="1"/>
  <c r="E15" i="164"/>
  <c r="E16" i="164" s="1"/>
  <c r="F25" i="166"/>
  <c r="F26" i="166" s="1"/>
  <c r="E13" i="168"/>
  <c r="G10" i="168"/>
  <c r="I10" i="168" s="1"/>
  <c r="L10" i="168" s="1"/>
  <c r="G12" i="168"/>
  <c r="I12" i="168" s="1"/>
  <c r="L12" i="168" s="1"/>
  <c r="C15" i="171"/>
  <c r="C16" i="171" s="1"/>
  <c r="H15" i="171"/>
  <c r="H16" i="171" s="1"/>
  <c r="D23" i="171"/>
  <c r="F15" i="172"/>
  <c r="F16" i="172" s="1"/>
  <c r="C23" i="172"/>
  <c r="G21" i="172"/>
  <c r="I21" i="172" s="1"/>
  <c r="L21" i="172" s="1"/>
  <c r="G22" i="172"/>
  <c r="I22" i="172" s="1"/>
  <c r="L22" i="172" s="1"/>
  <c r="G30" i="172"/>
  <c r="I30" i="172" s="1"/>
  <c r="C13" i="173"/>
  <c r="E25" i="173"/>
  <c r="E26" i="173" s="1"/>
  <c r="G12" i="173"/>
  <c r="I12" i="173" s="1"/>
  <c r="L12" i="173" s="1"/>
  <c r="G21" i="173"/>
  <c r="I21" i="173" s="1"/>
  <c r="L21" i="173" s="1"/>
  <c r="F13" i="175"/>
  <c r="D15" i="175"/>
  <c r="H25" i="175"/>
  <c r="H26" i="175" s="1"/>
  <c r="C16" i="147"/>
  <c r="H25" i="153"/>
  <c r="H26" i="153" s="1"/>
  <c r="H15" i="153"/>
  <c r="H16" i="153" s="1"/>
  <c r="G22" i="153"/>
  <c r="I22" i="153" s="1"/>
  <c r="L22" i="153" s="1"/>
  <c r="E23" i="151"/>
  <c r="E25" i="151"/>
  <c r="E26" i="151" s="1"/>
  <c r="G21" i="151"/>
  <c r="I21" i="151" s="1"/>
  <c r="L21" i="151" s="1"/>
  <c r="G12" i="151"/>
  <c r="I12" i="151" s="1"/>
  <c r="L12" i="151" s="1"/>
  <c r="F23" i="152"/>
  <c r="G21" i="153"/>
  <c r="I21" i="153" s="1"/>
  <c r="L21" i="153" s="1"/>
  <c r="G12" i="155"/>
  <c r="I12" i="155" s="1"/>
  <c r="L12" i="155" s="1"/>
  <c r="F15" i="151"/>
  <c r="F16" i="151" s="1"/>
  <c r="F13" i="151"/>
  <c r="F28" i="151" s="1"/>
  <c r="G10" i="155"/>
  <c r="I10" i="155" s="1"/>
  <c r="L10" i="155" s="1"/>
  <c r="F15" i="155"/>
  <c r="F16" i="155" s="1"/>
  <c r="E15" i="151"/>
  <c r="E16" i="151" s="1"/>
  <c r="F25" i="151"/>
  <c r="F26" i="151" s="1"/>
  <c r="G21" i="156"/>
  <c r="I21" i="156" s="1"/>
  <c r="L21" i="156" s="1"/>
  <c r="E13" i="147"/>
  <c r="G30" i="150"/>
  <c r="I30" i="150" s="1"/>
  <c r="H13" i="151"/>
  <c r="G12" i="157"/>
  <c r="I12" i="157" s="1"/>
  <c r="L12" i="157" s="1"/>
  <c r="G21" i="157"/>
  <c r="I21" i="157" s="1"/>
  <c r="L21" i="157" s="1"/>
  <c r="G22" i="157"/>
  <c r="I22" i="157" s="1"/>
  <c r="L22" i="157" s="1"/>
  <c r="G30" i="157"/>
  <c r="I30" i="157" s="1"/>
  <c r="D23" i="147"/>
  <c r="D28" i="147" s="1"/>
  <c r="G12" i="147"/>
  <c r="I12" i="147" s="1"/>
  <c r="L12" i="147" s="1"/>
  <c r="E13" i="148"/>
  <c r="C13" i="148"/>
  <c r="G12" i="148"/>
  <c r="I12" i="148" s="1"/>
  <c r="F15" i="148"/>
  <c r="F16" i="148" s="1"/>
  <c r="C13" i="149"/>
  <c r="E15" i="149"/>
  <c r="E16" i="149" s="1"/>
  <c r="G21" i="149"/>
  <c r="I21" i="149" s="1"/>
  <c r="L21" i="149" s="1"/>
  <c r="C15" i="150"/>
  <c r="C16" i="150" s="1"/>
  <c r="H15" i="150"/>
  <c r="H16" i="150" s="1"/>
  <c r="G12" i="150"/>
  <c r="I12" i="150" s="1"/>
  <c r="L12" i="150" s="1"/>
  <c r="C13" i="151"/>
  <c r="C28" i="151" s="1"/>
  <c r="D25" i="151"/>
  <c r="D26" i="151" s="1"/>
  <c r="D15" i="151"/>
  <c r="D16" i="151" s="1"/>
  <c r="E25" i="153"/>
  <c r="E26" i="153" s="1"/>
  <c r="E13" i="153"/>
  <c r="D23" i="153"/>
  <c r="D25" i="156"/>
  <c r="D26" i="156" s="1"/>
  <c r="E13" i="157"/>
  <c r="G10" i="157"/>
  <c r="I10" i="157" s="1"/>
  <c r="L10" i="157" s="1"/>
  <c r="D16" i="157"/>
  <c r="F23" i="157"/>
  <c r="F13" i="158"/>
  <c r="G12" i="165"/>
  <c r="I12" i="165" s="1"/>
  <c r="L12" i="165" s="1"/>
  <c r="F25" i="165"/>
  <c r="F26" i="165" s="1"/>
  <c r="H13" i="169"/>
  <c r="H15" i="169"/>
  <c r="H16" i="169" s="1"/>
  <c r="G19" i="170"/>
  <c r="I19" i="170" s="1"/>
  <c r="L19" i="170" s="1"/>
  <c r="H23" i="170"/>
  <c r="D15" i="173"/>
  <c r="D25" i="173"/>
  <c r="D26" i="173" s="1"/>
  <c r="H15" i="177"/>
  <c r="H16" i="177" s="1"/>
  <c r="C23" i="159"/>
  <c r="G21" i="159"/>
  <c r="I21" i="159" s="1"/>
  <c r="L21" i="159" s="1"/>
  <c r="F23" i="173"/>
  <c r="F23" i="153"/>
  <c r="G30" i="156"/>
  <c r="I30" i="156" s="1"/>
  <c r="E25" i="164"/>
  <c r="E26" i="164" s="1"/>
  <c r="G30" i="164"/>
  <c r="I30" i="164" s="1"/>
  <c r="C13" i="168"/>
  <c r="F13" i="173"/>
  <c r="F15" i="173"/>
  <c r="F16" i="173" s="1"/>
  <c r="C16" i="173"/>
  <c r="H23" i="173"/>
  <c r="G30" i="173"/>
  <c r="I30" i="173" s="1"/>
  <c r="G11" i="156"/>
  <c r="I11" i="156" s="1"/>
  <c r="L11" i="156" s="1"/>
  <c r="G21" i="147"/>
  <c r="I21" i="147" s="1"/>
  <c r="E25" i="147"/>
  <c r="E26" i="147" s="1"/>
  <c r="E23" i="147"/>
  <c r="G22" i="148"/>
  <c r="I22" i="148" s="1"/>
  <c r="L22" i="148" s="1"/>
  <c r="H23" i="150"/>
  <c r="G11" i="152"/>
  <c r="I11" i="152" s="1"/>
  <c r="L11" i="152" s="1"/>
  <c r="G11" i="157"/>
  <c r="I11" i="157" s="1"/>
  <c r="L11" i="157" s="1"/>
  <c r="F25" i="158"/>
  <c r="F26" i="158" s="1"/>
  <c r="D25" i="161"/>
  <c r="D26" i="161" s="1"/>
  <c r="G30" i="161"/>
  <c r="I30" i="161" s="1"/>
  <c r="C15" i="163"/>
  <c r="C16" i="163" s="1"/>
  <c r="H25" i="163"/>
  <c r="H26" i="163" s="1"/>
  <c r="G22" i="166"/>
  <c r="I22" i="166" s="1"/>
  <c r="L22" i="166" s="1"/>
  <c r="G19" i="166"/>
  <c r="I19" i="166" s="1"/>
  <c r="L19" i="166" s="1"/>
  <c r="D15" i="167"/>
  <c r="D16" i="167" s="1"/>
  <c r="D25" i="167"/>
  <c r="D26" i="167" s="1"/>
  <c r="D13" i="167"/>
  <c r="G12" i="171"/>
  <c r="I12" i="171" s="1"/>
  <c r="L12" i="171" s="1"/>
  <c r="G19" i="173"/>
  <c r="G21" i="158"/>
  <c r="I21" i="158" s="1"/>
  <c r="L21" i="158" s="1"/>
  <c r="G30" i="158"/>
  <c r="I30" i="158" s="1"/>
  <c r="E25" i="159"/>
  <c r="E26" i="159" s="1"/>
  <c r="C13" i="162"/>
  <c r="H13" i="162"/>
  <c r="H13" i="163"/>
  <c r="E13" i="163"/>
  <c r="F23" i="163"/>
  <c r="D25" i="163"/>
  <c r="D26" i="163" s="1"/>
  <c r="E13" i="164"/>
  <c r="G10" i="164"/>
  <c r="I10" i="164" s="1"/>
  <c r="L10" i="164" s="1"/>
  <c r="G12" i="164"/>
  <c r="I12" i="164" s="1"/>
  <c r="L12" i="164" s="1"/>
  <c r="G19" i="164"/>
  <c r="I19" i="164" s="1"/>
  <c r="L19" i="164" s="1"/>
  <c r="F25" i="164"/>
  <c r="F26" i="164" s="1"/>
  <c r="H25" i="169"/>
  <c r="H26" i="169" s="1"/>
  <c r="F13" i="170"/>
  <c r="F13" i="171"/>
  <c r="E23" i="171"/>
  <c r="G10" i="172"/>
  <c r="I10" i="172" s="1"/>
  <c r="L10" i="172" s="1"/>
  <c r="C15" i="172"/>
  <c r="C16" i="172" s="1"/>
  <c r="G12" i="172"/>
  <c r="I12" i="172" s="1"/>
  <c r="L12" i="172" s="1"/>
  <c r="E13" i="173"/>
  <c r="H15" i="173"/>
  <c r="H16" i="173" s="1"/>
  <c r="H25" i="173"/>
  <c r="H26" i="173" s="1"/>
  <c r="D23" i="173"/>
  <c r="F25" i="173"/>
  <c r="F26" i="173" s="1"/>
  <c r="D13" i="175"/>
  <c r="G22" i="175"/>
  <c r="I22" i="175" s="1"/>
  <c r="L22" i="175" s="1"/>
  <c r="G30" i="175"/>
  <c r="I30" i="175" s="1"/>
  <c r="C13" i="177"/>
  <c r="H13" i="177"/>
  <c r="F16" i="177"/>
  <c r="F26" i="177"/>
  <c r="D25" i="148"/>
  <c r="D26" i="148" s="1"/>
  <c r="E23" i="148"/>
  <c r="C25" i="148"/>
  <c r="H25" i="148"/>
  <c r="H26" i="148" s="1"/>
  <c r="F13" i="149"/>
  <c r="F28" i="149" s="1"/>
  <c r="D25" i="149"/>
  <c r="D26" i="149" s="1"/>
  <c r="G11" i="149"/>
  <c r="I11" i="149" s="1"/>
  <c r="L11" i="149" s="1"/>
  <c r="G12" i="149"/>
  <c r="I12" i="149" s="1"/>
  <c r="L12" i="149" s="1"/>
  <c r="E23" i="149"/>
  <c r="E28" i="149" s="1"/>
  <c r="H25" i="149"/>
  <c r="H26" i="149" s="1"/>
  <c r="G30" i="149"/>
  <c r="I30" i="149" s="1"/>
  <c r="C13" i="150"/>
  <c r="E15" i="150"/>
  <c r="E16" i="150" s="1"/>
  <c r="G19" i="150"/>
  <c r="I19" i="150" s="1"/>
  <c r="L19" i="150" s="1"/>
  <c r="G21" i="150"/>
  <c r="I21" i="150" s="1"/>
  <c r="L21" i="150" s="1"/>
  <c r="G22" i="150"/>
  <c r="I22" i="150" s="1"/>
  <c r="L22" i="150" s="1"/>
  <c r="D15" i="152"/>
  <c r="D16" i="152" s="1"/>
  <c r="E23" i="152"/>
  <c r="G21" i="152"/>
  <c r="I21" i="152" s="1"/>
  <c r="L21" i="152" s="1"/>
  <c r="G30" i="152"/>
  <c r="I30" i="152" s="1"/>
  <c r="D15" i="154"/>
  <c r="G21" i="154"/>
  <c r="I21" i="154" s="1"/>
  <c r="L21" i="154" s="1"/>
  <c r="H23" i="154"/>
  <c r="E26" i="154"/>
  <c r="E13" i="156"/>
  <c r="C13" i="156"/>
  <c r="H13" i="156"/>
  <c r="H28" i="156" s="1"/>
  <c r="G12" i="156"/>
  <c r="I12" i="156" s="1"/>
  <c r="L12" i="156" s="1"/>
  <c r="D23" i="156"/>
  <c r="D28" i="156" s="1"/>
  <c r="D25" i="157"/>
  <c r="D26" i="157" s="1"/>
  <c r="G10" i="158"/>
  <c r="I10" i="158" s="1"/>
  <c r="L10" i="158" s="1"/>
  <c r="H15" i="158"/>
  <c r="H16" i="158" s="1"/>
  <c r="E23" i="161"/>
  <c r="F15" i="162"/>
  <c r="F16" i="162" s="1"/>
  <c r="G19" i="162"/>
  <c r="I19" i="162" s="1"/>
  <c r="L19" i="162" s="1"/>
  <c r="G21" i="162"/>
  <c r="I21" i="162" s="1"/>
  <c r="L21" i="162" s="1"/>
  <c r="G30" i="162"/>
  <c r="I30" i="162" s="1"/>
  <c r="E15" i="165"/>
  <c r="E16" i="165" s="1"/>
  <c r="H26" i="166"/>
  <c r="E25" i="168"/>
  <c r="E26" i="168" s="1"/>
  <c r="D25" i="170"/>
  <c r="D26" i="170" s="1"/>
  <c r="F13" i="172"/>
  <c r="F28" i="172" s="1"/>
  <c r="E23" i="172"/>
  <c r="H23" i="172"/>
  <c r="D13" i="174"/>
  <c r="F15" i="174"/>
  <c r="F16" i="174" s="1"/>
  <c r="H15" i="175"/>
  <c r="H16" i="175" s="1"/>
  <c r="F23" i="176"/>
  <c r="E13" i="160"/>
  <c r="C13" i="160"/>
  <c r="C28" i="160" s="1"/>
  <c r="H25" i="160"/>
  <c r="H26" i="160" s="1"/>
  <c r="G12" i="160"/>
  <c r="I12" i="160" s="1"/>
  <c r="L12" i="160" s="1"/>
  <c r="D23" i="160"/>
  <c r="F25" i="160"/>
  <c r="F26" i="160" s="1"/>
  <c r="E13" i="161"/>
  <c r="G10" i="161"/>
  <c r="I10" i="161" s="1"/>
  <c r="L10" i="161" s="1"/>
  <c r="H15" i="161"/>
  <c r="H16" i="161" s="1"/>
  <c r="G12" i="161"/>
  <c r="I12" i="161" s="1"/>
  <c r="L12" i="161" s="1"/>
  <c r="F23" i="161"/>
  <c r="F28" i="161" s="1"/>
  <c r="F15" i="163"/>
  <c r="F16" i="163" s="1"/>
  <c r="H23" i="163"/>
  <c r="H28" i="163" s="1"/>
  <c r="E23" i="163"/>
  <c r="G22" i="163"/>
  <c r="I22" i="163" s="1"/>
  <c r="L22" i="163" s="1"/>
  <c r="G30" i="163"/>
  <c r="I30" i="163" s="1"/>
  <c r="E23" i="165"/>
  <c r="E28" i="165" s="1"/>
  <c r="C23" i="165"/>
  <c r="F13" i="166"/>
  <c r="H23" i="166"/>
  <c r="D15" i="169"/>
  <c r="D16" i="169" s="1"/>
  <c r="E13" i="170"/>
  <c r="C15" i="170"/>
  <c r="H15" i="170"/>
  <c r="H16" i="170" s="1"/>
  <c r="D23" i="170"/>
  <c r="F25" i="170"/>
  <c r="F26" i="170" s="1"/>
  <c r="C13" i="171"/>
  <c r="G30" i="171"/>
  <c r="I30" i="171" s="1"/>
  <c r="C13" i="174"/>
  <c r="H13" i="174"/>
  <c r="G11" i="174"/>
  <c r="I11" i="174" s="1"/>
  <c r="L11" i="174" s="1"/>
  <c r="G12" i="174"/>
  <c r="I12" i="174" s="1"/>
  <c r="L12" i="174" s="1"/>
  <c r="G30" i="174"/>
  <c r="I30" i="174" s="1"/>
  <c r="E15" i="175"/>
  <c r="E16" i="175" s="1"/>
  <c r="G12" i="175"/>
  <c r="I12" i="175" s="1"/>
  <c r="L12" i="175" s="1"/>
  <c r="F23" i="175"/>
  <c r="D25" i="175"/>
  <c r="D26" i="175" s="1"/>
  <c r="F13" i="176"/>
  <c r="G11" i="176"/>
  <c r="I11" i="176" s="1"/>
  <c r="L11" i="176" s="1"/>
  <c r="G30" i="176"/>
  <c r="I30" i="176" s="1"/>
  <c r="D23" i="161"/>
  <c r="H15" i="164"/>
  <c r="H16" i="164" s="1"/>
  <c r="H25" i="164"/>
  <c r="H26" i="164" s="1"/>
  <c r="H13" i="164"/>
  <c r="D15" i="153"/>
  <c r="D16" i="153" s="1"/>
  <c r="E23" i="153"/>
  <c r="F15" i="154"/>
  <c r="F16" i="154" s="1"/>
  <c r="H25" i="154"/>
  <c r="H26" i="154" s="1"/>
  <c r="F15" i="161"/>
  <c r="F16" i="161" s="1"/>
  <c r="E15" i="163"/>
  <c r="E16" i="163" s="1"/>
  <c r="F25" i="163"/>
  <c r="F26" i="163" s="1"/>
  <c r="H23" i="149"/>
  <c r="F23" i="150"/>
  <c r="D25" i="150"/>
  <c r="D26" i="150" s="1"/>
  <c r="E23" i="150"/>
  <c r="E26" i="150"/>
  <c r="E13" i="152"/>
  <c r="C23" i="152"/>
  <c r="C15" i="152"/>
  <c r="H15" i="152"/>
  <c r="H16" i="152" s="1"/>
  <c r="G12" i="152"/>
  <c r="I12" i="152" s="1"/>
  <c r="L12" i="152" s="1"/>
  <c r="F25" i="152"/>
  <c r="F26" i="152" s="1"/>
  <c r="H23" i="153"/>
  <c r="C13" i="154"/>
  <c r="G19" i="154"/>
  <c r="I19" i="154" s="1"/>
  <c r="L19" i="154" s="1"/>
  <c r="F13" i="155"/>
  <c r="E15" i="155"/>
  <c r="E16" i="155" s="1"/>
  <c r="E23" i="155"/>
  <c r="E25" i="155"/>
  <c r="E26" i="155" s="1"/>
  <c r="H25" i="156"/>
  <c r="H26" i="156" s="1"/>
  <c r="E25" i="156"/>
  <c r="E26" i="156" s="1"/>
  <c r="D23" i="157"/>
  <c r="E25" i="157"/>
  <c r="E26" i="157" s="1"/>
  <c r="D15" i="158"/>
  <c r="D16" i="158" s="1"/>
  <c r="D23" i="158"/>
  <c r="E25" i="158"/>
  <c r="E26" i="158" s="1"/>
  <c r="E15" i="159"/>
  <c r="E16" i="159" s="1"/>
  <c r="E13" i="159"/>
  <c r="E28" i="159" s="1"/>
  <c r="D25" i="159"/>
  <c r="D26" i="159" s="1"/>
  <c r="G10" i="160"/>
  <c r="I10" i="160" s="1"/>
  <c r="L10" i="160" s="1"/>
  <c r="F15" i="160"/>
  <c r="F16" i="160" s="1"/>
  <c r="F13" i="160"/>
  <c r="G19" i="160"/>
  <c r="H23" i="160"/>
  <c r="E25" i="160"/>
  <c r="E26" i="160" s="1"/>
  <c r="E15" i="160"/>
  <c r="E16" i="160" s="1"/>
  <c r="G22" i="160"/>
  <c r="I22" i="160" s="1"/>
  <c r="L22" i="160" s="1"/>
  <c r="F25" i="161"/>
  <c r="F26" i="161" s="1"/>
  <c r="G11" i="161"/>
  <c r="I11" i="161" s="1"/>
  <c r="L11" i="161" s="1"/>
  <c r="E25" i="161"/>
  <c r="E26" i="161" s="1"/>
  <c r="G21" i="161"/>
  <c r="I21" i="161" s="1"/>
  <c r="L21" i="161" s="1"/>
  <c r="G22" i="161"/>
  <c r="I22" i="161" s="1"/>
  <c r="L22" i="161" s="1"/>
  <c r="H25" i="162"/>
  <c r="H26" i="162" s="1"/>
  <c r="F13" i="163"/>
  <c r="F28" i="163" s="1"/>
  <c r="G21" i="163"/>
  <c r="I21" i="163" s="1"/>
  <c r="D15" i="163"/>
  <c r="D16" i="163" s="1"/>
  <c r="H25" i="167"/>
  <c r="H26" i="167" s="1"/>
  <c r="H15" i="168"/>
  <c r="H16" i="168" s="1"/>
  <c r="H25" i="168"/>
  <c r="H26" i="168" s="1"/>
  <c r="D23" i="168"/>
  <c r="G19" i="168"/>
  <c r="I19" i="168" s="1"/>
  <c r="L19" i="168" s="1"/>
  <c r="F25" i="168"/>
  <c r="F26" i="168" s="1"/>
  <c r="F15" i="168"/>
  <c r="F16" i="168" s="1"/>
  <c r="G19" i="169"/>
  <c r="I19" i="169" s="1"/>
  <c r="L19" i="169" s="1"/>
  <c r="H23" i="175"/>
  <c r="D15" i="149"/>
  <c r="D16" i="149" s="1"/>
  <c r="F23" i="154"/>
  <c r="G21" i="160"/>
  <c r="I21" i="160" s="1"/>
  <c r="L21" i="160" s="1"/>
  <c r="E15" i="166"/>
  <c r="E16" i="166" s="1"/>
  <c r="E13" i="166"/>
  <c r="F23" i="166"/>
  <c r="F16" i="166"/>
  <c r="D23" i="166"/>
  <c r="D25" i="166"/>
  <c r="D26" i="166" s="1"/>
  <c r="E25" i="174"/>
  <c r="E26" i="174" s="1"/>
  <c r="E15" i="174"/>
  <c r="E16" i="174" s="1"/>
  <c r="F23" i="174"/>
  <c r="G21" i="174"/>
  <c r="I21" i="174" s="1"/>
  <c r="L21" i="174" s="1"/>
  <c r="D15" i="174"/>
  <c r="D16" i="174" s="1"/>
  <c r="D25" i="174"/>
  <c r="D26" i="174" s="1"/>
  <c r="F25" i="175"/>
  <c r="F26" i="175" s="1"/>
  <c r="F15" i="175"/>
  <c r="F16" i="175" s="1"/>
  <c r="G19" i="175"/>
  <c r="I19" i="175" s="1"/>
  <c r="L19" i="175" s="1"/>
  <c r="E25" i="175"/>
  <c r="E26" i="175" s="1"/>
  <c r="E23" i="175"/>
  <c r="E25" i="177"/>
  <c r="E26" i="177" s="1"/>
  <c r="E13" i="177"/>
  <c r="E28" i="177" s="1"/>
  <c r="E15" i="177"/>
  <c r="E16" i="177" s="1"/>
  <c r="G19" i="177"/>
  <c r="F23" i="177"/>
  <c r="F28" i="177" s="1"/>
  <c r="D25" i="177"/>
  <c r="D26" i="177" s="1"/>
  <c r="G21" i="177"/>
  <c r="I21" i="177" s="1"/>
  <c r="L21" i="177" s="1"/>
  <c r="D23" i="177"/>
  <c r="D26" i="154"/>
  <c r="F25" i="156"/>
  <c r="F26" i="156" s="1"/>
  <c r="H15" i="160"/>
  <c r="H16" i="160" s="1"/>
  <c r="D23" i="165"/>
  <c r="E13" i="150"/>
  <c r="D23" i="150"/>
  <c r="F25" i="150"/>
  <c r="F26" i="150" s="1"/>
  <c r="C16" i="154"/>
  <c r="C15" i="156"/>
  <c r="F23" i="156"/>
  <c r="E23" i="156"/>
  <c r="F23" i="160"/>
  <c r="H13" i="161"/>
  <c r="H28" i="161" s="1"/>
  <c r="G12" i="162"/>
  <c r="I12" i="162" s="1"/>
  <c r="L12" i="162" s="1"/>
  <c r="F25" i="162"/>
  <c r="F26" i="162" s="1"/>
  <c r="F23" i="162"/>
  <c r="G10" i="163"/>
  <c r="I10" i="163" s="1"/>
  <c r="L10" i="163" s="1"/>
  <c r="G12" i="163"/>
  <c r="I12" i="163" s="1"/>
  <c r="L12" i="163" s="1"/>
  <c r="F15" i="164"/>
  <c r="F16" i="164" s="1"/>
  <c r="C13" i="164"/>
  <c r="F23" i="164"/>
  <c r="G21" i="164"/>
  <c r="I21" i="164" s="1"/>
  <c r="L21" i="164" s="1"/>
  <c r="F13" i="165"/>
  <c r="D25" i="165"/>
  <c r="D26" i="165" s="1"/>
  <c r="D15" i="165"/>
  <c r="G21" i="165"/>
  <c r="I21" i="165" s="1"/>
  <c r="L21" i="165" s="1"/>
  <c r="H25" i="165"/>
  <c r="H26" i="165" s="1"/>
  <c r="E25" i="166"/>
  <c r="E26" i="166" s="1"/>
  <c r="C15" i="167"/>
  <c r="C16" i="167" s="1"/>
  <c r="C13" i="167"/>
  <c r="G12" i="167"/>
  <c r="I12" i="167" s="1"/>
  <c r="L12" i="167" s="1"/>
  <c r="D23" i="167"/>
  <c r="G19" i="167"/>
  <c r="I19" i="167" s="1"/>
  <c r="L19" i="167" s="1"/>
  <c r="F25" i="167"/>
  <c r="F26" i="167" s="1"/>
  <c r="G21" i="167"/>
  <c r="I21" i="167" s="1"/>
  <c r="L21" i="167" s="1"/>
  <c r="F23" i="167"/>
  <c r="F15" i="167"/>
  <c r="F16" i="167" s="1"/>
  <c r="F25" i="169"/>
  <c r="F26" i="169" s="1"/>
  <c r="F15" i="169"/>
  <c r="F16" i="169" s="1"/>
  <c r="G12" i="169"/>
  <c r="I12" i="169" s="1"/>
  <c r="L12" i="169" s="1"/>
  <c r="E25" i="169"/>
  <c r="E26" i="169" s="1"/>
  <c r="E23" i="169"/>
  <c r="E15" i="171"/>
  <c r="E16" i="171" s="1"/>
  <c r="E25" i="171"/>
  <c r="E26" i="171" s="1"/>
  <c r="F23" i="171"/>
  <c r="D25" i="171"/>
  <c r="D26" i="171" s="1"/>
  <c r="G21" i="171"/>
  <c r="I21" i="171" s="1"/>
  <c r="L21" i="171" s="1"/>
  <c r="D15" i="171"/>
  <c r="D16" i="171" s="1"/>
  <c r="D25" i="162"/>
  <c r="D26" i="162" s="1"/>
  <c r="E23" i="162"/>
  <c r="D25" i="164"/>
  <c r="D26" i="164" s="1"/>
  <c r="E23" i="164"/>
  <c r="E28" i="164" s="1"/>
  <c r="H15" i="166"/>
  <c r="H16" i="166" s="1"/>
  <c r="D15" i="168"/>
  <c r="H26" i="174"/>
  <c r="E25" i="176"/>
  <c r="E26" i="176" s="1"/>
  <c r="G21" i="176"/>
  <c r="I21" i="176" s="1"/>
  <c r="L21" i="176" s="1"/>
  <c r="E23" i="176"/>
  <c r="C15" i="159"/>
  <c r="H15" i="159"/>
  <c r="H16" i="159" s="1"/>
  <c r="G12" i="159"/>
  <c r="I12" i="159" s="1"/>
  <c r="L12" i="159" s="1"/>
  <c r="F25" i="159"/>
  <c r="F26" i="159" s="1"/>
  <c r="E15" i="162"/>
  <c r="E16" i="162" s="1"/>
  <c r="D15" i="166"/>
  <c r="G21" i="166"/>
  <c r="I21" i="166" s="1"/>
  <c r="L21" i="166" s="1"/>
  <c r="F23" i="168"/>
  <c r="F28" i="168" s="1"/>
  <c r="G21" i="168"/>
  <c r="I21" i="168" s="1"/>
  <c r="L21" i="168" s="1"/>
  <c r="E13" i="171"/>
  <c r="E28" i="171" s="1"/>
  <c r="G19" i="171"/>
  <c r="I19" i="171" s="1"/>
  <c r="L19" i="171" s="1"/>
  <c r="F25" i="171"/>
  <c r="F26" i="171" s="1"/>
  <c r="F15" i="171"/>
  <c r="F16" i="171" s="1"/>
  <c r="G22" i="171"/>
  <c r="I22" i="171" s="1"/>
  <c r="L22" i="171" s="1"/>
  <c r="D23" i="172"/>
  <c r="D23" i="174"/>
  <c r="G30" i="166"/>
  <c r="I30" i="166" s="1"/>
  <c r="H23" i="167"/>
  <c r="E13" i="169"/>
  <c r="D23" i="169"/>
  <c r="D15" i="172"/>
  <c r="E25" i="172"/>
  <c r="E26" i="172" s="1"/>
  <c r="E15" i="172"/>
  <c r="E16" i="172" s="1"/>
  <c r="F13" i="174"/>
  <c r="E13" i="175"/>
  <c r="G10" i="175"/>
  <c r="I10" i="175" s="1"/>
  <c r="L10" i="175" s="1"/>
  <c r="E13" i="176"/>
  <c r="G10" i="176"/>
  <c r="I10" i="176" s="1"/>
  <c r="L10" i="176" s="1"/>
  <c r="G12" i="176"/>
  <c r="I12" i="176" s="1"/>
  <c r="L12" i="176" s="1"/>
  <c r="F25" i="176"/>
  <c r="F26" i="176" s="1"/>
  <c r="D16" i="177"/>
  <c r="H23" i="177"/>
  <c r="G30" i="177"/>
  <c r="I30" i="177" s="1"/>
  <c r="G21" i="169"/>
  <c r="I21" i="169" s="1"/>
  <c r="L21" i="169" s="1"/>
  <c r="C16" i="174"/>
  <c r="G22" i="174"/>
  <c r="I22" i="174" s="1"/>
  <c r="L22" i="174" s="1"/>
  <c r="G21" i="175"/>
  <c r="I21" i="175" s="1"/>
  <c r="L21" i="175" s="1"/>
  <c r="D25" i="176"/>
  <c r="D26" i="176" s="1"/>
  <c r="D15" i="176"/>
  <c r="D16" i="176" s="1"/>
  <c r="G10" i="177"/>
  <c r="I10" i="177" s="1"/>
  <c r="L10" i="177" s="1"/>
  <c r="G12" i="177"/>
  <c r="I12" i="177" s="1"/>
  <c r="L12" i="177" s="1"/>
  <c r="G11" i="177"/>
  <c r="I11" i="177" s="1"/>
  <c r="L11" i="177" s="1"/>
  <c r="C23" i="177"/>
  <c r="D13" i="177"/>
  <c r="C25" i="177"/>
  <c r="C26" i="177" s="1"/>
  <c r="G8" i="177"/>
  <c r="C13" i="176"/>
  <c r="H13" i="176"/>
  <c r="H28" i="176" s="1"/>
  <c r="F15" i="176"/>
  <c r="F16" i="176" s="1"/>
  <c r="D23" i="176"/>
  <c r="L22" i="176"/>
  <c r="C15" i="176"/>
  <c r="H15" i="176"/>
  <c r="H16" i="176" s="1"/>
  <c r="E16" i="176"/>
  <c r="C23" i="176"/>
  <c r="G19" i="176"/>
  <c r="C25" i="176"/>
  <c r="D13" i="176"/>
  <c r="G8" i="176"/>
  <c r="H13" i="175"/>
  <c r="C15" i="175"/>
  <c r="G11" i="175"/>
  <c r="I11" i="175" s="1"/>
  <c r="L11" i="175" s="1"/>
  <c r="C23" i="175"/>
  <c r="D16" i="175"/>
  <c r="C25" i="175"/>
  <c r="C26" i="175" s="1"/>
  <c r="G8" i="175"/>
  <c r="C23" i="174"/>
  <c r="G10" i="174"/>
  <c r="I10" i="174" s="1"/>
  <c r="L10" i="174" s="1"/>
  <c r="H16" i="174"/>
  <c r="G19" i="174"/>
  <c r="C25" i="174"/>
  <c r="G8" i="174"/>
  <c r="I19" i="173"/>
  <c r="L19" i="173" s="1"/>
  <c r="D13" i="173"/>
  <c r="G11" i="173"/>
  <c r="I11" i="173" s="1"/>
  <c r="L11" i="173" s="1"/>
  <c r="E16" i="173"/>
  <c r="C23" i="173"/>
  <c r="G10" i="173"/>
  <c r="I10" i="173" s="1"/>
  <c r="L10" i="173" s="1"/>
  <c r="H13" i="173"/>
  <c r="C25" i="173"/>
  <c r="G8" i="173"/>
  <c r="H13" i="172"/>
  <c r="H28" i="172" s="1"/>
  <c r="G11" i="172"/>
  <c r="I11" i="172" s="1"/>
  <c r="L11" i="172" s="1"/>
  <c r="F25" i="172"/>
  <c r="F26" i="172" s="1"/>
  <c r="D13" i="172"/>
  <c r="C25" i="172"/>
  <c r="G8" i="172"/>
  <c r="G10" i="171"/>
  <c r="I10" i="171" s="1"/>
  <c r="L10" i="171" s="1"/>
  <c r="G11" i="171"/>
  <c r="I11" i="171" s="1"/>
  <c r="L11" i="171" s="1"/>
  <c r="C23" i="171"/>
  <c r="H13" i="171"/>
  <c r="C25" i="171"/>
  <c r="G8" i="171"/>
  <c r="L12" i="170"/>
  <c r="H13" i="170"/>
  <c r="D16" i="170"/>
  <c r="G11" i="170"/>
  <c r="I11" i="170" s="1"/>
  <c r="L11" i="170" s="1"/>
  <c r="C23" i="170"/>
  <c r="G10" i="170"/>
  <c r="I10" i="170" s="1"/>
  <c r="L10" i="170" s="1"/>
  <c r="C25" i="170"/>
  <c r="C26" i="170" s="1"/>
  <c r="G8" i="170"/>
  <c r="C23" i="169"/>
  <c r="F13" i="169"/>
  <c r="E15" i="169"/>
  <c r="E16" i="169" s="1"/>
  <c r="G10" i="169"/>
  <c r="I10" i="169" s="1"/>
  <c r="L10" i="169" s="1"/>
  <c r="G11" i="169"/>
  <c r="I11" i="169" s="1"/>
  <c r="L11" i="169" s="1"/>
  <c r="D13" i="169"/>
  <c r="C25" i="169"/>
  <c r="G8" i="169"/>
  <c r="D16" i="168"/>
  <c r="D13" i="168"/>
  <c r="C15" i="168"/>
  <c r="G22" i="168"/>
  <c r="I22" i="168" s="1"/>
  <c r="L22" i="168" s="1"/>
  <c r="G11" i="168"/>
  <c r="I11" i="168" s="1"/>
  <c r="L11" i="168" s="1"/>
  <c r="C23" i="168"/>
  <c r="H13" i="168"/>
  <c r="C25" i="168"/>
  <c r="G8" i="168"/>
  <c r="G10" i="167"/>
  <c r="I10" i="167" s="1"/>
  <c r="L10" i="167" s="1"/>
  <c r="G22" i="167"/>
  <c r="I22" i="167" s="1"/>
  <c r="L22" i="167" s="1"/>
  <c r="G11" i="167"/>
  <c r="I11" i="167" s="1"/>
  <c r="L11" i="167" s="1"/>
  <c r="E16" i="167"/>
  <c r="C23" i="167"/>
  <c r="C25" i="167"/>
  <c r="H13" i="167"/>
  <c r="G8" i="167"/>
  <c r="G10" i="166"/>
  <c r="I10" i="166" s="1"/>
  <c r="L10" i="166" s="1"/>
  <c r="H13" i="166"/>
  <c r="D16" i="166"/>
  <c r="C25" i="166"/>
  <c r="C26" i="166" s="1"/>
  <c r="G11" i="166"/>
  <c r="I11" i="166" s="1"/>
  <c r="L11" i="166" s="1"/>
  <c r="G8" i="166"/>
  <c r="C13" i="165"/>
  <c r="H13" i="165"/>
  <c r="F15" i="165"/>
  <c r="F16" i="165" s="1"/>
  <c r="I19" i="165"/>
  <c r="L19" i="165" s="1"/>
  <c r="G10" i="165"/>
  <c r="I10" i="165" s="1"/>
  <c r="L10" i="165" s="1"/>
  <c r="D13" i="165"/>
  <c r="G22" i="165"/>
  <c r="I22" i="165" s="1"/>
  <c r="L22" i="165" s="1"/>
  <c r="C25" i="165"/>
  <c r="G11" i="165"/>
  <c r="I11" i="165" s="1"/>
  <c r="L11" i="165" s="1"/>
  <c r="G8" i="165"/>
  <c r="D15" i="164"/>
  <c r="D16" i="164" s="1"/>
  <c r="D23" i="164"/>
  <c r="F13" i="164"/>
  <c r="F28" i="164" s="1"/>
  <c r="C15" i="164"/>
  <c r="G22" i="164"/>
  <c r="I22" i="164" s="1"/>
  <c r="L22" i="164" s="1"/>
  <c r="G11" i="164"/>
  <c r="I11" i="164" s="1"/>
  <c r="L11" i="164" s="1"/>
  <c r="C23" i="164"/>
  <c r="C25" i="164"/>
  <c r="D13" i="164"/>
  <c r="G8" i="164"/>
  <c r="L21" i="163"/>
  <c r="H16" i="163"/>
  <c r="C23" i="163"/>
  <c r="D13" i="163"/>
  <c r="D28" i="163" s="1"/>
  <c r="G19" i="163"/>
  <c r="C25" i="163"/>
  <c r="G8" i="163"/>
  <c r="D15" i="162"/>
  <c r="D16" i="162" s="1"/>
  <c r="F13" i="162"/>
  <c r="G10" i="162"/>
  <c r="I10" i="162" s="1"/>
  <c r="L10" i="162" s="1"/>
  <c r="H16" i="162"/>
  <c r="G11" i="162"/>
  <c r="I11" i="162" s="1"/>
  <c r="L11" i="162" s="1"/>
  <c r="C23" i="162"/>
  <c r="D13" i="162"/>
  <c r="D28" i="162" s="1"/>
  <c r="C25" i="162"/>
  <c r="G8" i="162"/>
  <c r="C15" i="161"/>
  <c r="E16" i="161"/>
  <c r="C23" i="161"/>
  <c r="D13" i="161"/>
  <c r="G19" i="161"/>
  <c r="C25" i="161"/>
  <c r="G8" i="161"/>
  <c r="D13" i="160"/>
  <c r="C15" i="160"/>
  <c r="C25" i="160"/>
  <c r="H13" i="160"/>
  <c r="G11" i="160"/>
  <c r="I11" i="160" s="1"/>
  <c r="L11" i="160" s="1"/>
  <c r="G8" i="160"/>
  <c r="C13" i="159"/>
  <c r="F15" i="159"/>
  <c r="F16" i="159" s="1"/>
  <c r="H25" i="159"/>
  <c r="H26" i="159" s="1"/>
  <c r="G19" i="159"/>
  <c r="C25" i="159"/>
  <c r="G10" i="159"/>
  <c r="I10" i="159" s="1"/>
  <c r="L10" i="159" s="1"/>
  <c r="D13" i="159"/>
  <c r="D28" i="159" s="1"/>
  <c r="H13" i="159"/>
  <c r="G22" i="159"/>
  <c r="I22" i="159" s="1"/>
  <c r="L22" i="159" s="1"/>
  <c r="G8" i="159"/>
  <c r="D13" i="158"/>
  <c r="C15" i="158"/>
  <c r="G22" i="158"/>
  <c r="I22" i="158" s="1"/>
  <c r="L22" i="158" s="1"/>
  <c r="G11" i="158"/>
  <c r="I11" i="158" s="1"/>
  <c r="L11" i="158" s="1"/>
  <c r="C23" i="158"/>
  <c r="C25" i="158"/>
  <c r="G8" i="158"/>
  <c r="D13" i="157"/>
  <c r="C15" i="157"/>
  <c r="C23" i="157"/>
  <c r="G19" i="157"/>
  <c r="C25" i="157"/>
  <c r="G8" i="157"/>
  <c r="F13" i="156"/>
  <c r="F15" i="156"/>
  <c r="F16" i="156" s="1"/>
  <c r="G22" i="156"/>
  <c r="I22" i="156" s="1"/>
  <c r="L22" i="156" s="1"/>
  <c r="C23" i="156"/>
  <c r="G10" i="156"/>
  <c r="I10" i="156" s="1"/>
  <c r="L10" i="156" s="1"/>
  <c r="G19" i="156"/>
  <c r="C25" i="156"/>
  <c r="G8" i="156"/>
  <c r="H13" i="155"/>
  <c r="H28" i="155" s="1"/>
  <c r="G22" i="155"/>
  <c r="I22" i="155" s="1"/>
  <c r="L22" i="155" s="1"/>
  <c r="G11" i="155"/>
  <c r="I11" i="155" s="1"/>
  <c r="L11" i="155" s="1"/>
  <c r="C23" i="155"/>
  <c r="D13" i="155"/>
  <c r="C25" i="155"/>
  <c r="G8" i="155"/>
  <c r="D28" i="154"/>
  <c r="G10" i="154"/>
  <c r="I10" i="154" s="1"/>
  <c r="L10" i="154" s="1"/>
  <c r="G22" i="154"/>
  <c r="I22" i="154" s="1"/>
  <c r="L22" i="154" s="1"/>
  <c r="G11" i="154"/>
  <c r="I11" i="154" s="1"/>
  <c r="L11" i="154" s="1"/>
  <c r="C23" i="154"/>
  <c r="C25" i="154"/>
  <c r="H13" i="154"/>
  <c r="G8" i="154"/>
  <c r="G10" i="153"/>
  <c r="I10" i="153" s="1"/>
  <c r="L10" i="153" s="1"/>
  <c r="G11" i="153"/>
  <c r="I11" i="153" s="1"/>
  <c r="L11" i="153" s="1"/>
  <c r="C23" i="153"/>
  <c r="C25" i="153"/>
  <c r="H13" i="153"/>
  <c r="G8" i="153"/>
  <c r="C13" i="152"/>
  <c r="H13" i="152"/>
  <c r="H28" i="152" s="1"/>
  <c r="F15" i="152"/>
  <c r="F16" i="152" s="1"/>
  <c r="H25" i="152"/>
  <c r="H26" i="152" s="1"/>
  <c r="G10" i="152"/>
  <c r="I10" i="152" s="1"/>
  <c r="L10" i="152" s="1"/>
  <c r="D13" i="152"/>
  <c r="G22" i="152"/>
  <c r="I22" i="152" s="1"/>
  <c r="L22" i="152" s="1"/>
  <c r="G19" i="152"/>
  <c r="C25" i="152"/>
  <c r="G8" i="152"/>
  <c r="G10" i="151"/>
  <c r="I10" i="151" s="1"/>
  <c r="L10" i="151" s="1"/>
  <c r="D13" i="151"/>
  <c r="D28" i="151" s="1"/>
  <c r="G11" i="151"/>
  <c r="I11" i="151" s="1"/>
  <c r="L11" i="151" s="1"/>
  <c r="C25" i="151"/>
  <c r="G8" i="151"/>
  <c r="D15" i="150"/>
  <c r="F13" i="150"/>
  <c r="G10" i="150"/>
  <c r="I10" i="150" s="1"/>
  <c r="L10" i="150" s="1"/>
  <c r="D13" i="150"/>
  <c r="H13" i="150"/>
  <c r="G11" i="150"/>
  <c r="I11" i="150" s="1"/>
  <c r="L11" i="150" s="1"/>
  <c r="C23" i="150"/>
  <c r="C25" i="150"/>
  <c r="G8" i="150"/>
  <c r="H13" i="149"/>
  <c r="G22" i="149"/>
  <c r="I22" i="149" s="1"/>
  <c r="L22" i="149" s="1"/>
  <c r="C23" i="149"/>
  <c r="G19" i="149"/>
  <c r="C25" i="149"/>
  <c r="G10" i="149"/>
  <c r="I10" i="149" s="1"/>
  <c r="L10" i="149" s="1"/>
  <c r="D13" i="149"/>
  <c r="D28" i="149" s="1"/>
  <c r="G8" i="149"/>
  <c r="D23" i="148"/>
  <c r="F25" i="148"/>
  <c r="F26" i="148" s="1"/>
  <c r="L12" i="148"/>
  <c r="G10" i="148"/>
  <c r="I10" i="148" s="1"/>
  <c r="L10" i="148" s="1"/>
  <c r="D13" i="148"/>
  <c r="H13" i="148"/>
  <c r="C15" i="148"/>
  <c r="E16" i="148"/>
  <c r="G19" i="148"/>
  <c r="G8" i="148"/>
  <c r="L21" i="147"/>
  <c r="G10" i="147"/>
  <c r="I10" i="147" s="1"/>
  <c r="L10" i="147" s="1"/>
  <c r="H13" i="147"/>
  <c r="C25" i="147"/>
  <c r="G22" i="147"/>
  <c r="I22" i="147" s="1"/>
  <c r="L22" i="147" s="1"/>
  <c r="G11" i="147"/>
  <c r="I11" i="147" s="1"/>
  <c r="L11" i="147" s="1"/>
  <c r="G8" i="147"/>
  <c r="K28" i="178"/>
  <c r="K23" i="178"/>
  <c r="K22" i="178"/>
  <c r="K21" i="178"/>
  <c r="K19" i="178"/>
  <c r="K13" i="178"/>
  <c r="K12" i="178"/>
  <c r="K11" i="178"/>
  <c r="K10" i="178"/>
  <c r="K8" i="178"/>
  <c r="D28" i="166" l="1"/>
  <c r="D28" i="158"/>
  <c r="H28" i="153"/>
  <c r="C28" i="150"/>
  <c r="F28" i="148"/>
  <c r="D28" i="152"/>
  <c r="C28" i="159"/>
  <c r="E28" i="157"/>
  <c r="E28" i="158"/>
  <c r="E28" i="160"/>
  <c r="F28" i="153"/>
  <c r="H28" i="151"/>
  <c r="H28" i="162"/>
  <c r="H28" i="159"/>
  <c r="F28" i="159"/>
  <c r="F28" i="158"/>
  <c r="C28" i="152"/>
  <c r="F28" i="147"/>
  <c r="G15" i="177"/>
  <c r="F28" i="170"/>
  <c r="C28" i="148"/>
  <c r="H28" i="158"/>
  <c r="F28" i="152"/>
  <c r="E28" i="154"/>
  <c r="E28" i="147"/>
  <c r="G15" i="157"/>
  <c r="I15" i="157" s="1"/>
  <c r="C28" i="161"/>
  <c r="E28" i="162"/>
  <c r="F28" i="165"/>
  <c r="F28" i="150"/>
  <c r="G25" i="151"/>
  <c r="I25" i="151" s="1"/>
  <c r="E28" i="176"/>
  <c r="F28" i="175"/>
  <c r="D28" i="168"/>
  <c r="F28" i="169"/>
  <c r="H28" i="149"/>
  <c r="C28" i="155"/>
  <c r="G15" i="168"/>
  <c r="G16" i="168" s="1"/>
  <c r="I16" i="168" s="1"/>
  <c r="C28" i="169"/>
  <c r="G25" i="173"/>
  <c r="I25" i="173" s="1"/>
  <c r="G26" i="175"/>
  <c r="I26" i="175" s="1"/>
  <c r="G15" i="173"/>
  <c r="I15" i="173" s="1"/>
  <c r="H28" i="169"/>
  <c r="H28" i="148"/>
  <c r="G23" i="151"/>
  <c r="I23" i="151" s="1"/>
  <c r="L23" i="151" s="1"/>
  <c r="C28" i="153"/>
  <c r="D28" i="165"/>
  <c r="H28" i="166"/>
  <c r="G23" i="172"/>
  <c r="I23" i="172" s="1"/>
  <c r="L23" i="172" s="1"/>
  <c r="G15" i="149"/>
  <c r="I15" i="149" s="1"/>
  <c r="F28" i="154"/>
  <c r="E28" i="153"/>
  <c r="F28" i="166"/>
  <c r="E28" i="161"/>
  <c r="E28" i="172"/>
  <c r="E28" i="148"/>
  <c r="E28" i="167"/>
  <c r="D28" i="150"/>
  <c r="G26" i="170"/>
  <c r="I26" i="170" s="1"/>
  <c r="C28" i="175"/>
  <c r="E28" i="150"/>
  <c r="E28" i="166"/>
  <c r="E28" i="152"/>
  <c r="F28" i="176"/>
  <c r="E28" i="170"/>
  <c r="H28" i="147"/>
  <c r="G25" i="153"/>
  <c r="I25" i="153" s="1"/>
  <c r="F28" i="162"/>
  <c r="G25" i="163"/>
  <c r="I25" i="163" s="1"/>
  <c r="C28" i="167"/>
  <c r="G25" i="174"/>
  <c r="I25" i="174" s="1"/>
  <c r="E28" i="156"/>
  <c r="D28" i="175"/>
  <c r="G15" i="150"/>
  <c r="G16" i="150" s="1"/>
  <c r="I16" i="150" s="1"/>
  <c r="G25" i="157"/>
  <c r="I25" i="157" s="1"/>
  <c r="H28" i="168"/>
  <c r="F28" i="167"/>
  <c r="D28" i="170"/>
  <c r="D28" i="153"/>
  <c r="G15" i="148"/>
  <c r="I15" i="148" s="1"/>
  <c r="C28" i="158"/>
  <c r="C28" i="162"/>
  <c r="G25" i="169"/>
  <c r="I25" i="169" s="1"/>
  <c r="F28" i="174"/>
  <c r="G15" i="153"/>
  <c r="I15" i="153" s="1"/>
  <c r="H28" i="157"/>
  <c r="H28" i="165"/>
  <c r="G23" i="173"/>
  <c r="I23" i="173" s="1"/>
  <c r="L23" i="173" s="1"/>
  <c r="D28" i="160"/>
  <c r="G25" i="167"/>
  <c r="I25" i="167" s="1"/>
  <c r="C28" i="168"/>
  <c r="G23" i="171"/>
  <c r="I23" i="171" s="1"/>
  <c r="L23" i="171" s="1"/>
  <c r="H28" i="177"/>
  <c r="D28" i="174"/>
  <c r="E28" i="155"/>
  <c r="H28" i="164"/>
  <c r="E28" i="173"/>
  <c r="I19" i="177"/>
  <c r="L19" i="177" s="1"/>
  <c r="G23" i="177"/>
  <c r="I23" i="177" s="1"/>
  <c r="L23" i="177" s="1"/>
  <c r="G15" i="160"/>
  <c r="I15" i="160" s="1"/>
  <c r="G15" i="175"/>
  <c r="I15" i="175" s="1"/>
  <c r="G25" i="155"/>
  <c r="I25" i="155" s="1"/>
  <c r="H28" i="150"/>
  <c r="C28" i="174"/>
  <c r="D28" i="177"/>
  <c r="G23" i="160"/>
  <c r="I23" i="160" s="1"/>
  <c r="L23" i="160" s="1"/>
  <c r="H28" i="171"/>
  <c r="D28" i="167"/>
  <c r="C28" i="149"/>
  <c r="H28" i="154"/>
  <c r="D28" i="155"/>
  <c r="C28" i="157"/>
  <c r="G15" i="158"/>
  <c r="I15" i="158" s="1"/>
  <c r="G15" i="161"/>
  <c r="I15" i="161" s="1"/>
  <c r="G25" i="162"/>
  <c r="I25" i="162" s="1"/>
  <c r="C28" i="163"/>
  <c r="G15" i="164"/>
  <c r="I15" i="164" s="1"/>
  <c r="C28" i="170"/>
  <c r="C28" i="171"/>
  <c r="G25" i="177"/>
  <c r="I25" i="177" s="1"/>
  <c r="E28" i="175"/>
  <c r="F28" i="171"/>
  <c r="F28" i="155"/>
  <c r="H28" i="174"/>
  <c r="G15" i="170"/>
  <c r="I15" i="170" s="1"/>
  <c r="G15" i="154"/>
  <c r="I15" i="154" s="1"/>
  <c r="E28" i="163"/>
  <c r="F28" i="173"/>
  <c r="F28" i="157"/>
  <c r="C28" i="172"/>
  <c r="E28" i="151"/>
  <c r="D28" i="171"/>
  <c r="G25" i="160"/>
  <c r="I25" i="160" s="1"/>
  <c r="I19" i="160"/>
  <c r="L19" i="160" s="1"/>
  <c r="G25" i="161"/>
  <c r="I25" i="161" s="1"/>
  <c r="H28" i="167"/>
  <c r="H28" i="170"/>
  <c r="G26" i="177"/>
  <c r="I26" i="177" s="1"/>
  <c r="I15" i="177"/>
  <c r="G15" i="147"/>
  <c r="I15" i="147" s="1"/>
  <c r="D28" i="148"/>
  <c r="C28" i="165"/>
  <c r="G25" i="166"/>
  <c r="I25" i="166" s="1"/>
  <c r="G23" i="166"/>
  <c r="I23" i="166" s="1"/>
  <c r="L23" i="166" s="1"/>
  <c r="D28" i="169"/>
  <c r="G23" i="169"/>
  <c r="I23" i="169" s="1"/>
  <c r="L23" i="169" s="1"/>
  <c r="G25" i="170"/>
  <c r="I25" i="170" s="1"/>
  <c r="C28" i="154"/>
  <c r="D16" i="154"/>
  <c r="D28" i="161"/>
  <c r="G23" i="170"/>
  <c r="I23" i="170" s="1"/>
  <c r="L23" i="170" s="1"/>
  <c r="G25" i="172"/>
  <c r="I25" i="172" s="1"/>
  <c r="C28" i="173"/>
  <c r="G23" i="175"/>
  <c r="I23" i="175" s="1"/>
  <c r="L23" i="175" s="1"/>
  <c r="G25" i="176"/>
  <c r="I25" i="176" s="1"/>
  <c r="G15" i="163"/>
  <c r="I15" i="163" s="1"/>
  <c r="E28" i="168"/>
  <c r="C16" i="170"/>
  <c r="G25" i="147"/>
  <c r="I25" i="147" s="1"/>
  <c r="C26" i="147"/>
  <c r="G26" i="147" s="1"/>
  <c r="I26" i="147" s="1"/>
  <c r="C26" i="153"/>
  <c r="G26" i="153" s="1"/>
  <c r="I26" i="153" s="1"/>
  <c r="F28" i="156"/>
  <c r="G25" i="171"/>
  <c r="I25" i="171" s="1"/>
  <c r="D28" i="172"/>
  <c r="C26" i="173"/>
  <c r="G26" i="173" s="1"/>
  <c r="I26" i="173" s="1"/>
  <c r="D28" i="173"/>
  <c r="C28" i="177"/>
  <c r="C16" i="148"/>
  <c r="G25" i="150"/>
  <c r="I25" i="150" s="1"/>
  <c r="G23" i="150"/>
  <c r="I23" i="150" s="1"/>
  <c r="L23" i="150" s="1"/>
  <c r="D16" i="150"/>
  <c r="C26" i="151"/>
  <c r="G26" i="151" s="1"/>
  <c r="I26" i="151" s="1"/>
  <c r="C28" i="156"/>
  <c r="D28" i="157"/>
  <c r="G25" i="158"/>
  <c r="I25" i="158" s="1"/>
  <c r="G23" i="162"/>
  <c r="I23" i="162" s="1"/>
  <c r="L23" i="162" s="1"/>
  <c r="C26" i="169"/>
  <c r="G26" i="169" s="1"/>
  <c r="I26" i="169" s="1"/>
  <c r="G15" i="169"/>
  <c r="I15" i="169" s="1"/>
  <c r="H28" i="175"/>
  <c r="G15" i="174"/>
  <c r="I15" i="174" s="1"/>
  <c r="G15" i="165"/>
  <c r="I15" i="165" s="1"/>
  <c r="G15" i="155"/>
  <c r="I15" i="155" s="1"/>
  <c r="G25" i="148"/>
  <c r="I25" i="148" s="1"/>
  <c r="C26" i="148"/>
  <c r="G26" i="148" s="1"/>
  <c r="I26" i="148" s="1"/>
  <c r="G15" i="151"/>
  <c r="I15" i="151" s="1"/>
  <c r="G23" i="147"/>
  <c r="I23" i="147" s="1"/>
  <c r="L23" i="147" s="1"/>
  <c r="G23" i="153"/>
  <c r="I23" i="153" s="1"/>
  <c r="L23" i="153" s="1"/>
  <c r="H28" i="160"/>
  <c r="C26" i="161"/>
  <c r="G26" i="161" s="1"/>
  <c r="I26" i="161" s="1"/>
  <c r="C28" i="164"/>
  <c r="G26" i="166"/>
  <c r="I26" i="166" s="1"/>
  <c r="H28" i="173"/>
  <c r="D16" i="173"/>
  <c r="G25" i="175"/>
  <c r="I25" i="175" s="1"/>
  <c r="C28" i="176"/>
  <c r="G15" i="172"/>
  <c r="I15" i="172" s="1"/>
  <c r="E28" i="169"/>
  <c r="D16" i="172"/>
  <c r="G15" i="166"/>
  <c r="I15" i="166" s="1"/>
  <c r="G25" i="149"/>
  <c r="I25" i="149" s="1"/>
  <c r="C26" i="149"/>
  <c r="G26" i="149" s="1"/>
  <c r="I26" i="149" s="1"/>
  <c r="C26" i="150"/>
  <c r="G26" i="150" s="1"/>
  <c r="I26" i="150" s="1"/>
  <c r="G23" i="154"/>
  <c r="I23" i="154" s="1"/>
  <c r="L23" i="154" s="1"/>
  <c r="G23" i="155"/>
  <c r="I23" i="155" s="1"/>
  <c r="L23" i="155" s="1"/>
  <c r="C26" i="157"/>
  <c r="G26" i="157" s="1"/>
  <c r="I26" i="157" s="1"/>
  <c r="G23" i="158"/>
  <c r="I23" i="158" s="1"/>
  <c r="L23" i="158" s="1"/>
  <c r="G23" i="164"/>
  <c r="I23" i="164" s="1"/>
  <c r="L23" i="164" s="1"/>
  <c r="G23" i="165"/>
  <c r="I23" i="165" s="1"/>
  <c r="L23" i="165" s="1"/>
  <c r="G25" i="168"/>
  <c r="I25" i="168" s="1"/>
  <c r="C26" i="168"/>
  <c r="G26" i="168" s="1"/>
  <c r="I26" i="168" s="1"/>
  <c r="G15" i="176"/>
  <c r="I15" i="176" s="1"/>
  <c r="G15" i="162"/>
  <c r="I15" i="162" s="1"/>
  <c r="C16" i="160"/>
  <c r="C16" i="164"/>
  <c r="G15" i="152"/>
  <c r="I15" i="152" s="1"/>
  <c r="C16" i="152"/>
  <c r="G25" i="154"/>
  <c r="I25" i="154" s="1"/>
  <c r="C26" i="154"/>
  <c r="G26" i="154" s="1"/>
  <c r="I26" i="154" s="1"/>
  <c r="G23" i="167"/>
  <c r="I23" i="167" s="1"/>
  <c r="L23" i="167" s="1"/>
  <c r="G15" i="171"/>
  <c r="I15" i="171" s="1"/>
  <c r="G15" i="156"/>
  <c r="I15" i="156" s="1"/>
  <c r="C16" i="156"/>
  <c r="D16" i="165"/>
  <c r="C16" i="175"/>
  <c r="C16" i="161"/>
  <c r="F28" i="160"/>
  <c r="C26" i="155"/>
  <c r="G26" i="155" s="1"/>
  <c r="I26" i="155" s="1"/>
  <c r="G25" i="152"/>
  <c r="I25" i="152" s="1"/>
  <c r="C26" i="152"/>
  <c r="G26" i="152" s="1"/>
  <c r="I26" i="152" s="1"/>
  <c r="G25" i="159"/>
  <c r="I25" i="159" s="1"/>
  <c r="C26" i="159"/>
  <c r="G26" i="159" s="1"/>
  <c r="I26" i="159" s="1"/>
  <c r="C26" i="162"/>
  <c r="G26" i="162" s="1"/>
  <c r="I26" i="162" s="1"/>
  <c r="C26" i="163"/>
  <c r="G26" i="163" s="1"/>
  <c r="I26" i="163" s="1"/>
  <c r="G25" i="164"/>
  <c r="I25" i="164" s="1"/>
  <c r="C26" i="164"/>
  <c r="G26" i="164" s="1"/>
  <c r="I26" i="164" s="1"/>
  <c r="C26" i="176"/>
  <c r="G26" i="176" s="1"/>
  <c r="I26" i="176" s="1"/>
  <c r="C16" i="168"/>
  <c r="G15" i="167"/>
  <c r="I15" i="167" s="1"/>
  <c r="C26" i="160"/>
  <c r="G26" i="160" s="1"/>
  <c r="I26" i="160" s="1"/>
  <c r="C16" i="158"/>
  <c r="C26" i="158"/>
  <c r="G26" i="158" s="1"/>
  <c r="I26" i="158" s="1"/>
  <c r="G25" i="156"/>
  <c r="I25" i="156" s="1"/>
  <c r="C26" i="156"/>
  <c r="G26" i="156" s="1"/>
  <c r="I26" i="156" s="1"/>
  <c r="G25" i="165"/>
  <c r="I25" i="165" s="1"/>
  <c r="C26" i="165"/>
  <c r="G26" i="165" s="1"/>
  <c r="I26" i="165" s="1"/>
  <c r="G23" i="168"/>
  <c r="I23" i="168" s="1"/>
  <c r="L23" i="168" s="1"/>
  <c r="C26" i="171"/>
  <c r="G26" i="171" s="1"/>
  <c r="I26" i="171" s="1"/>
  <c r="C26" i="172"/>
  <c r="G26" i="172" s="1"/>
  <c r="I26" i="172" s="1"/>
  <c r="C26" i="174"/>
  <c r="G26" i="174" s="1"/>
  <c r="I26" i="174" s="1"/>
  <c r="C26" i="167"/>
  <c r="G26" i="167" s="1"/>
  <c r="I26" i="167" s="1"/>
  <c r="G15" i="159"/>
  <c r="I15" i="159" s="1"/>
  <c r="C16" i="159"/>
  <c r="C16" i="176"/>
  <c r="C16" i="157"/>
  <c r="G16" i="177"/>
  <c r="I16" i="177" s="1"/>
  <c r="G13" i="177"/>
  <c r="I8" i="177"/>
  <c r="D28" i="176"/>
  <c r="I19" i="176"/>
  <c r="L19" i="176" s="1"/>
  <c r="G23" i="176"/>
  <c r="I23" i="176" s="1"/>
  <c r="L23" i="176" s="1"/>
  <c r="G13" i="176"/>
  <c r="I8" i="176"/>
  <c r="G13" i="175"/>
  <c r="I8" i="175"/>
  <c r="G13" i="174"/>
  <c r="I8" i="174"/>
  <c r="I19" i="174"/>
  <c r="L19" i="174" s="1"/>
  <c r="G23" i="174"/>
  <c r="I23" i="174" s="1"/>
  <c r="L23" i="174" s="1"/>
  <c r="G13" i="173"/>
  <c r="I8" i="173"/>
  <c r="G13" i="172"/>
  <c r="I8" i="172"/>
  <c r="G13" i="171"/>
  <c r="G28" i="171" s="1"/>
  <c r="I8" i="171"/>
  <c r="G13" i="170"/>
  <c r="I8" i="170"/>
  <c r="G13" i="169"/>
  <c r="I8" i="169"/>
  <c r="G13" i="168"/>
  <c r="I8" i="168"/>
  <c r="G13" i="167"/>
  <c r="I8" i="167"/>
  <c r="G13" i="166"/>
  <c r="I8" i="166"/>
  <c r="G13" i="165"/>
  <c r="I8" i="165"/>
  <c r="G16" i="165"/>
  <c r="I16" i="165" s="1"/>
  <c r="D28" i="164"/>
  <c r="G13" i="164"/>
  <c r="I8" i="164"/>
  <c r="G13" i="163"/>
  <c r="I8" i="163"/>
  <c r="I19" i="163"/>
  <c r="L19" i="163" s="1"/>
  <c r="G23" i="163"/>
  <c r="I23" i="163" s="1"/>
  <c r="L23" i="163" s="1"/>
  <c r="G13" i="162"/>
  <c r="I8" i="162"/>
  <c r="I19" i="161"/>
  <c r="L19" i="161" s="1"/>
  <c r="G23" i="161"/>
  <c r="I23" i="161" s="1"/>
  <c r="L23" i="161" s="1"/>
  <c r="G13" i="161"/>
  <c r="I8" i="161"/>
  <c r="G13" i="160"/>
  <c r="I8" i="160"/>
  <c r="I19" i="159"/>
  <c r="L19" i="159" s="1"/>
  <c r="G23" i="159"/>
  <c r="I23" i="159" s="1"/>
  <c r="L23" i="159" s="1"/>
  <c r="G13" i="159"/>
  <c r="I8" i="159"/>
  <c r="G13" i="158"/>
  <c r="I8" i="158"/>
  <c r="G13" i="157"/>
  <c r="I8" i="157"/>
  <c r="I19" i="157"/>
  <c r="L19" i="157" s="1"/>
  <c r="G23" i="157"/>
  <c r="I23" i="157" s="1"/>
  <c r="L23" i="157" s="1"/>
  <c r="G13" i="156"/>
  <c r="I8" i="156"/>
  <c r="I19" i="156"/>
  <c r="L19" i="156" s="1"/>
  <c r="G23" i="156"/>
  <c r="I23" i="156" s="1"/>
  <c r="L23" i="156" s="1"/>
  <c r="G13" i="155"/>
  <c r="I8" i="155"/>
  <c r="G13" i="154"/>
  <c r="I8" i="154"/>
  <c r="G13" i="153"/>
  <c r="I8" i="153"/>
  <c r="G13" i="152"/>
  <c r="I8" i="152"/>
  <c r="G23" i="152"/>
  <c r="I23" i="152" s="1"/>
  <c r="L23" i="152" s="1"/>
  <c r="I19" i="152"/>
  <c r="L19" i="152" s="1"/>
  <c r="G13" i="151"/>
  <c r="I8" i="151"/>
  <c r="G13" i="150"/>
  <c r="I8" i="150"/>
  <c r="G13" i="149"/>
  <c r="I8" i="149"/>
  <c r="I19" i="149"/>
  <c r="L19" i="149" s="1"/>
  <c r="G23" i="149"/>
  <c r="I23" i="149" s="1"/>
  <c r="L23" i="149" s="1"/>
  <c r="G13" i="148"/>
  <c r="I8" i="148"/>
  <c r="G23" i="148"/>
  <c r="I23" i="148" s="1"/>
  <c r="L23" i="148" s="1"/>
  <c r="I19" i="148"/>
  <c r="L19" i="148" s="1"/>
  <c r="G13" i="147"/>
  <c r="I8" i="147"/>
  <c r="G16" i="153" l="1"/>
  <c r="I16" i="153" s="1"/>
  <c r="G16" i="154"/>
  <c r="I16" i="154" s="1"/>
  <c r="G28" i="177"/>
  <c r="G16" i="162"/>
  <c r="I16" i="162" s="1"/>
  <c r="G16" i="172"/>
  <c r="I16" i="172" s="1"/>
  <c r="G28" i="175"/>
  <c r="G16" i="173"/>
  <c r="I16" i="173" s="1"/>
  <c r="G28" i="170"/>
  <c r="G16" i="157"/>
  <c r="I16" i="157" s="1"/>
  <c r="I15" i="168"/>
  <c r="G28" i="160"/>
  <c r="G16" i="148"/>
  <c r="I16" i="148" s="1"/>
  <c r="G16" i="156"/>
  <c r="I16" i="156" s="1"/>
  <c r="G16" i="161"/>
  <c r="I16" i="161" s="1"/>
  <c r="G16" i="164"/>
  <c r="I16" i="164" s="1"/>
  <c r="G28" i="166"/>
  <c r="G16" i="170"/>
  <c r="I16" i="170" s="1"/>
  <c r="G28" i="172"/>
  <c r="G28" i="151"/>
  <c r="G16" i="167"/>
  <c r="I16" i="167" s="1"/>
  <c r="G28" i="168"/>
  <c r="G16" i="175"/>
  <c r="I16" i="175" s="1"/>
  <c r="G28" i="158"/>
  <c r="I15" i="150"/>
  <c r="G28" i="147"/>
  <c r="G16" i="149"/>
  <c r="I16" i="149" s="1"/>
  <c r="G28" i="150"/>
  <c r="G28" i="153"/>
  <c r="G16" i="159"/>
  <c r="I16" i="159" s="1"/>
  <c r="G16" i="171"/>
  <c r="I16" i="171" s="1"/>
  <c r="G28" i="173"/>
  <c r="G16" i="169"/>
  <c r="I16" i="169" s="1"/>
  <c r="G16" i="155"/>
  <c r="I16" i="155" s="1"/>
  <c r="G16" i="160"/>
  <c r="I16" i="160" s="1"/>
  <c r="G28" i="167"/>
  <c r="G16" i="174"/>
  <c r="I16" i="174" s="1"/>
  <c r="G28" i="159"/>
  <c r="G28" i="169"/>
  <c r="G16" i="158"/>
  <c r="I16" i="158" s="1"/>
  <c r="G16" i="163"/>
  <c r="I16" i="163" s="1"/>
  <c r="G16" i="147"/>
  <c r="I16" i="147" s="1"/>
  <c r="G28" i="162"/>
  <c r="G28" i="164"/>
  <c r="G16" i="176"/>
  <c r="I16" i="176" s="1"/>
  <c r="G16" i="152"/>
  <c r="I16" i="152" s="1"/>
  <c r="G28" i="154"/>
  <c r="G16" i="166"/>
  <c r="I16" i="166" s="1"/>
  <c r="G16" i="151"/>
  <c r="I16" i="151" s="1"/>
  <c r="G28" i="155"/>
  <c r="G28" i="165"/>
  <c r="G28" i="161"/>
  <c r="L8" i="177"/>
  <c r="I13" i="177"/>
  <c r="G28" i="176"/>
  <c r="I13" i="176"/>
  <c r="L8" i="176"/>
  <c r="I13" i="175"/>
  <c r="L8" i="175"/>
  <c r="I13" i="174"/>
  <c r="L8" i="174"/>
  <c r="G28" i="174"/>
  <c r="I13" i="173"/>
  <c r="L8" i="173"/>
  <c r="L8" i="172"/>
  <c r="I13" i="172"/>
  <c r="I13" i="171"/>
  <c r="L8" i="171"/>
  <c r="L8" i="170"/>
  <c r="I13" i="170"/>
  <c r="I13" i="169"/>
  <c r="L8" i="169"/>
  <c r="I13" i="168"/>
  <c r="L8" i="168"/>
  <c r="I13" i="167"/>
  <c r="L8" i="167"/>
  <c r="I13" i="166"/>
  <c r="L8" i="166"/>
  <c r="I13" i="165"/>
  <c r="L8" i="165"/>
  <c r="I13" i="164"/>
  <c r="L8" i="164"/>
  <c r="I13" i="163"/>
  <c r="L8" i="163"/>
  <c r="G28" i="163"/>
  <c r="I13" i="162"/>
  <c r="L8" i="162"/>
  <c r="I13" i="161"/>
  <c r="L8" i="161"/>
  <c r="I13" i="160"/>
  <c r="L8" i="160"/>
  <c r="I13" i="159"/>
  <c r="L8" i="159"/>
  <c r="I13" i="158"/>
  <c r="L8" i="158"/>
  <c r="I13" i="157"/>
  <c r="L8" i="157"/>
  <c r="G28" i="157"/>
  <c r="I13" i="156"/>
  <c r="L8" i="156"/>
  <c r="G28" i="156"/>
  <c r="L8" i="155"/>
  <c r="I13" i="155"/>
  <c r="I13" i="154"/>
  <c r="L8" i="154"/>
  <c r="I13" i="153"/>
  <c r="L8" i="153"/>
  <c r="I13" i="152"/>
  <c r="L8" i="152"/>
  <c r="G28" i="152"/>
  <c r="L8" i="151"/>
  <c r="I13" i="151"/>
  <c r="I13" i="150"/>
  <c r="L8" i="150"/>
  <c r="I13" i="149"/>
  <c r="L8" i="149"/>
  <c r="G28" i="149"/>
  <c r="I13" i="148"/>
  <c r="L8" i="148"/>
  <c r="G28" i="148"/>
  <c r="I13" i="147"/>
  <c r="L8" i="147"/>
  <c r="D42" i="178"/>
  <c r="D41" i="178"/>
  <c r="D40" i="178"/>
  <c r="C42" i="178"/>
  <c r="C41" i="178"/>
  <c r="C40" i="178"/>
  <c r="I35" i="178"/>
  <c r="H35" i="178"/>
  <c r="G35" i="178"/>
  <c r="F35" i="178"/>
  <c r="E35" i="178"/>
  <c r="D35" i="178"/>
  <c r="C35" i="178"/>
  <c r="I34" i="178"/>
  <c r="H34" i="178"/>
  <c r="G34" i="178"/>
  <c r="F34" i="178"/>
  <c r="E34" i="178"/>
  <c r="D34" i="178"/>
  <c r="C34" i="178"/>
  <c r="I33" i="178"/>
  <c r="H33" i="178"/>
  <c r="G33" i="178"/>
  <c r="F33" i="178"/>
  <c r="E33" i="178"/>
  <c r="D33" i="178"/>
  <c r="C33" i="178"/>
  <c r="H30" i="178"/>
  <c r="F30" i="178"/>
  <c r="E30" i="178"/>
  <c r="D30" i="178"/>
  <c r="C30" i="178"/>
  <c r="H22" i="178"/>
  <c r="H21" i="178"/>
  <c r="F22" i="178"/>
  <c r="E22" i="178"/>
  <c r="D22" i="178"/>
  <c r="C22" i="178"/>
  <c r="F21" i="178"/>
  <c r="E21" i="178"/>
  <c r="D21" i="178"/>
  <c r="C21" i="178"/>
  <c r="H19" i="178"/>
  <c r="F19" i="178"/>
  <c r="E19" i="178"/>
  <c r="D19" i="178"/>
  <c r="C19" i="178"/>
  <c r="H12" i="178"/>
  <c r="H11" i="178"/>
  <c r="H10" i="178"/>
  <c r="F12" i="178"/>
  <c r="E12" i="178"/>
  <c r="D12" i="178"/>
  <c r="C12" i="178"/>
  <c r="F11" i="178"/>
  <c r="E11" i="178"/>
  <c r="D11" i="178"/>
  <c r="C11" i="178"/>
  <c r="F10" i="178"/>
  <c r="E10" i="178"/>
  <c r="D10" i="178"/>
  <c r="C10" i="178"/>
  <c r="H8" i="178"/>
  <c r="F8" i="178"/>
  <c r="E8" i="178"/>
  <c r="D8" i="178"/>
  <c r="C8" i="178"/>
  <c r="E13" i="178" l="1"/>
  <c r="D13" i="178"/>
  <c r="G10" i="178"/>
  <c r="I10" i="178" s="1"/>
  <c r="L10" i="178" s="1"/>
  <c r="G11" i="178"/>
  <c r="I11" i="178" s="1"/>
  <c r="L11" i="178" s="1"/>
  <c r="G12" i="178"/>
  <c r="I12" i="178" s="1"/>
  <c r="L12" i="178" s="1"/>
  <c r="G30" i="178"/>
  <c r="I30" i="178" s="1"/>
  <c r="G8" i="178"/>
  <c r="C13" i="178"/>
  <c r="H13" i="178"/>
  <c r="F13" i="178"/>
  <c r="G19" i="178"/>
  <c r="C23" i="178"/>
  <c r="H23" i="178"/>
  <c r="D23" i="178"/>
  <c r="G21" i="178"/>
  <c r="I21" i="178" s="1"/>
  <c r="L21" i="178" s="1"/>
  <c r="G22" i="178"/>
  <c r="I22" i="178" s="1"/>
  <c r="L22" i="178" s="1"/>
  <c r="E23" i="178"/>
  <c r="F23" i="178"/>
  <c r="L13" i="177"/>
  <c r="I28" i="177"/>
  <c r="L28" i="177" s="1"/>
  <c r="I28" i="176"/>
  <c r="L28" i="176" s="1"/>
  <c r="L13" i="176"/>
  <c r="I28" i="175"/>
  <c r="L28" i="175" s="1"/>
  <c r="L13" i="175"/>
  <c r="I28" i="174"/>
  <c r="L28" i="174" s="1"/>
  <c r="L13" i="174"/>
  <c r="I28" i="173"/>
  <c r="L28" i="173" s="1"/>
  <c r="L13" i="173"/>
  <c r="L13" i="172"/>
  <c r="I28" i="172"/>
  <c r="L28" i="172" s="1"/>
  <c r="I28" i="171"/>
  <c r="L28" i="171" s="1"/>
  <c r="L13" i="171"/>
  <c r="L13" i="170"/>
  <c r="I28" i="170"/>
  <c r="L28" i="170" s="1"/>
  <c r="I28" i="169"/>
  <c r="L28" i="169" s="1"/>
  <c r="L13" i="169"/>
  <c r="I28" i="168"/>
  <c r="L28" i="168" s="1"/>
  <c r="L13" i="168"/>
  <c r="I28" i="167"/>
  <c r="L28" i="167" s="1"/>
  <c r="L13" i="167"/>
  <c r="I28" i="166"/>
  <c r="L28" i="166" s="1"/>
  <c r="L13" i="166"/>
  <c r="L13" i="165"/>
  <c r="I28" i="165"/>
  <c r="L28" i="165" s="1"/>
  <c r="I28" i="164"/>
  <c r="L28" i="164" s="1"/>
  <c r="L13" i="164"/>
  <c r="I28" i="163"/>
  <c r="L28" i="163" s="1"/>
  <c r="L13" i="163"/>
  <c r="I28" i="162"/>
  <c r="L28" i="162" s="1"/>
  <c r="L13" i="162"/>
  <c r="I28" i="161"/>
  <c r="L28" i="161" s="1"/>
  <c r="L13" i="161"/>
  <c r="I28" i="160"/>
  <c r="L28" i="160" s="1"/>
  <c r="L13" i="160"/>
  <c r="I28" i="159"/>
  <c r="L28" i="159" s="1"/>
  <c r="L13" i="159"/>
  <c r="I28" i="158"/>
  <c r="L28" i="158" s="1"/>
  <c r="L13" i="158"/>
  <c r="I28" i="157"/>
  <c r="L28" i="157" s="1"/>
  <c r="L13" i="157"/>
  <c r="I28" i="156"/>
  <c r="L28" i="156" s="1"/>
  <c r="L13" i="156"/>
  <c r="L13" i="155"/>
  <c r="I28" i="155"/>
  <c r="L28" i="155" s="1"/>
  <c r="L13" i="154"/>
  <c r="I28" i="154"/>
  <c r="L28" i="154" s="1"/>
  <c r="I28" i="153"/>
  <c r="L28" i="153" s="1"/>
  <c r="L13" i="153"/>
  <c r="I28" i="152"/>
  <c r="L28" i="152" s="1"/>
  <c r="L13" i="152"/>
  <c r="L13" i="151"/>
  <c r="I28" i="151"/>
  <c r="L28" i="151" s="1"/>
  <c r="I28" i="150"/>
  <c r="L28" i="150" s="1"/>
  <c r="L13" i="150"/>
  <c r="I28" i="149"/>
  <c r="L28" i="149" s="1"/>
  <c r="L13" i="149"/>
  <c r="I28" i="148"/>
  <c r="L28" i="148" s="1"/>
  <c r="L13" i="148"/>
  <c r="I28" i="147"/>
  <c r="L28" i="147" s="1"/>
  <c r="L13" i="147"/>
  <c r="H25" i="14"/>
  <c r="H25" i="178" s="1"/>
  <c r="H26" i="178" s="1"/>
  <c r="F25" i="14"/>
  <c r="F25" i="178" s="1"/>
  <c r="F26" i="178" s="1"/>
  <c r="E25" i="14"/>
  <c r="E25" i="178" s="1"/>
  <c r="E26" i="178" s="1"/>
  <c r="D25" i="14"/>
  <c r="D25" i="178" s="1"/>
  <c r="D26" i="178" s="1"/>
  <c r="C25" i="14"/>
  <c r="C25" i="178" s="1"/>
  <c r="H15" i="14"/>
  <c r="F15" i="14"/>
  <c r="E15" i="14"/>
  <c r="D15" i="14"/>
  <c r="C15" i="14"/>
  <c r="E28" i="178" l="1"/>
  <c r="F28" i="178"/>
  <c r="D28" i="178"/>
  <c r="F16" i="14"/>
  <c r="F15" i="178"/>
  <c r="F16" i="178" s="1"/>
  <c r="H16" i="14"/>
  <c r="H15" i="178"/>
  <c r="H16" i="178" s="1"/>
  <c r="C16" i="14"/>
  <c r="C15" i="178"/>
  <c r="C16" i="178" s="1"/>
  <c r="D16" i="14"/>
  <c r="D15" i="178"/>
  <c r="D16" i="178" s="1"/>
  <c r="E16" i="14"/>
  <c r="E15" i="178"/>
  <c r="E16" i="178" s="1"/>
  <c r="C28" i="178"/>
  <c r="G25" i="178"/>
  <c r="I25" i="178" s="1"/>
  <c r="C26" i="178"/>
  <c r="G26" i="178" s="1"/>
  <c r="I26" i="178" s="1"/>
  <c r="H28" i="178"/>
  <c r="I19" i="178"/>
  <c r="L19" i="178" s="1"/>
  <c r="G23" i="178"/>
  <c r="I23" i="178" s="1"/>
  <c r="L23" i="178" s="1"/>
  <c r="G13" i="178"/>
  <c r="I8" i="178"/>
  <c r="D13" i="14"/>
  <c r="E13" i="14"/>
  <c r="F13" i="14"/>
  <c r="H13" i="14"/>
  <c r="C13" i="14"/>
  <c r="G28" i="178" l="1"/>
  <c r="G15" i="178"/>
  <c r="I13" i="178"/>
  <c r="L8" i="178"/>
  <c r="D26" i="14"/>
  <c r="E26" i="14"/>
  <c r="F26" i="14"/>
  <c r="H26" i="14"/>
  <c r="C26" i="14"/>
  <c r="I15" i="178" l="1"/>
  <c r="G16" i="178"/>
  <c r="I16" i="178" s="1"/>
  <c r="I28" i="178"/>
  <c r="L28" i="178" s="1"/>
  <c r="L13" i="178"/>
  <c r="G26" i="14"/>
  <c r="G25" i="14"/>
  <c r="I25" i="14" s="1"/>
  <c r="G15" i="14"/>
  <c r="I15" i="14" s="1"/>
  <c r="I26" i="14" l="1"/>
  <c r="C23" i="14" l="1"/>
  <c r="C28" i="14" s="1"/>
  <c r="G10" i="14"/>
  <c r="I10" i="14" l="1"/>
  <c r="G21" i="14" l="1"/>
  <c r="I21" i="14" s="1"/>
  <c r="G8" i="14"/>
  <c r="G30" i="14"/>
  <c r="I30" i="14" s="1"/>
  <c r="G19" i="14"/>
  <c r="G11" i="14"/>
  <c r="I11" i="14" s="1"/>
  <c r="D23" i="14"/>
  <c r="D28" i="14" s="1"/>
  <c r="E23" i="14"/>
  <c r="E28" i="14" s="1"/>
  <c r="F23" i="14"/>
  <c r="F28" i="14" s="1"/>
  <c r="H23" i="14"/>
  <c r="G12" i="14"/>
  <c r="I12" i="14" s="1"/>
  <c r="G22" i="14"/>
  <c r="I22" i="14" s="1"/>
  <c r="I19" i="14" l="1"/>
  <c r="G16" i="14"/>
  <c r="I16" i="14" s="1"/>
  <c r="H28" i="14"/>
  <c r="G13" i="14"/>
  <c r="I8" i="14"/>
  <c r="L8" i="14" s="1"/>
  <c r="G23" i="14"/>
  <c r="I23" i="14" s="1"/>
  <c r="L21" i="14"/>
  <c r="L11" i="14"/>
  <c r="L10" i="14"/>
  <c r="L19" i="14" l="1"/>
  <c r="G28" i="14"/>
  <c r="I13" i="14"/>
  <c r="I28" i="14" s="1"/>
  <c r="L22" i="14"/>
  <c r="L23" i="14" l="1"/>
  <c r="L28" i="14" l="1"/>
  <c r="L13" i="14" l="1"/>
  <c r="L12" i="14"/>
</calcChain>
</file>

<file path=xl/sharedStrings.xml><?xml version="1.0" encoding="utf-8"?>
<sst xmlns="http://schemas.openxmlformats.org/spreadsheetml/2006/main" count="1543" uniqueCount="103">
  <si>
    <t>Indirect Costs (see guidance note)</t>
  </si>
  <si>
    <t>Income from planning fees for applications and deemed applications</t>
  </si>
  <si>
    <t>Control Total</t>
  </si>
  <si>
    <t>Difference</t>
  </si>
  <si>
    <t>Scotland</t>
  </si>
  <si>
    <t>Support Services</t>
  </si>
  <si>
    <t>Revenue Contribution to Capital (RCC)</t>
  </si>
  <si>
    <t>All Other Expenditure</t>
  </si>
  <si>
    <t>All Other Income</t>
  </si>
  <si>
    <t>Planning</t>
  </si>
  <si>
    <t>Economic Development</t>
  </si>
  <si>
    <t>Development Control</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</si>
  <si>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</si>
  <si>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</si>
  <si>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</si>
  <si>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</si>
  <si>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</si>
  <si>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</si>
  <si>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</si>
  <si>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</si>
  <si>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</si>
  <si>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</si>
  <si>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</si>
  <si>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</si>
  <si>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</si>
  <si>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</si>
  <si>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</si>
  <si>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</si>
  <si>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</si>
  <si>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</si>
  <si>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</si>
  <si>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</si>
  <si>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</si>
  <si>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</si>
  <si>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</si>
  <si>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</si>
  <si>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</si>
  <si>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</si>
  <si>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</si>
  <si>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</si>
  <si>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</si>
  <si>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</si>
  <si>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Income</t>
  </si>
  <si>
    <t>Requisitions from Constituent Councils</t>
  </si>
  <si>
    <t>Third Party Payments to Joint Boards - Requisitions Only</t>
  </si>
  <si>
    <t>£ thousands</t>
  </si>
  <si>
    <t>Contributions from Other Local Authorities</t>
  </si>
  <si>
    <t>Net Revenue Expenditure on a Funding Basis</t>
  </si>
  <si>
    <t>Gross Expenditure on a Funding Basis</t>
  </si>
  <si>
    <t>Environmental Initiatives</t>
  </si>
  <si>
    <t>Direct Staff Costs (exclude establishment overheads)</t>
  </si>
  <si>
    <t>Gross Income on a Funding Basis</t>
  </si>
  <si>
    <t>Recharge Income From Other Services</t>
  </si>
  <si>
    <t>Gross Expenditure Adjusted for LFR puposes</t>
  </si>
  <si>
    <t>Gross Income Adjusted for LFR Purposes</t>
  </si>
  <si>
    <t>Contributions to Integration Joint Boards</t>
  </si>
  <si>
    <t>Net Contribution to Integration Joint Boards</t>
  </si>
  <si>
    <t>Net Contributions from Integration Joint Boards</t>
  </si>
  <si>
    <t>Contributions from Integration Joint Boards</t>
  </si>
  <si>
    <t>Additional Information - Funding basis</t>
  </si>
  <si>
    <t xml:space="preserve">Please enter expenditure as a positive number </t>
  </si>
  <si>
    <t>and income as a negative number throughout.</t>
  </si>
  <si>
    <r>
      <t xml:space="preserve">Validation checks - </t>
    </r>
    <r>
      <rPr>
        <sz val="11"/>
        <rFont val="Arial"/>
        <family val="2"/>
      </rPr>
      <t>Please check and provide a comment if highlighted in red</t>
    </r>
  </si>
  <si>
    <t>LFR 07: Planning and Development</t>
  </si>
  <si>
    <t>Building 
Control</t>
  </si>
  <si>
    <t>Planning 
Policy</t>
  </si>
  <si>
    <t>Total 
Planning</t>
  </si>
  <si>
    <t>Total 
Planning and 
Development</t>
  </si>
  <si>
    <t>Costs and Income attributable to determining Planning Applications, £ thousands</t>
  </si>
  <si>
    <t>2018-19</t>
  </si>
  <si>
    <t>Gross Expenditure (Adjusted for LFR purposes): 2017-18</t>
  </si>
  <si>
    <t>Gross Income (Adjusted for LFR purposes): 2017-18</t>
  </si>
  <si>
    <t>Net Expenditure: 2017-18</t>
  </si>
  <si>
    <t>PASS</t>
  </si>
  <si>
    <t>City of Edinburgh</t>
  </si>
  <si>
    <t>Na h-Eileanan Siar</t>
  </si>
  <si>
    <t>2018-19 Local Financial Returns (LFRs)</t>
  </si>
  <si>
    <t>Background</t>
  </si>
  <si>
    <t>The LFRs are a series of detailed returns that collect final, audited expenditure figures for all councils, Valuation Joint Boards (VJBs), Regional Transport Partnerships (RTPs) and the Tay Road Bridge Joint Board on</t>
  </si>
  <si>
    <t>an annual basis. The figures collected in the LFRs are published as part of the Scottish Local Government Finance Statistics (SLGFS) publication.</t>
  </si>
  <si>
    <t xml:space="preserve">Councils complete all sections of the LFR, however non-council local authorities are only required to complete the sections relevant to them. All workbooks contain a 'Scotland' tab which provides summary figures at </t>
  </si>
  <si>
    <r>
      <t xml:space="preserve">Scotland level, i.e. for all local authorities who have completed that section. Workbooks relating to sections completed by </t>
    </r>
    <r>
      <rPr>
        <b/>
        <sz val="12"/>
        <color theme="1"/>
        <rFont val="Arial"/>
        <family val="2"/>
      </rPr>
      <t>all</t>
    </r>
    <r>
      <rPr>
        <sz val="12"/>
        <color theme="1"/>
        <rFont val="Arial"/>
        <family val="2"/>
      </rPr>
      <t xml:space="preserve"> local authorities also contain a 'Councils' tab which provides summary figures for councils only.</t>
    </r>
  </si>
  <si>
    <t>More information on the LFRs, including a blank return and guidance for completion, is available at</t>
  </si>
  <si>
    <t>www.gov.scot/publications/local-financial-return-2018-19/</t>
  </si>
  <si>
    <t>More information on the SLGFS is available at</t>
  </si>
  <si>
    <t>www.gov.scot/collections/local-government-finance-statistics/#scottishlocalgovernmentfinancialstatistics</t>
  </si>
  <si>
    <t>This file contains the data provided by local authorities via the LFR 07 section of the LFR which collects figures on Planning and Development expenditure and income.</t>
  </si>
  <si>
    <t>Data Interpretation</t>
  </si>
  <si>
    <t>Local authorities are asked to complete the LFRs in line with the guidance provided to ensure returns are completed on a consistent basis to allow for a reasonable degree of comparability. However, there is the</t>
  </si>
  <si>
    <t>potential for inconsistent reporting between local authorities for lower level figures where local accounting practices may vary. Changes in accounting standards between financial years may also impact on the</t>
  </si>
  <si>
    <t>categorisation of expenditure which can lead to discontinuities in the data collected.</t>
  </si>
  <si>
    <t>Net revenue expenditure can be affected by demand for services and the resources available to deliver those services, which will vary between local authorities. Net revenue expenditure can also be affected by large</t>
  </si>
  <si>
    <t>one-off payments in any year, for example Equal Pay back-pay settlement expenditure. It is important to consider these factors when making comparisons between local authorities.</t>
  </si>
  <si>
    <t>Revisions</t>
  </si>
  <si>
    <t>LFR and CR Final figures prior to 2018-19 may have been revised following the previous publication. In particular, local authorities were asked to revise their 2017-18 returns where necessary as part of the 2018-19</t>
  </si>
  <si>
    <t xml:space="preserve">validation process. A complete set of revised 2017-18 LFR and CR Final workbooks is available at </t>
  </si>
  <si>
    <t>www.gov.scot/publications/scottish-local-government-finance-statistics-2017-18-workbooks/</t>
  </si>
  <si>
    <t>Enquiries</t>
  </si>
  <si>
    <t>For enquiries about this data, please email</t>
  </si>
  <si>
    <t>lgfstats@gov.scot</t>
  </si>
  <si>
    <t>Last updated on 20 April 2021</t>
  </si>
  <si>
    <t>This file has been revised since it's initial publication as follows:</t>
  </si>
  <si>
    <t>- On 20 April 2021 to correct errors identified during the validation of the 2019-20 LFRs.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</si>
</sst>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Geneva"/>
    </font>
    <font>
      <u/>
      <sz val="10"/>
      <color indexed="12"/>
      <name val="Arial"/>
      <family val="2"/>
    </font>
    <font>
      <sz val="8"/>
      <name val="Arial"/>
      <family val="2"/>
    </font>
    <font>
      <sz val="12"/>
      <name val="Arial"/>
      <family val="2"/>
    </font>
    <font>
      <b/>
      <sz val="12"/>
      <name val="Arial"/>
      <family val="2"/>
    </font>
    <font>
      <b/>
      <sz val="8"/>
      <name val="Arial"/>
      <family val="2"/>
    </font>
    <font>
      <sz val="7"/>
      <name val="Arial"/>
      <family val="2"/>
    </font>
    <font>
      <b/>
      <u/>
      <sz val="10"/>
      <name val="Arial"/>
      <family val="2"/>
    </font>
    <font>
      <b/>
      <sz val="10"/>
      <name val="Arial"/>
      <family val="2"/>
    </font>
    <font>
      <sz val="10"/>
      <name val="Arial"/>
      <family val="2"/>
    </font>
    <font>
      <sz val="6"/>
      <name val="Arial"/>
      <family val="2"/>
    </font>
    <font>
      <sz val="7"/>
      <color indexed="22"/>
      <name val="Arial"/>
      <family val="2"/>
    </font>
    <font>
      <b/>
      <sz val="10"/>
      <color indexed="10"/>
      <name val="Arial"/>
      <family val="2"/>
    </font>
    <font>
      <sz val="10"/>
      <color indexed="22"/>
      <name val="Arial"/>
      <family val="2"/>
    </font>
    <font>
      <b/>
      <sz val="14"/>
      <name val="Arial"/>
      <family val="2"/>
    </font>
    <font>
      <sz val="10"/>
      <name val="Arial"/>
      <family val="2"/>
    </font>
    <font>
      <sz val="10"/>
      <name val="Arial"/>
      <family val="2"/>
    </font>
    <font>
      <sz val="10"/>
      <color theme="0"/>
      <name val="Arial"/>
      <family val="2"/>
    </font>
    <font>
      <u/>
      <sz val="12"/>
      <color indexed="12"/>
      <name val="Arial"/>
      <family val="2"/>
    </font>
    <font>
      <sz val="11"/>
      <name val="Arial"/>
      <family val="2"/>
    </font>
    <font>
      <b/>
      <sz val="11"/>
      <name val="Arial"/>
      <family val="2"/>
    </font>
    <font>
      <b/>
      <sz val="10"/>
      <color theme="0"/>
      <name val="Arial"/>
      <family val="2"/>
    </font>
    <font>
      <sz val="6"/>
      <color theme="0"/>
      <name val="Arial"/>
      <family val="2"/>
    </font>
    <font>
      <b/>
      <sz val="20"/>
      <color rgb="FF0070C0"/>
      <name val="Arial"/>
      <family val="2"/>
    </font>
    <font>
      <sz val="12"/>
      <color theme="1"/>
      <name val="Arial"/>
      <family val="2"/>
    </font>
    <font>
      <b/>
      <sz val="18"/>
      <color rgb="FF0070C0"/>
      <name val="Arial"/>
      <family val="2"/>
    </font>
    <font>
      <sz val="14"/>
      <color theme="1"/>
      <name val="Arial"/>
      <family val="2"/>
    </font>
    <font>
      <sz val="11"/>
      <color rgb="FF1F497D"/>
      <name val="Calibri"/>
      <family val="2"/>
      <scheme val="minor"/>
    </font>
    <font>
      <b/>
      <sz val="14"/>
      <color rgb="FF0070C0"/>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rgb="FF777777"/>
        <bgColor indexed="64"/>
      </patternFill>
    </fill>
    <fill>
      <patternFill patternType="solid">
        <fgColor rgb="FF8DB4E2"/>
        <bgColor indexed="64"/>
      </patternFill>
    </fill>
    <fill>
      <patternFill patternType="solid">
        <fgColor rgb="FFD9D9D9"/>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style="thin">
        <color indexed="55"/>
      </right>
      <top style="thin">
        <color theme="0" tint="-0.34998626667073579"/>
      </top>
      <bottom style="thin">
        <color theme="0" tint="-0.34998626667073579"/>
      </bottom>
      <diagonal/>
    </border>
    <border>
      <left style="thin">
        <color theme="0" tint="-0.34998626667073579"/>
      </left>
      <right style="thin">
        <color indexed="55"/>
      </right>
      <top style="thin">
        <color theme="0" tint="-0.34998626667073579"/>
      </top>
      <bottom style="thin">
        <color indexed="55"/>
      </bottom>
      <diagonal/>
    </border>
    <border>
      <left style="thin">
        <color theme="0" tint="-0.34998626667073579"/>
      </left>
      <right/>
      <top style="thin">
        <color theme="0" tint="-0.34998626667073579"/>
      </top>
      <bottom style="thin">
        <color theme="0" tint="-0.34998626667073579"/>
      </bottom>
      <diagonal/>
    </border>
    <border>
      <left style="thin">
        <color indexed="55"/>
      </left>
      <right/>
      <top style="thin">
        <color indexed="55"/>
      </top>
      <bottom style="thin">
        <color theme="0" tint="-0.34998626667073579"/>
      </bottom>
      <diagonal/>
    </border>
    <border>
      <left style="thin">
        <color indexed="55"/>
      </left>
      <right/>
      <top style="thin">
        <color theme="0" tint="-0.34998626667073579"/>
      </top>
      <bottom style="thin">
        <color theme="0" tint="-0.34998626667073579"/>
      </bottom>
      <diagonal/>
    </border>
    <border>
      <left style="thin">
        <color indexed="55"/>
      </left>
      <right/>
      <top style="thin">
        <color theme="0" tint="-0.34998626667073579"/>
      </top>
      <bottom style="thin">
        <color indexed="55"/>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22"/>
      </top>
      <bottom style="thin">
        <color theme="0" tint="-0.34998626667073579"/>
      </bottom>
      <diagonal/>
    </border>
    <border>
      <left style="thin">
        <color theme="0" tint="-0.34998626667073579"/>
      </left>
      <right style="thin">
        <color indexed="22"/>
      </right>
      <top style="thin">
        <color theme="0" tint="-0.34998626667073579"/>
      </top>
      <bottom/>
      <diagonal/>
    </border>
    <border>
      <left style="thin">
        <color theme="0" tint="-0.34998626667073579"/>
      </left>
      <right/>
      <top/>
      <bottom style="thin">
        <color indexed="22"/>
      </bottom>
      <diagonal/>
    </border>
    <border>
      <left style="thin">
        <color indexed="55"/>
      </left>
      <right style="thin">
        <color theme="0" tint="-0.34998626667073579"/>
      </right>
      <top style="thin">
        <color indexed="55"/>
      </top>
      <bottom style="thin">
        <color indexed="55"/>
      </bottom>
      <diagonal/>
    </border>
    <border>
      <left style="thin">
        <color theme="0" tint="-0.34998626667073579"/>
      </left>
      <right/>
      <top style="thin">
        <color indexed="22"/>
      </top>
      <bottom style="thin">
        <color theme="0" tint="-0.34998626667073579"/>
      </bottom>
      <diagonal/>
    </border>
  </borders>
  <cellStyleXfs count="19">
    <xf numFmtId="0" fontId="0" fillId="0" borderId="0"/>
    <xf numFmtId="0" fontId="7" fillId="0" borderId="0" applyNumberFormat="0" applyFill="0" applyBorder="0" applyAlignment="0" applyProtection="0">
      <alignment vertical="top"/>
      <protection locked="0"/>
    </xf>
    <xf numFmtId="0" fontId="15" fillId="0" borderId="0"/>
    <xf numFmtId="0" fontId="15" fillId="0" borderId="0"/>
    <xf numFmtId="0" fontId="6" fillId="0" borderId="0"/>
    <xf numFmtId="9" fontId="21" fillId="0" borderId="0" applyFont="0" applyFill="0" applyBorder="0" applyAlignment="0" applyProtection="0"/>
    <xf numFmtId="9" fontId="22"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cellStyleXfs>
  <cellXfs count="105">
    <xf numFmtId="0" fontId="0" fillId="0" borderId="0" xfId="0"/>
    <xf numFmtId="0" fontId="13" fillId="2" borderId="0" xfId="4" applyFont="1" applyFill="1" applyAlignment="1" applyProtection="1">
      <alignment vertical="center" wrapText="1"/>
    </xf>
    <xf numFmtId="0" fontId="8" fillId="2" borderId="0" xfId="4" applyFont="1" applyFill="1" applyAlignment="1" applyProtection="1">
      <alignment vertical="center" wrapText="1"/>
    </xf>
    <xf numFmtId="3" fontId="5" fillId="2" borderId="0" xfId="4" applyNumberFormat="1" applyFont="1" applyFill="1" applyAlignment="1" applyProtection="1">
      <alignment vertical="center" wrapText="1"/>
    </xf>
    <xf numFmtId="3" fontId="16" fillId="2" borderId="0" xfId="4" applyNumberFormat="1" applyFont="1" applyFill="1" applyAlignment="1" applyProtection="1">
      <alignment vertical="center" wrapText="1"/>
    </xf>
    <xf numFmtId="0" fontId="8" fillId="2" borderId="0" xfId="4" applyFont="1" applyFill="1" applyAlignment="1" applyProtection="1">
      <alignment horizontal="center" vertical="center" wrapText="1"/>
    </xf>
    <xf numFmtId="0" fontId="5" fillId="2" borderId="0" xfId="4" applyFont="1" applyFill="1" applyBorder="1" applyAlignment="1" applyProtection="1">
      <alignment vertical="center" wrapText="1"/>
    </xf>
    <xf numFmtId="3" fontId="16" fillId="2" borderId="0" xfId="4" applyNumberFormat="1" applyFont="1" applyFill="1" applyBorder="1" applyAlignment="1" applyProtection="1">
      <alignment vertical="center" wrapText="1"/>
    </xf>
    <xf numFmtId="3" fontId="5" fillId="3" borderId="0" xfId="4" applyNumberFormat="1" applyFont="1" applyFill="1" applyBorder="1" applyAlignment="1" applyProtection="1">
      <alignment vertical="center" wrapText="1"/>
    </xf>
    <xf numFmtId="0" fontId="8" fillId="3" borderId="0" xfId="4" applyFont="1" applyFill="1" applyBorder="1" applyAlignment="1" applyProtection="1">
      <alignment vertical="center" wrapText="1"/>
    </xf>
    <xf numFmtId="3" fontId="5" fillId="3" borderId="0" xfId="4" applyNumberFormat="1" applyFont="1" applyFill="1" applyAlignment="1" applyProtection="1">
      <alignment vertical="center" wrapText="1"/>
    </xf>
    <xf numFmtId="0" fontId="5" fillId="3" borderId="0" xfId="4" applyFont="1" applyFill="1" applyAlignment="1" applyProtection="1">
      <alignment vertical="center" wrapText="1"/>
    </xf>
    <xf numFmtId="3" fontId="5" fillId="2" borderId="2" xfId="4" applyNumberFormat="1" applyFont="1" applyFill="1" applyBorder="1" applyAlignment="1" applyProtection="1">
      <alignment vertical="center" wrapText="1"/>
      <protection locked="0"/>
    </xf>
    <xf numFmtId="3" fontId="14" fillId="3" borderId="0" xfId="4" applyNumberFormat="1" applyFont="1" applyFill="1" applyBorder="1" applyAlignment="1" applyProtection="1">
      <alignment vertical="center" wrapText="1"/>
    </xf>
    <xf numFmtId="3" fontId="14" fillId="3" borderId="0" xfId="4" applyNumberFormat="1" applyFont="1" applyFill="1" applyAlignment="1" applyProtection="1">
      <alignment vertical="center" wrapText="1"/>
    </xf>
    <xf numFmtId="0" fontId="8" fillId="3" borderId="0" xfId="4" applyFont="1" applyFill="1" applyAlignment="1" applyProtection="1">
      <alignment vertical="center" wrapText="1"/>
    </xf>
    <xf numFmtId="0" fontId="26" fillId="2" borderId="0" xfId="4" applyFont="1" applyFill="1" applyAlignment="1" applyProtection="1">
      <alignment vertical="center" wrapText="1"/>
    </xf>
    <xf numFmtId="0" fontId="20" fillId="2" borderId="0" xfId="4" applyFont="1" applyFill="1" applyAlignment="1" applyProtection="1">
      <alignment vertical="center" wrapText="1"/>
    </xf>
    <xf numFmtId="0" fontId="5" fillId="2" borderId="0" xfId="4" applyFont="1" applyFill="1" applyAlignment="1" applyProtection="1">
      <alignment vertical="center"/>
    </xf>
    <xf numFmtId="0" fontId="14" fillId="2" borderId="0" xfId="7" applyFont="1" applyFill="1" applyAlignment="1" applyProtection="1">
      <alignment horizontal="right" vertical="center"/>
    </xf>
    <xf numFmtId="3" fontId="12" fillId="3" borderId="0" xfId="7" applyNumberFormat="1" applyFont="1" applyFill="1" applyBorder="1" applyAlignment="1" applyProtection="1">
      <alignment vertical="center"/>
    </xf>
    <xf numFmtId="3" fontId="17" fillId="3" borderId="0" xfId="4" applyNumberFormat="1" applyFont="1" applyFill="1" applyBorder="1" applyAlignment="1" applyProtection="1">
      <alignment vertical="center"/>
    </xf>
    <xf numFmtId="0" fontId="26" fillId="2" borderId="0" xfId="4" quotePrefix="1" applyFont="1" applyFill="1" applyAlignment="1" applyProtection="1">
      <alignment horizontal="left" vertical="center" wrapText="1"/>
    </xf>
    <xf numFmtId="0" fontId="14" fillId="2" borderId="0" xfId="4" applyFont="1" applyFill="1" applyAlignment="1" applyProtection="1">
      <alignment vertical="center"/>
    </xf>
    <xf numFmtId="0" fontId="14" fillId="3" borderId="5" xfId="4" applyFont="1" applyFill="1" applyBorder="1" applyAlignment="1" applyProtection="1">
      <alignment vertical="center" wrapText="1"/>
    </xf>
    <xf numFmtId="0" fontId="14" fillId="3" borderId="9" xfId="0" quotePrefix="1" applyFont="1" applyFill="1" applyBorder="1" applyAlignment="1" applyProtection="1">
      <alignment horizontal="left" vertical="top" wrapText="1"/>
    </xf>
    <xf numFmtId="0" fontId="5" fillId="2" borderId="2" xfId="4" applyFont="1" applyFill="1" applyBorder="1" applyAlignment="1" applyProtection="1">
      <alignment vertical="center" wrapText="1"/>
    </xf>
    <xf numFmtId="0" fontId="5" fillId="2" borderId="2" xfId="4" quotePrefix="1" applyFont="1" applyFill="1" applyBorder="1" applyAlignment="1" applyProtection="1">
      <alignment horizontal="left" vertical="center" wrapText="1"/>
    </xf>
    <xf numFmtId="0" fontId="27" fillId="4" borderId="2" xfId="4" quotePrefix="1" applyFont="1" applyFill="1" applyBorder="1" applyAlignment="1" applyProtection="1">
      <alignment horizontal="left" vertical="center" wrapText="1"/>
    </xf>
    <xf numFmtId="3" fontId="27" fillId="4" borderId="2" xfId="4" applyNumberFormat="1" applyFont="1" applyFill="1" applyBorder="1" applyAlignment="1" applyProtection="1">
      <alignment vertical="center" wrapText="1"/>
    </xf>
    <xf numFmtId="3" fontId="23" fillId="4" borderId="2" xfId="4" applyNumberFormat="1" applyFont="1" applyFill="1" applyBorder="1" applyAlignment="1" applyProtection="1">
      <alignment vertical="center" wrapText="1"/>
    </xf>
    <xf numFmtId="0" fontId="27" fillId="4" borderId="2" xfId="4" applyFont="1" applyFill="1" applyBorder="1" applyAlignment="1" applyProtection="1">
      <alignment horizontal="left" vertical="center" wrapText="1"/>
    </xf>
    <xf numFmtId="3" fontId="5" fillId="2" borderId="6" xfId="4" applyNumberFormat="1" applyFont="1" applyFill="1" applyBorder="1" applyAlignment="1" applyProtection="1">
      <alignment vertical="center" wrapText="1"/>
    </xf>
    <xf numFmtId="0" fontId="18" fillId="2" borderId="0" xfId="4" applyFont="1" applyFill="1" applyBorder="1" applyAlignment="1" applyProtection="1">
      <alignment vertical="center" wrapText="1"/>
    </xf>
    <xf numFmtId="0" fontId="26" fillId="3" borderId="0" xfId="4" quotePrefix="1" applyFont="1" applyFill="1" applyBorder="1" applyAlignment="1" applyProtection="1">
      <alignment horizontal="left" vertical="center"/>
    </xf>
    <xf numFmtId="0" fontId="5" fillId="2" borderId="4" xfId="4" applyFont="1" applyFill="1" applyBorder="1" applyAlignment="1" applyProtection="1">
      <alignment vertical="center" wrapText="1"/>
    </xf>
    <xf numFmtId="3" fontId="19" fillId="3" borderId="0" xfId="4" applyNumberFormat="1" applyFont="1" applyFill="1" applyBorder="1" applyAlignment="1" applyProtection="1">
      <alignment vertical="center"/>
    </xf>
    <xf numFmtId="3" fontId="5" fillId="3" borderId="0" xfId="7" applyNumberFormat="1" applyFont="1" applyFill="1" applyBorder="1" applyAlignment="1" applyProtection="1">
      <alignment vertical="center"/>
    </xf>
    <xf numFmtId="0" fontId="5" fillId="2" borderId="3" xfId="4" applyFont="1" applyFill="1" applyBorder="1" applyAlignment="1" applyProtection="1">
      <alignment vertical="center" wrapText="1"/>
    </xf>
    <xf numFmtId="3" fontId="28" fillId="3" borderId="0" xfId="4" applyNumberFormat="1" applyFont="1" applyFill="1" applyBorder="1" applyAlignment="1" applyProtection="1">
      <alignment vertical="center" wrapText="1"/>
    </xf>
    <xf numFmtId="3" fontId="8" fillId="2" borderId="0" xfId="4" applyNumberFormat="1" applyFont="1" applyFill="1" applyBorder="1" applyAlignment="1" applyProtection="1">
      <alignment vertical="center" wrapText="1"/>
    </xf>
    <xf numFmtId="0" fontId="5" fillId="2" borderId="12" xfId="4" quotePrefix="1" applyFont="1" applyFill="1" applyBorder="1" applyAlignment="1" applyProtection="1">
      <alignment horizontal="left" vertical="center" wrapText="1"/>
    </xf>
    <xf numFmtId="0" fontId="8" fillId="2" borderId="4" xfId="4" applyFont="1" applyFill="1" applyBorder="1" applyAlignment="1" applyProtection="1">
      <alignment horizontal="center" vertical="center" wrapText="1"/>
    </xf>
    <xf numFmtId="3" fontId="8" fillId="3" borderId="0" xfId="4" applyNumberFormat="1" applyFont="1" applyFill="1" applyAlignment="1" applyProtection="1">
      <alignment vertical="center" wrapText="1"/>
    </xf>
    <xf numFmtId="3" fontId="5" fillId="5" borderId="2" xfId="4" applyNumberFormat="1" applyFont="1" applyFill="1" applyBorder="1" applyAlignment="1" applyProtection="1">
      <alignment vertical="center" wrapText="1"/>
    </xf>
    <xf numFmtId="3" fontId="5" fillId="6" borderId="2" xfId="4" applyNumberFormat="1" applyFont="1" applyFill="1" applyBorder="1" applyAlignment="1" applyProtection="1">
      <alignment vertical="center" wrapText="1"/>
    </xf>
    <xf numFmtId="0" fontId="5" fillId="7" borderId="2" xfId="4" quotePrefix="1" applyFont="1" applyFill="1" applyBorder="1" applyAlignment="1" applyProtection="1">
      <alignment horizontal="left" vertical="center" wrapText="1"/>
    </xf>
    <xf numFmtId="3" fontId="8" fillId="7" borderId="2" xfId="4" applyNumberFormat="1" applyFont="1" applyFill="1" applyBorder="1" applyAlignment="1" applyProtection="1">
      <alignment vertical="center"/>
    </xf>
    <xf numFmtId="3" fontId="8" fillId="7" borderId="18" xfId="4" applyNumberFormat="1" applyFont="1" applyFill="1" applyBorder="1" applyAlignment="1" applyProtection="1">
      <alignment vertical="center"/>
    </xf>
    <xf numFmtId="3" fontId="8" fillId="7" borderId="18" xfId="7" applyNumberFormat="1" applyFont="1" applyFill="1" applyBorder="1" applyAlignment="1" applyProtection="1">
      <alignment vertical="center"/>
    </xf>
    <xf numFmtId="0" fontId="5" fillId="2" borderId="13" xfId="4" applyFont="1" applyFill="1" applyBorder="1" applyAlignment="1" applyProtection="1">
      <alignment vertical="center" wrapText="1"/>
    </xf>
    <xf numFmtId="0" fontId="5" fillId="2" borderId="14" xfId="4" applyFont="1" applyFill="1" applyBorder="1" applyAlignment="1" applyProtection="1">
      <alignment vertical="center" wrapText="1"/>
    </xf>
    <xf numFmtId="0" fontId="5" fillId="2" borderId="14" xfId="4" quotePrefix="1" applyFont="1" applyFill="1" applyBorder="1" applyAlignment="1" applyProtection="1">
      <alignment horizontal="left" vertical="center" wrapText="1"/>
    </xf>
    <xf numFmtId="0" fontId="27" fillId="4" borderId="15" xfId="4" quotePrefix="1" applyFont="1" applyFill="1" applyBorder="1" applyAlignment="1" applyProtection="1">
      <alignment horizontal="left" vertical="center" wrapText="1"/>
    </xf>
    <xf numFmtId="3" fontId="23" fillId="4" borderId="10" xfId="4" applyNumberFormat="1" applyFont="1" applyFill="1" applyBorder="1" applyAlignment="1" applyProtection="1">
      <alignment vertical="center" wrapText="1"/>
    </xf>
    <xf numFmtId="3" fontId="27" fillId="4" borderId="11" xfId="4" applyNumberFormat="1" applyFont="1" applyFill="1" applyBorder="1" applyAlignment="1" applyProtection="1">
      <alignment vertical="center" wrapText="1"/>
    </xf>
    <xf numFmtId="3" fontId="27" fillId="4" borderId="10" xfId="4" applyNumberFormat="1" applyFont="1" applyFill="1" applyBorder="1" applyAlignment="1" applyProtection="1">
      <alignment vertical="center" wrapText="1"/>
    </xf>
    <xf numFmtId="3" fontId="5" fillId="2" borderId="1" xfId="4" quotePrefix="1" applyNumberFormat="1" applyFont="1" applyFill="1" applyBorder="1" applyAlignment="1" applyProtection="1">
      <alignment horizontal="left" vertical="center" wrapText="1"/>
    </xf>
    <xf numFmtId="3" fontId="5" fillId="2" borderId="1" xfId="4" applyNumberFormat="1" applyFont="1" applyFill="1" applyBorder="1" applyAlignment="1" applyProtection="1">
      <alignment vertical="center" wrapText="1"/>
    </xf>
    <xf numFmtId="3" fontId="8" fillId="7" borderId="19" xfId="4" applyNumberFormat="1" applyFont="1" applyFill="1" applyBorder="1" applyAlignment="1" applyProtection="1">
      <alignment vertical="center"/>
    </xf>
    <xf numFmtId="0" fontId="5" fillId="3" borderId="4" xfId="4" applyFont="1" applyFill="1" applyBorder="1" applyAlignment="1" applyProtection="1">
      <alignment vertical="center" wrapText="1"/>
    </xf>
    <xf numFmtId="3" fontId="5" fillId="3" borderId="17" xfId="4" applyNumberFormat="1" applyFont="1" applyFill="1" applyBorder="1" applyAlignment="1" applyProtection="1">
      <alignment vertical="center" wrapText="1"/>
    </xf>
    <xf numFmtId="3" fontId="14" fillId="3" borderId="17" xfId="4" applyNumberFormat="1" applyFont="1" applyFill="1" applyBorder="1" applyAlignment="1" applyProtection="1">
      <alignment vertical="center" wrapText="1"/>
    </xf>
    <xf numFmtId="3" fontId="8" fillId="5" borderId="2" xfId="7" applyNumberFormat="1" applyFont="1" applyFill="1" applyBorder="1" applyAlignment="1" applyProtection="1">
      <alignment vertical="center"/>
    </xf>
    <xf numFmtId="3" fontId="8" fillId="5" borderId="2" xfId="4" applyNumberFormat="1" applyFont="1" applyFill="1" applyBorder="1" applyAlignment="1" applyProtection="1">
      <alignment vertical="center"/>
    </xf>
    <xf numFmtId="3" fontId="8" fillId="5" borderId="18" xfId="7" applyNumberFormat="1" applyFont="1" applyFill="1" applyBorder="1" applyAlignment="1" applyProtection="1">
      <alignment vertical="center"/>
    </xf>
    <xf numFmtId="3" fontId="8" fillId="5" borderId="18" xfId="4" applyNumberFormat="1" applyFont="1" applyFill="1" applyBorder="1" applyAlignment="1" applyProtection="1">
      <alignment vertical="center"/>
    </xf>
    <xf numFmtId="3" fontId="9" fillId="3" borderId="0" xfId="4" applyNumberFormat="1" applyFont="1" applyFill="1" applyAlignment="1" applyProtection="1">
      <alignment vertical="center" wrapText="1"/>
    </xf>
    <xf numFmtId="0" fontId="9" fillId="2" borderId="0" xfId="4" applyFont="1" applyFill="1" applyBorder="1" applyAlignment="1" applyProtection="1">
      <alignment horizontal="center" vertical="center" wrapText="1"/>
      <protection locked="0"/>
    </xf>
    <xf numFmtId="3" fontId="5" fillId="7" borderId="2" xfId="4" quotePrefix="1" applyNumberFormat="1" applyFont="1" applyFill="1" applyBorder="1" applyAlignment="1" applyProtection="1">
      <alignment vertical="center" wrapText="1"/>
    </xf>
    <xf numFmtId="0" fontId="5" fillId="2" borderId="2" xfId="4" applyFont="1" applyFill="1" applyBorder="1" applyAlignment="1" applyProtection="1">
      <alignment horizontal="center" vertical="center" wrapText="1"/>
    </xf>
    <xf numFmtId="0" fontId="14" fillId="6" borderId="2" xfId="4" applyFont="1" applyFill="1" applyBorder="1" applyAlignment="1" applyProtection="1">
      <alignment horizontal="center" vertical="center" wrapText="1"/>
    </xf>
    <xf numFmtId="0" fontId="5" fillId="2" borderId="0" xfId="4" applyFont="1" applyFill="1" applyAlignment="1" applyProtection="1">
      <alignment vertical="center" wrapText="1"/>
    </xf>
    <xf numFmtId="3" fontId="6" fillId="7" borderId="22" xfId="7" applyNumberFormat="1" applyFont="1" applyFill="1" applyBorder="1" applyAlignment="1" applyProtection="1">
      <alignment horizontal="center" vertical="center" wrapText="1"/>
    </xf>
    <xf numFmtId="0" fontId="10" fillId="2" borderId="0" xfId="1" applyFont="1" applyFill="1" applyAlignment="1" applyProtection="1">
      <alignment vertical="center" wrapText="1"/>
    </xf>
    <xf numFmtId="3" fontId="8" fillId="7" borderId="23" xfId="7" applyNumberFormat="1" applyFont="1" applyFill="1" applyBorder="1" applyAlignment="1" applyProtection="1">
      <alignment vertical="center"/>
    </xf>
    <xf numFmtId="3" fontId="8" fillId="7" borderId="2" xfId="7" applyNumberFormat="1" applyFont="1" applyFill="1" applyBorder="1" applyAlignment="1" applyProtection="1">
      <alignment vertical="center"/>
    </xf>
    <xf numFmtId="3" fontId="5" fillId="2" borderId="1" xfId="4" applyNumberFormat="1" applyFont="1" applyFill="1" applyBorder="1" applyAlignment="1" applyProtection="1">
      <alignment vertical="center" wrapText="1"/>
      <protection locked="0"/>
    </xf>
    <xf numFmtId="0" fontId="24" fillId="2" borderId="0" xfId="1" applyFont="1" applyFill="1" applyAlignment="1" applyProtection="1">
      <alignment horizontal="left" vertical="center"/>
    </xf>
    <xf numFmtId="0" fontId="9" fillId="3" borderId="0" xfId="4" applyFont="1" applyFill="1" applyBorder="1" applyAlignment="1" applyProtection="1">
      <alignment horizontal="right" vertical="center" wrapText="1"/>
    </xf>
    <xf numFmtId="0" fontId="9" fillId="2" borderId="0" xfId="4" applyFont="1" applyFill="1" applyBorder="1" applyAlignment="1" applyProtection="1">
      <alignment horizontal="right" vertical="center" wrapText="1"/>
    </xf>
    <xf numFmtId="0" fontId="5" fillId="2" borderId="0" xfId="4" applyFont="1" applyFill="1" applyAlignment="1" applyProtection="1">
      <alignment vertical="center" wrapText="1"/>
    </xf>
    <xf numFmtId="0" fontId="29" fillId="3" borderId="0" xfId="0" applyFont="1" applyFill="1" applyAlignment="1">
      <alignment vertical="center"/>
    </xf>
    <xf numFmtId="0" fontId="0" fillId="3" borderId="0" xfId="0" applyFill="1"/>
    <xf numFmtId="0" fontId="30" fillId="3" borderId="0" xfId="0" applyFont="1" applyFill="1" applyAlignment="1">
      <alignment vertical="center"/>
    </xf>
    <xf numFmtId="0" fontId="31" fillId="3" borderId="0" xfId="0" applyFont="1" applyFill="1" applyAlignment="1">
      <alignment vertical="center"/>
    </xf>
    <xf numFmtId="0" fontId="32" fillId="3" borderId="0" xfId="0" applyFont="1" applyFill="1" applyAlignment="1">
      <alignment vertical="center"/>
    </xf>
    <xf numFmtId="0" fontId="33" fillId="3" borderId="0" xfId="0" applyFont="1" applyFill="1" applyAlignment="1">
      <alignment vertical="center"/>
    </xf>
    <xf numFmtId="0" fontId="30" fillId="3" borderId="0" xfId="0" applyFont="1" applyFill="1" applyBorder="1" applyAlignment="1">
      <alignment vertical="center"/>
    </xf>
    <xf numFmtId="0" fontId="34" fillId="3" borderId="0" xfId="0" applyFont="1" applyFill="1" applyAlignment="1">
      <alignment vertical="center"/>
    </xf>
    <xf numFmtId="0" fontId="24" fillId="3" borderId="0" xfId="18" applyFont="1" applyFill="1" applyBorder="1" applyAlignment="1" applyProtection="1">
      <alignment vertical="center"/>
    </xf>
    <xf numFmtId="0" fontId="36" fillId="3" borderId="0" xfId="1" applyFont="1" applyFill="1" applyAlignment="1" applyProtection="1">
      <alignment vertical="center"/>
    </xf>
    <xf numFmtId="0" fontId="24" fillId="3" borderId="0" xfId="1" applyFont="1" applyFill="1" applyAlignment="1" applyProtection="1">
      <alignment horizontal="left" vertical="center"/>
    </xf>
    <xf numFmtId="0" fontId="36" fillId="3" borderId="0" xfId="1" applyFont="1" applyFill="1" applyAlignment="1" applyProtection="1">
      <alignment horizontal="left" vertical="center"/>
    </xf>
    <xf numFmtId="0" fontId="14" fillId="2" borderId="7" xfId="4" quotePrefix="1" applyFont="1" applyFill="1" applyBorder="1" applyAlignment="1" applyProtection="1">
      <alignment horizontal="center" vertical="center" wrapText="1"/>
    </xf>
    <xf numFmtId="0" fontId="14" fillId="2" borderId="3" xfId="4" quotePrefix="1" applyFont="1" applyFill="1" applyBorder="1" applyAlignment="1" applyProtection="1">
      <alignment horizontal="center" vertical="center" wrapText="1"/>
    </xf>
    <xf numFmtId="0" fontId="14" fillId="2" borderId="8" xfId="4" quotePrefix="1" applyFont="1" applyFill="1" applyBorder="1" applyAlignment="1" applyProtection="1">
      <alignment horizontal="center" vertical="center" wrapText="1"/>
    </xf>
    <xf numFmtId="0" fontId="14" fillId="2" borderId="16" xfId="4" applyFont="1" applyFill="1" applyBorder="1" applyAlignment="1" applyProtection="1">
      <alignment horizontal="center" vertical="center" wrapText="1"/>
    </xf>
    <xf numFmtId="0" fontId="14" fillId="2" borderId="18" xfId="4" applyFont="1" applyFill="1" applyBorder="1" applyAlignment="1" applyProtection="1">
      <alignment horizontal="center" vertical="center" wrapText="1"/>
    </xf>
    <xf numFmtId="0" fontId="11" fillId="7" borderId="7" xfId="4" applyFont="1" applyFill="1" applyBorder="1" applyAlignment="1" applyProtection="1">
      <alignment horizontal="center" vertical="center" wrapText="1"/>
    </xf>
    <xf numFmtId="0" fontId="11" fillId="7" borderId="21" xfId="4" applyFont="1" applyFill="1" applyBorder="1" applyAlignment="1" applyProtection="1">
      <alignment horizontal="center" vertical="center" wrapText="1"/>
    </xf>
    <xf numFmtId="0" fontId="11" fillId="7" borderId="20" xfId="4" applyFont="1" applyFill="1" applyBorder="1" applyAlignment="1" applyProtection="1">
      <alignment horizontal="center" vertical="center" wrapText="1"/>
    </xf>
    <xf numFmtId="0" fontId="27" fillId="4" borderId="2" xfId="4" applyFont="1" applyFill="1" applyBorder="1" applyAlignment="1" applyProtection="1">
      <alignment horizontal="center" vertical="center" wrapText="1"/>
    </xf>
    <xf numFmtId="0" fontId="23" fillId="4" borderId="2" xfId="4" applyFont="1" applyFill="1" applyBorder="1" applyAlignment="1" applyProtection="1">
      <alignment horizontal="center" vertical="center" wrapText="1"/>
    </xf>
    <xf numFmtId="0" fontId="30" fillId="3" borderId="0" xfId="0" quotePrefix="1" applyFont="1" applyFill="1" applyBorder="1" applyAlignment="1">
      <alignment vertical="center"/>
    </xf>
  </cellXfs>
  <cellStyles count="19">
    <cellStyle name="Comma 2" xfId="10"/>
    <cellStyle name="Hyperlink" xfId="1" builtinId="8"/>
    <cellStyle name="Hyperlink 2" xfId="18"/>
    <cellStyle name="Normal" xfId="0" builtinId="0"/>
    <cellStyle name="Normal 2" xfId="2"/>
    <cellStyle name="Normal 2 2" xfId="3"/>
    <cellStyle name="Normal 3" xfId="8"/>
    <cellStyle name="Normal 3 2" xfId="11"/>
    <cellStyle name="Normal 3 2 2" xfId="13"/>
    <cellStyle name="Normal 3 2 2 2" xfId="16"/>
    <cellStyle name="Normal 4" xfId="9"/>
    <cellStyle name="Normal 4 2" xfId="14"/>
    <cellStyle name="Normal 4 2 2" xfId="17"/>
    <cellStyle name="Normal 5" xfId="12"/>
    <cellStyle name="Normal 6" xfId="15"/>
    <cellStyle name="Normal_A3366421" xfId="4"/>
    <cellStyle name="Percent 2" xfId="5"/>
    <cellStyle name="Percent 3" xfId="6"/>
    <cellStyle name="Style 1" xfId="7"/>
  </cellStyles>
  <dxfs count="330">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ill>
        <patternFill>
          <bgColor rgb="FFFF323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9F0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DDDDD"/>
      <rgbColor rgb="00969696"/>
      <rgbColor rgb="00003366"/>
      <rgbColor rgb="00339966"/>
      <rgbColor rgb="00003300"/>
      <rgbColor rgb="003386FF"/>
      <rgbColor rgb="0099CCFF"/>
      <rgbColor rgb="00993366"/>
      <rgbColor rgb="004D4D4D"/>
      <rgbColor rgb="00333333"/>
    </indexedColors>
    <mruColors>
      <color rgb="FF777777"/>
      <color rgb="FFD9D9D9"/>
      <color rgb="FFFF3232"/>
      <color rgb="FF8DB4E2"/>
      <color rgb="FF1F497D"/>
      <color rgb="FF86B0E2"/>
      <color rgb="FF5F5F5F"/>
      <color rgb="FFDAE7F6"/>
      <color rgb="FFFF1E1E"/>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2.gov.scot/Resource/0054/0054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ront Page"/>
      <sheetName val="LFR A0"/>
      <sheetName val="LFR 00"/>
      <sheetName val="LFR 23"/>
      <sheetName val="LFR 01"/>
      <sheetName val="LFR 02"/>
      <sheetName val="LFR 03"/>
      <sheetName val="LFR 05"/>
      <sheetName val="LFR 06"/>
      <sheetName val="LFR 07"/>
      <sheetName val="LFR 09"/>
      <sheetName val="LFR 20"/>
      <sheetName val="LFR 22"/>
      <sheetName val="LFR 10"/>
      <sheetName val="LFR 12"/>
      <sheetName val="LFR SS"/>
      <sheetName val="Data for Prepopulation"/>
      <sheetName val="Data for validation"/>
    </sheetNames>
    <sheetDataSet>
      <sheetData sheetId="0">
        <row r="4">
          <cell r="B4" t="str">
            <v>2017-18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v.scot/publications/scottish-local-government-finance-statistics-2017-18-workbooks/" TargetMode="External"/><Relationship Id="rId2" Type="http://schemas.openxmlformats.org/officeDocument/2006/relationships/hyperlink" Target="https://www.gov.scot/collections/local-government-finance-statistics/" TargetMode="External"/><Relationship Id="rId1" Type="http://schemas.openxmlformats.org/officeDocument/2006/relationships/hyperlink" Target="mailto:lgfstats@gov.scot" TargetMode="External"/><Relationship Id="rId5" Type="http://schemas.openxmlformats.org/officeDocument/2006/relationships/hyperlink" Target="https://www.gov.scot/collections/local-government-finance-statistics/" TargetMode="External"/><Relationship Id="rId4" Type="http://schemas.openxmlformats.org/officeDocument/2006/relationships/hyperlink" Target="https://www.gov.scot/publications/local-financial-return-2018-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34"/>
  <sheetViews>
    <sheetView tabSelected="1" workbookViewId="0">
      <selection activeCell="P1" sqref="P1"/>
    </sheetView>
  </sheetViews>
  <sheetFormatPr defaultRowHeight="15"/>
  <cols>
    <col min="1" max="1" width="4.7109375" style="84" customWidth="1"/>
    <col min="2" max="2" width="38.140625" style="84" customWidth="1"/>
    <col min="3" max="3" width="3.85546875" style="84" customWidth="1"/>
    <col min="4" max="4" width="50.140625" style="84" customWidth="1"/>
    <col min="5" max="5" width="1.140625" style="84" customWidth="1"/>
    <col min="6" max="7" width="9.140625" style="84"/>
    <col min="8" max="8" width="6.28515625" style="84" customWidth="1"/>
    <col min="9" max="13" width="9.140625" style="84"/>
    <col min="14" max="14" width="13" style="84" customWidth="1"/>
    <col min="15" max="15" width="19.28515625" style="84" customWidth="1"/>
    <col min="16" max="16" width="8.5703125" style="84" customWidth="1"/>
    <col min="17" max="16384" width="9.140625" style="84"/>
  </cols>
  <sheetData>
    <row r="1" spans="1:17" ht="26.25">
      <c r="A1" s="82" t="s">
        <v>76</v>
      </c>
      <c r="B1" s="83"/>
      <c r="C1" s="83"/>
      <c r="D1" s="83"/>
      <c r="E1" s="83"/>
    </row>
    <row r="2" spans="1:17" ht="23.25">
      <c r="A2" s="85" t="s">
        <v>63</v>
      </c>
      <c r="B2" s="83"/>
      <c r="C2" s="83"/>
      <c r="D2" s="83"/>
      <c r="E2" s="83"/>
    </row>
    <row r="3" spans="1:17" ht="18">
      <c r="A3" s="86" t="s">
        <v>100</v>
      </c>
      <c r="B3" s="83"/>
      <c r="C3" s="83"/>
      <c r="D3" s="83"/>
      <c r="E3" s="83"/>
    </row>
    <row r="4" spans="1:17">
      <c r="A4" s="87"/>
      <c r="B4" s="88"/>
      <c r="C4" s="88"/>
      <c r="D4" s="88"/>
      <c r="E4" s="88"/>
    </row>
    <row r="5" spans="1:17" ht="18">
      <c r="A5" s="89" t="s">
        <v>77</v>
      </c>
      <c r="B5" s="86"/>
      <c r="C5" s="86"/>
      <c r="D5" s="86"/>
      <c r="E5" s="86"/>
    </row>
    <row r="6" spans="1:17">
      <c r="A6" s="88" t="s">
        <v>78</v>
      </c>
      <c r="B6" s="88"/>
      <c r="C6" s="88"/>
      <c r="D6" s="88"/>
      <c r="E6" s="88"/>
    </row>
    <row r="7" spans="1:17">
      <c r="A7" s="88" t="s">
        <v>79</v>
      </c>
      <c r="B7" s="88"/>
      <c r="C7" s="88"/>
      <c r="D7" s="88"/>
      <c r="E7" s="88"/>
    </row>
    <row r="8" spans="1:17" ht="9.9499999999999993" customHeight="1">
      <c r="A8" s="88"/>
      <c r="B8" s="88"/>
      <c r="C8" s="88"/>
      <c r="D8" s="88"/>
      <c r="E8" s="90"/>
    </row>
    <row r="9" spans="1:17">
      <c r="A9" s="88" t="s">
        <v>80</v>
      </c>
      <c r="B9" s="88"/>
      <c r="C9" s="88"/>
      <c r="D9" s="88"/>
      <c r="E9" s="90"/>
    </row>
    <row r="10" spans="1:17" ht="15.75">
      <c r="A10" s="88" t="s">
        <v>81</v>
      </c>
      <c r="B10" s="88"/>
      <c r="C10" s="88"/>
      <c r="D10" s="88"/>
      <c r="E10" s="90"/>
    </row>
    <row r="11" spans="1:17" ht="9.9499999999999993" customHeight="1">
      <c r="A11" s="88"/>
      <c r="B11" s="88"/>
      <c r="C11" s="88"/>
      <c r="D11" s="88"/>
      <c r="E11" s="90"/>
    </row>
    <row r="12" spans="1:17">
      <c r="A12" s="88" t="s">
        <v>82</v>
      </c>
      <c r="B12" s="88"/>
      <c r="C12" s="88"/>
      <c r="D12" s="88"/>
      <c r="E12" s="92" t="s">
        <v>83</v>
      </c>
      <c r="F12" s="92"/>
      <c r="G12" s="92"/>
      <c r="H12" s="92"/>
      <c r="I12" s="92"/>
      <c r="J12" s="92"/>
      <c r="K12" s="92"/>
      <c r="L12" s="92"/>
    </row>
    <row r="13" spans="1:17" ht="9.9499999999999993" customHeight="1">
      <c r="A13" s="88"/>
      <c r="B13" s="88"/>
      <c r="C13" s="88"/>
      <c r="D13" s="88"/>
      <c r="E13" s="88"/>
    </row>
    <row r="14" spans="1:17">
      <c r="A14" s="88" t="s">
        <v>84</v>
      </c>
      <c r="B14" s="88"/>
      <c r="C14" s="88"/>
      <c r="D14" s="92" t="s">
        <v>85</v>
      </c>
      <c r="E14" s="92"/>
      <c r="F14" s="92"/>
      <c r="G14" s="92"/>
      <c r="H14" s="92"/>
      <c r="I14" s="92"/>
      <c r="J14" s="92"/>
      <c r="K14" s="92"/>
      <c r="L14" s="92"/>
      <c r="M14" s="92"/>
      <c r="N14" s="92"/>
      <c r="O14" s="91"/>
      <c r="P14" s="91"/>
      <c r="Q14" s="91"/>
    </row>
    <row r="15" spans="1:17" ht="9.9499999999999993" customHeight="1">
      <c r="A15" s="88"/>
      <c r="B15" s="88"/>
      <c r="C15" s="88"/>
      <c r="D15" s="88"/>
      <c r="E15" s="88"/>
    </row>
    <row r="16" spans="1:17">
      <c r="A16" s="88" t="s">
        <v>86</v>
      </c>
      <c r="B16" s="88"/>
      <c r="C16" s="88"/>
      <c r="D16" s="88"/>
      <c r="E16" s="90"/>
    </row>
    <row r="17" spans="1:18" ht="24.95" customHeight="1">
      <c r="A17" s="87"/>
      <c r="B17" s="88"/>
      <c r="C17" s="88"/>
      <c r="D17" s="88"/>
      <c r="E17" s="88"/>
    </row>
    <row r="18" spans="1:18" ht="18">
      <c r="A18" s="89" t="s">
        <v>87</v>
      </c>
      <c r="B18" s="86"/>
      <c r="C18" s="86"/>
      <c r="D18" s="86"/>
      <c r="E18" s="86"/>
    </row>
    <row r="19" spans="1:18">
      <c r="A19" s="88" t="s">
        <v>88</v>
      </c>
      <c r="B19" s="88"/>
      <c r="C19" s="88"/>
      <c r="D19" s="88"/>
      <c r="E19" s="88"/>
    </row>
    <row r="20" spans="1:18">
      <c r="A20" s="88" t="s">
        <v>89</v>
      </c>
      <c r="B20" s="88"/>
      <c r="C20" s="88"/>
      <c r="D20" s="88"/>
      <c r="E20" s="88"/>
    </row>
    <row r="21" spans="1:18">
      <c r="A21" s="88" t="s">
        <v>90</v>
      </c>
      <c r="B21" s="88"/>
      <c r="C21" s="88"/>
      <c r="D21" s="88"/>
      <c r="E21" s="88"/>
    </row>
    <row r="22" spans="1:18" ht="9.9499999999999993" customHeight="1">
      <c r="A22" s="88"/>
      <c r="B22" s="88"/>
      <c r="C22" s="88"/>
      <c r="D22" s="88"/>
      <c r="E22" s="88"/>
    </row>
    <row r="23" spans="1:18">
      <c r="A23" s="88" t="s">
        <v>91</v>
      </c>
      <c r="B23" s="88"/>
      <c r="C23" s="88"/>
      <c r="D23" s="88"/>
      <c r="E23" s="88"/>
    </row>
    <row r="24" spans="1:18">
      <c r="A24" s="88" t="s">
        <v>92</v>
      </c>
      <c r="B24" s="88"/>
      <c r="C24" s="88"/>
      <c r="D24" s="88"/>
      <c r="E24" s="88"/>
    </row>
    <row r="25" spans="1:18" ht="24.95" customHeight="1">
      <c r="A25" s="87"/>
      <c r="B25" s="88"/>
      <c r="C25" s="88"/>
      <c r="D25" s="88"/>
      <c r="E25" s="88"/>
    </row>
    <row r="26" spans="1:18" ht="18">
      <c r="A26" s="89" t="s">
        <v>93</v>
      </c>
      <c r="B26" s="86"/>
      <c r="C26" s="86"/>
      <c r="D26" s="86"/>
      <c r="E26" s="86"/>
    </row>
    <row r="27" spans="1:18">
      <c r="A27" s="84" t="s">
        <v>94</v>
      </c>
      <c r="B27" s="83"/>
      <c r="C27" s="91"/>
    </row>
    <row r="28" spans="1:18">
      <c r="A28" s="84" t="s">
        <v>95</v>
      </c>
      <c r="B28" s="83"/>
      <c r="C28" s="91"/>
      <c r="F28" s="93" t="s">
        <v>96</v>
      </c>
      <c r="G28" s="93"/>
      <c r="H28" s="93"/>
      <c r="I28" s="93"/>
      <c r="J28" s="93"/>
      <c r="K28" s="93"/>
      <c r="L28" s="93"/>
      <c r="M28" s="93"/>
      <c r="N28" s="93"/>
      <c r="O28" s="93"/>
      <c r="P28" s="93"/>
      <c r="Q28" s="91"/>
      <c r="R28" s="91"/>
    </row>
    <row r="29" spans="1:18" ht="9.9499999999999993" customHeight="1">
      <c r="A29" s="88"/>
      <c r="B29" s="88"/>
      <c r="C29" s="88"/>
      <c r="D29" s="88"/>
      <c r="E29" s="88"/>
    </row>
    <row r="30" spans="1:18">
      <c r="A30" s="88" t="s">
        <v>101</v>
      </c>
      <c r="B30" s="88"/>
      <c r="C30" s="88"/>
      <c r="D30" s="88"/>
      <c r="E30" s="88"/>
    </row>
    <row r="31" spans="1:18">
      <c r="A31" s="88"/>
      <c r="B31" s="104" t="s">
        <v>102</v>
      </c>
      <c r="C31" s="88"/>
      <c r="D31" s="88"/>
      <c r="E31" s="88"/>
    </row>
    <row r="32" spans="1:18" ht="24.95" customHeight="1">
      <c r="A32" s="87"/>
      <c r="B32" s="88"/>
      <c r="C32" s="88"/>
      <c r="D32" s="88"/>
      <c r="E32" s="88"/>
    </row>
    <row r="33" spans="1:5" ht="18">
      <c r="A33" s="89" t="s">
        <v>97</v>
      </c>
      <c r="B33" s="86"/>
      <c r="C33" s="86"/>
      <c r="D33" s="86"/>
      <c r="E33" s="86"/>
    </row>
    <row r="34" spans="1:5">
      <c r="A34" s="84" t="s">
        <v>98</v>
      </c>
      <c r="B34" s="83"/>
      <c r="C34" s="91" t="s">
        <v>99</v>
      </c>
    </row>
  </sheetData>
  <mergeCells count="3">
    <mergeCell ref="E12:L12"/>
    <mergeCell ref="D14:N14"/>
    <mergeCell ref="F28:P28"/>
  </mergeCells>
  <hyperlinks>
    <hyperlink ref="C34" r:id="rId1"/>
    <hyperlink ref="D14" r:id="rId2" location="scottishlocalgovernmentfinancialstatistics" display="https://www.gov.scot/collections/local-government-finance-statistics/#scottishlocalgovernmentfinancialstatistics"/>
    <hyperlink ref="F28" r:id="rId3"/>
    <hyperlink ref="E12" r:id="rId4"/>
    <hyperlink ref="D14:N14" r:id="rId5" location="scottishlocalgovernmentfinancialstatistics" display="www.gov.scot/collections/local-government-finance-statistics/#scottishlocalgovernmentfinancialstatistic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18</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78</v>
      </c>
      <c r="D8" s="12">
        <v>78</v>
      </c>
      <c r="E8" s="12">
        <v>93</v>
      </c>
      <c r="F8" s="12">
        <v>0</v>
      </c>
      <c r="G8" s="45">
        <f>SUM(C8:F8)</f>
        <v>249</v>
      </c>
      <c r="H8" s="12">
        <v>636</v>
      </c>
      <c r="I8" s="30">
        <f>SUM(G8,H8)</f>
        <v>885</v>
      </c>
      <c r="J8" s="61"/>
      <c r="K8" s="75">
        <v>885</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612</v>
      </c>
      <c r="D12" s="12">
        <v>386</v>
      </c>
      <c r="E12" s="12">
        <v>891</v>
      </c>
      <c r="F12" s="12">
        <v>0</v>
      </c>
      <c r="G12" s="45">
        <f>SUM(C12:F12)</f>
        <v>1889</v>
      </c>
      <c r="H12" s="12">
        <v>9132</v>
      </c>
      <c r="I12" s="30">
        <f>SUM(G12,H12)</f>
        <v>11021</v>
      </c>
      <c r="J12" s="61"/>
      <c r="K12" s="49">
        <v>11021</v>
      </c>
      <c r="L12" s="48">
        <f t="shared" si="1"/>
        <v>0</v>
      </c>
    </row>
    <row r="13" spans="1:21" ht="15.95" customHeight="1">
      <c r="B13" s="53" t="s">
        <v>48</v>
      </c>
      <c r="C13" s="29">
        <f>C8+C9+C10+C11+C12</f>
        <v>690</v>
      </c>
      <c r="D13" s="29">
        <f t="shared" ref="D13:I13" si="2">D8+D9+D10+D11+D12</f>
        <v>464</v>
      </c>
      <c r="E13" s="29">
        <f t="shared" si="2"/>
        <v>984</v>
      </c>
      <c r="F13" s="29">
        <f t="shared" si="2"/>
        <v>0</v>
      </c>
      <c r="G13" s="29">
        <f t="shared" si="2"/>
        <v>2138</v>
      </c>
      <c r="H13" s="29">
        <f t="shared" si="2"/>
        <v>9768</v>
      </c>
      <c r="I13" s="29">
        <f t="shared" si="2"/>
        <v>11906</v>
      </c>
      <c r="J13" s="62"/>
      <c r="K13" s="49">
        <v>11906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690</v>
      </c>
      <c r="D16" s="29">
        <f t="shared" ref="D16:H16" si="3">SUM(D8:D9,D12,D15)+D19+D20+D11</f>
        <v>464</v>
      </c>
      <c r="E16" s="29">
        <f t="shared" si="3"/>
        <v>984</v>
      </c>
      <c r="F16" s="29">
        <f t="shared" si="3"/>
        <v>0</v>
      </c>
      <c r="G16" s="29">
        <f t="shared" si="3"/>
        <v>2138</v>
      </c>
      <c r="H16" s="29">
        <f t="shared" si="3"/>
        <v>9561</v>
      </c>
      <c r="I16" s="56">
        <f>SUM(G16,H16)</f>
        <v>11699</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-207</v>
      </c>
      <c r="I19" s="30">
        <f t="shared" ref="I19:I23" si="4">SUM(G19,H19)</f>
        <v>-207</v>
      </c>
      <c r="J19" s="61"/>
      <c r="K19" s="76">
        <v>-207</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-208</v>
      </c>
      <c r="I21" s="30">
        <f t="shared" si="4"/>
        <v>-208</v>
      </c>
      <c r="J21" s="61"/>
      <c r="K21" s="49">
        <v>-208</v>
      </c>
      <c r="L21" s="48">
        <f t="shared" si="5"/>
        <v>0</v>
      </c>
    </row>
    <row r="22" spans="1:19" ht="15.95" customHeight="1">
      <c r="B22" s="26" t="s">
        <v>8</v>
      </c>
      <c r="C22" s="12">
        <v>-870</v>
      </c>
      <c r="D22" s="12">
        <v>-734</v>
      </c>
      <c r="E22" s="12">
        <v>-62</v>
      </c>
      <c r="F22" s="12">
        <v>0</v>
      </c>
      <c r="G22" s="45">
        <f>SUM(C22:F22)</f>
        <v>-1666</v>
      </c>
      <c r="H22" s="12">
        <v>-1805</v>
      </c>
      <c r="I22" s="30">
        <f t="shared" si="4"/>
        <v>-3471</v>
      </c>
      <c r="J22" s="61"/>
      <c r="K22" s="49">
        <v>-3471</v>
      </c>
      <c r="L22" s="48">
        <f t="shared" si="5"/>
        <v>0</v>
      </c>
    </row>
    <row r="23" spans="1:19" ht="15.95" customHeight="1">
      <c r="B23" s="31" t="s">
        <v>51</v>
      </c>
      <c r="C23" s="29">
        <f t="shared" ref="C23:H23" si="6">SUM(C19:C22)</f>
        <v>-870</v>
      </c>
      <c r="D23" s="29">
        <f t="shared" si="6"/>
        <v>-734</v>
      </c>
      <c r="E23" s="29">
        <f t="shared" si="6"/>
        <v>-62</v>
      </c>
      <c r="F23" s="29">
        <f t="shared" si="6"/>
        <v>0</v>
      </c>
      <c r="G23" s="29">
        <f t="shared" si="6"/>
        <v>-1666</v>
      </c>
      <c r="H23" s="29">
        <f t="shared" si="6"/>
        <v>-2220</v>
      </c>
      <c r="I23" s="29">
        <f t="shared" si="4"/>
        <v>-3886</v>
      </c>
      <c r="J23" s="62"/>
      <c r="K23" s="49">
        <v>-3886</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-208</v>
      </c>
      <c r="I25" s="54">
        <f>SUM(G25,H25)</f>
        <v>-208</v>
      </c>
      <c r="J25" s="14"/>
      <c r="K25" s="3"/>
      <c r="L25" s="3"/>
    </row>
    <row r="26" spans="1:19" ht="15.95" customHeight="1">
      <c r="A26" s="11"/>
      <c r="B26" s="28" t="s">
        <v>54</v>
      </c>
      <c r="C26" s="29">
        <f>SUM(C22,C25)</f>
        <v>-870</v>
      </c>
      <c r="D26" s="29">
        <f t="shared" ref="D26:H26" si="7">SUM(D22,D25)</f>
        <v>-734</v>
      </c>
      <c r="E26" s="29">
        <f t="shared" si="7"/>
        <v>-62</v>
      </c>
      <c r="F26" s="29">
        <f t="shared" si="7"/>
        <v>0</v>
      </c>
      <c r="G26" s="29">
        <f>SUM(C26:F26)</f>
        <v>-1666</v>
      </c>
      <c r="H26" s="29">
        <f t="shared" si="7"/>
        <v>-2013</v>
      </c>
      <c r="I26" s="55">
        <f>SUM(G26,H26)</f>
        <v>-3679</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-180</v>
      </c>
      <c r="D28" s="29">
        <f t="shared" ref="D28:I28" si="8">D13+D23</f>
        <v>-270</v>
      </c>
      <c r="E28" s="29">
        <f t="shared" si="8"/>
        <v>922</v>
      </c>
      <c r="F28" s="29">
        <f t="shared" si="8"/>
        <v>0</v>
      </c>
      <c r="G28" s="29">
        <f t="shared" si="8"/>
        <v>472</v>
      </c>
      <c r="H28" s="29">
        <f t="shared" si="8"/>
        <v>7548</v>
      </c>
      <c r="I28" s="29">
        <f t="shared" si="8"/>
        <v>8020</v>
      </c>
      <c r="J28" s="62"/>
      <c r="K28" s="76">
        <v>8020</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695</v>
      </c>
      <c r="D33" s="69">
        <v>601</v>
      </c>
      <c r="E33" s="69">
        <v>891</v>
      </c>
      <c r="F33" s="69">
        <v>0</v>
      </c>
      <c r="G33" s="69">
        <v>2187</v>
      </c>
      <c r="H33" s="69">
        <v>12240</v>
      </c>
      <c r="I33" s="69">
        <v>14427</v>
      </c>
      <c r="J33" s="10"/>
      <c r="K33" s="37"/>
      <c r="L33" s="36"/>
    </row>
    <row r="34" spans="1:19" s="11" customFormat="1" ht="15.95" customHeight="1">
      <c r="A34" s="72"/>
      <c r="B34" s="46" t="s">
        <v>71</v>
      </c>
      <c r="C34" s="69">
        <v>-793</v>
      </c>
      <c r="D34" s="69">
        <v>-650</v>
      </c>
      <c r="E34" s="69">
        <v>-12</v>
      </c>
      <c r="F34" s="69">
        <v>0</v>
      </c>
      <c r="G34" s="69">
        <v>-1455</v>
      </c>
      <c r="H34" s="69">
        <v>-2868</v>
      </c>
      <c r="I34" s="69">
        <v>-4323</v>
      </c>
      <c r="J34" s="10"/>
      <c r="K34" s="37"/>
      <c r="L34" s="36"/>
    </row>
    <row r="35" spans="1:19" s="11" customFormat="1" ht="15.95" customHeight="1">
      <c r="A35" s="72"/>
      <c r="B35" s="46" t="s">
        <v>72</v>
      </c>
      <c r="C35" s="69">
        <v>-98</v>
      </c>
      <c r="D35" s="69">
        <v>-49</v>
      </c>
      <c r="E35" s="69">
        <v>879</v>
      </c>
      <c r="F35" s="69">
        <v>0</v>
      </c>
      <c r="G35" s="69">
        <v>732</v>
      </c>
      <c r="H35" s="69">
        <v>9372</v>
      </c>
      <c r="I35" s="69">
        <v>10104</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377</v>
      </c>
      <c r="D40" s="73" t="s">
        <v>73</v>
      </c>
      <c r="E40" s="3"/>
      <c r="G40" s="3"/>
      <c r="H40" s="3"/>
      <c r="I40" s="3"/>
      <c r="J40" s="33"/>
    </row>
    <row r="41" spans="1:19" ht="15.95" customHeight="1">
      <c r="B41" s="58" t="s">
        <v>0</v>
      </c>
      <c r="C41" s="77">
        <v>82</v>
      </c>
      <c r="D41" s="73" t="s">
        <v>73</v>
      </c>
      <c r="E41" s="3"/>
      <c r="G41" s="3"/>
      <c r="H41" s="3"/>
      <c r="I41" s="3"/>
      <c r="J41" s="33"/>
    </row>
    <row r="42" spans="1:19" ht="15.95" customHeight="1">
      <c r="B42" s="58" t="s">
        <v>1</v>
      </c>
      <c r="C42" s="77">
        <v>-725</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49" priority="10" stopIfTrue="1" operator="equal">
      <formula>"FAIL"</formula>
    </cfRule>
  </conditionalFormatting>
  <conditionalFormatting sqref="L8:L13 L19:L23 L28">
    <cfRule type="cellIs" dxfId="248" priority="9" stopIfTrue="1" operator="notEqual">
      <formula>0</formula>
    </cfRule>
  </conditionalFormatting>
  <conditionalFormatting sqref="C3:E3">
    <cfRule type="expression" dxfId="247" priority="7">
      <formula>$E$3&lt;&gt;0</formula>
    </cfRule>
  </conditionalFormatting>
  <conditionalFormatting sqref="L6:L7">
    <cfRule type="expression" dxfId="246" priority="8">
      <formula>SUM($L$8:$L$13,$L$19:$L$23,$L$28)&lt;&gt;0</formula>
    </cfRule>
  </conditionalFormatting>
  <conditionalFormatting sqref="C33:I33">
    <cfRule type="expression" dxfId="245" priority="5">
      <formula>ABS((C16-C33)/C33)&gt;0.1</formula>
    </cfRule>
    <cfRule type="expression" dxfId="244" priority="6">
      <formula>ABS(C16-C33)&gt;1000</formula>
    </cfRule>
  </conditionalFormatting>
  <conditionalFormatting sqref="C35:I35">
    <cfRule type="expression" dxfId="243" priority="1">
      <formula>ABS(C28-C35)&gt;1000</formula>
    </cfRule>
    <cfRule type="expression" dxfId="242" priority="2">
      <formula>ABS((C28-C35)/C35)&gt;0.1</formula>
    </cfRule>
  </conditionalFormatting>
  <conditionalFormatting sqref="C34:I34">
    <cfRule type="expression" dxfId="241" priority="3">
      <formula>ABS(C26-C34)&gt;1000</formula>
    </cfRule>
    <cfRule type="expression" dxfId="24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19</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88</v>
      </c>
      <c r="D8" s="12">
        <v>179</v>
      </c>
      <c r="E8" s="12">
        <v>102</v>
      </c>
      <c r="F8" s="12">
        <v>17</v>
      </c>
      <c r="G8" s="45">
        <f>SUM(C8:F8)</f>
        <v>386</v>
      </c>
      <c r="H8" s="12">
        <v>267</v>
      </c>
      <c r="I8" s="30">
        <f>SUM(G8,H8)</f>
        <v>653</v>
      </c>
      <c r="J8" s="61"/>
      <c r="K8" s="75">
        <v>653</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241</v>
      </c>
      <c r="I10" s="30">
        <f>SUM(G10,H10)</f>
        <v>241</v>
      </c>
      <c r="J10" s="61"/>
      <c r="K10" s="49">
        <v>241</v>
      </c>
      <c r="L10" s="48">
        <f t="shared" ref="L10:L13" si="1">K10-I10</f>
        <v>0</v>
      </c>
    </row>
    <row r="11" spans="1:21" ht="15.95" customHeight="1">
      <c r="B11" s="41" t="s">
        <v>52</v>
      </c>
      <c r="C11" s="12">
        <v>-128</v>
      </c>
      <c r="D11" s="12">
        <v>-38</v>
      </c>
      <c r="E11" s="12">
        <v>0</v>
      </c>
      <c r="F11" s="12">
        <v>0</v>
      </c>
      <c r="G11" s="45">
        <f>SUM(C11:F11)</f>
        <v>-166</v>
      </c>
      <c r="H11" s="12">
        <v>0</v>
      </c>
      <c r="I11" s="30">
        <f>SUM(G11,H11)</f>
        <v>-166</v>
      </c>
      <c r="J11" s="61"/>
      <c r="K11" s="49">
        <v>-166</v>
      </c>
      <c r="L11" s="48">
        <f>K11-I11</f>
        <v>0</v>
      </c>
    </row>
    <row r="12" spans="1:21" ht="15.95" customHeight="1">
      <c r="B12" s="51" t="s">
        <v>7</v>
      </c>
      <c r="C12" s="12">
        <v>981</v>
      </c>
      <c r="D12" s="12">
        <v>1520</v>
      </c>
      <c r="E12" s="12">
        <v>562</v>
      </c>
      <c r="F12" s="12">
        <v>4825</v>
      </c>
      <c r="G12" s="45">
        <f>SUM(C12:F12)</f>
        <v>7888</v>
      </c>
      <c r="H12" s="12">
        <v>4327</v>
      </c>
      <c r="I12" s="30">
        <f>SUM(G12,H12)</f>
        <v>12215</v>
      </c>
      <c r="J12" s="61"/>
      <c r="K12" s="49">
        <v>12215</v>
      </c>
      <c r="L12" s="48">
        <f t="shared" si="1"/>
        <v>0</v>
      </c>
    </row>
    <row r="13" spans="1:21" ht="15.95" customHeight="1">
      <c r="B13" s="53" t="s">
        <v>48</v>
      </c>
      <c r="C13" s="29">
        <f>C8+C9+C10+C11+C12</f>
        <v>941</v>
      </c>
      <c r="D13" s="29">
        <f t="shared" ref="D13:I13" si="2">D8+D9+D10+D11+D12</f>
        <v>1661</v>
      </c>
      <c r="E13" s="29">
        <f t="shared" si="2"/>
        <v>664</v>
      </c>
      <c r="F13" s="29">
        <f t="shared" si="2"/>
        <v>4842</v>
      </c>
      <c r="G13" s="29">
        <f t="shared" si="2"/>
        <v>8108</v>
      </c>
      <c r="H13" s="29">
        <f t="shared" si="2"/>
        <v>4835</v>
      </c>
      <c r="I13" s="29">
        <f t="shared" si="2"/>
        <v>12943</v>
      </c>
      <c r="J13" s="62"/>
      <c r="K13" s="49">
        <v>12943</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941</v>
      </c>
      <c r="D16" s="29">
        <f t="shared" ref="D16:H16" si="3">SUM(D8:D9,D12,D15)+D19+D20+D11</f>
        <v>1661</v>
      </c>
      <c r="E16" s="29">
        <f t="shared" si="3"/>
        <v>664</v>
      </c>
      <c r="F16" s="29">
        <f t="shared" si="3"/>
        <v>4842</v>
      </c>
      <c r="G16" s="29">
        <f t="shared" si="3"/>
        <v>8108</v>
      </c>
      <c r="H16" s="29">
        <f t="shared" si="3"/>
        <v>4271</v>
      </c>
      <c r="I16" s="56">
        <f>SUM(G16,H16)</f>
        <v>12379</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-323</v>
      </c>
      <c r="I19" s="30">
        <f t="shared" ref="I19:I23" si="4">SUM(G19,H19)</f>
        <v>-323</v>
      </c>
      <c r="J19" s="61"/>
      <c r="K19" s="76">
        <v>-323</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-241</v>
      </c>
      <c r="I21" s="30">
        <f t="shared" si="4"/>
        <v>-241</v>
      </c>
      <c r="J21" s="61"/>
      <c r="K21" s="49">
        <v>-241</v>
      </c>
      <c r="L21" s="48">
        <f t="shared" si="5"/>
        <v>0</v>
      </c>
    </row>
    <row r="22" spans="1:19" ht="15.95" customHeight="1">
      <c r="B22" s="26" t="s">
        <v>8</v>
      </c>
      <c r="C22" s="12">
        <v>-573</v>
      </c>
      <c r="D22" s="12">
        <v>-730</v>
      </c>
      <c r="E22" s="12">
        <v>-16</v>
      </c>
      <c r="F22" s="12">
        <v>-2426</v>
      </c>
      <c r="G22" s="45">
        <f>SUM(C22:F22)</f>
        <v>-3745</v>
      </c>
      <c r="H22" s="12">
        <v>-2319</v>
      </c>
      <c r="I22" s="30">
        <f t="shared" si="4"/>
        <v>-6064</v>
      </c>
      <c r="J22" s="61"/>
      <c r="K22" s="49">
        <v>-6064</v>
      </c>
      <c r="L22" s="48">
        <f t="shared" si="5"/>
        <v>0</v>
      </c>
    </row>
    <row r="23" spans="1:19" ht="15.95" customHeight="1">
      <c r="B23" s="31" t="s">
        <v>51</v>
      </c>
      <c r="C23" s="29">
        <f t="shared" ref="C23:H23" si="6">SUM(C19:C22)</f>
        <v>-573</v>
      </c>
      <c r="D23" s="29">
        <f t="shared" si="6"/>
        <v>-730</v>
      </c>
      <c r="E23" s="29">
        <f t="shared" si="6"/>
        <v>-16</v>
      </c>
      <c r="F23" s="29">
        <f t="shared" si="6"/>
        <v>-2426</v>
      </c>
      <c r="G23" s="29">
        <f t="shared" si="6"/>
        <v>-3745</v>
      </c>
      <c r="H23" s="29">
        <f t="shared" si="6"/>
        <v>-2883</v>
      </c>
      <c r="I23" s="29">
        <f t="shared" si="4"/>
        <v>-6628</v>
      </c>
      <c r="J23" s="62"/>
      <c r="K23" s="49">
        <v>-6628</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-573</v>
      </c>
      <c r="D26" s="29">
        <f t="shared" ref="D26:H26" si="7">SUM(D22,D25)</f>
        <v>-730</v>
      </c>
      <c r="E26" s="29">
        <f t="shared" si="7"/>
        <v>-16</v>
      </c>
      <c r="F26" s="29">
        <f t="shared" si="7"/>
        <v>-2426</v>
      </c>
      <c r="G26" s="29">
        <f>SUM(C26:F26)</f>
        <v>-3745</v>
      </c>
      <c r="H26" s="29">
        <f t="shared" si="7"/>
        <v>-2319</v>
      </c>
      <c r="I26" s="55">
        <f>SUM(G26,H26)</f>
        <v>-6064</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368</v>
      </c>
      <c r="D28" s="29">
        <f t="shared" ref="D28:I28" si="8">D13+D23</f>
        <v>931</v>
      </c>
      <c r="E28" s="29">
        <f t="shared" si="8"/>
        <v>648</v>
      </c>
      <c r="F28" s="29">
        <f t="shared" si="8"/>
        <v>2416</v>
      </c>
      <c r="G28" s="29">
        <f t="shared" si="8"/>
        <v>4363</v>
      </c>
      <c r="H28" s="29">
        <f t="shared" si="8"/>
        <v>1952</v>
      </c>
      <c r="I28" s="29">
        <f t="shared" si="8"/>
        <v>6315</v>
      </c>
      <c r="J28" s="62"/>
      <c r="K28" s="76">
        <v>6315</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810</v>
      </c>
      <c r="D33" s="69">
        <v>1782</v>
      </c>
      <c r="E33" s="69">
        <v>619</v>
      </c>
      <c r="F33" s="69">
        <v>10838</v>
      </c>
      <c r="G33" s="69">
        <v>14049</v>
      </c>
      <c r="H33" s="69">
        <v>5104</v>
      </c>
      <c r="I33" s="69">
        <v>19153</v>
      </c>
      <c r="J33" s="10"/>
      <c r="K33" s="37"/>
      <c r="L33" s="36"/>
    </row>
    <row r="34" spans="1:19" s="11" customFormat="1" ht="15.95" customHeight="1">
      <c r="A34" s="72"/>
      <c r="B34" s="46" t="s">
        <v>71</v>
      </c>
      <c r="C34" s="69">
        <v>-585</v>
      </c>
      <c r="D34" s="69">
        <v>-618</v>
      </c>
      <c r="E34" s="69">
        <v>-1</v>
      </c>
      <c r="F34" s="69">
        <v>-14675</v>
      </c>
      <c r="G34" s="69">
        <v>-15879</v>
      </c>
      <c r="H34" s="69">
        <v>-2549</v>
      </c>
      <c r="I34" s="69">
        <v>-18428</v>
      </c>
      <c r="J34" s="10"/>
      <c r="K34" s="37"/>
      <c r="L34" s="36"/>
    </row>
    <row r="35" spans="1:19" s="11" customFormat="1" ht="15.95" customHeight="1">
      <c r="A35" s="72"/>
      <c r="B35" s="46" t="s">
        <v>72</v>
      </c>
      <c r="C35" s="69">
        <v>225</v>
      </c>
      <c r="D35" s="69">
        <v>1164</v>
      </c>
      <c r="E35" s="69">
        <v>618</v>
      </c>
      <c r="F35" s="69">
        <v>-3837</v>
      </c>
      <c r="G35" s="69">
        <v>-1830</v>
      </c>
      <c r="H35" s="69">
        <v>2555</v>
      </c>
      <c r="I35" s="69">
        <v>725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873</v>
      </c>
      <c r="D40" s="73" t="s">
        <v>73</v>
      </c>
      <c r="E40" s="3"/>
      <c r="G40" s="3"/>
      <c r="H40" s="3"/>
      <c r="I40" s="3"/>
      <c r="J40" s="33"/>
    </row>
    <row r="41" spans="1:19" ht="15.95" customHeight="1">
      <c r="B41" s="58" t="s">
        <v>0</v>
      </c>
      <c r="C41" s="77">
        <v>697</v>
      </c>
      <c r="D41" s="73" t="s">
        <v>73</v>
      </c>
      <c r="E41" s="3"/>
      <c r="G41" s="3"/>
      <c r="H41" s="3"/>
      <c r="I41" s="3"/>
      <c r="J41" s="33"/>
    </row>
    <row r="42" spans="1:19" ht="15.95" customHeight="1">
      <c r="B42" s="58" t="s">
        <v>1</v>
      </c>
      <c r="C42" s="77">
        <v>-590</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39" priority="10" stopIfTrue="1" operator="equal">
      <formula>"FAIL"</formula>
    </cfRule>
  </conditionalFormatting>
  <conditionalFormatting sqref="L8:L13 L19:L23 L28">
    <cfRule type="cellIs" dxfId="238" priority="9" stopIfTrue="1" operator="notEqual">
      <formula>0</formula>
    </cfRule>
  </conditionalFormatting>
  <conditionalFormatting sqref="C3:E3">
    <cfRule type="expression" dxfId="237" priority="7">
      <formula>$E$3&lt;&gt;0</formula>
    </cfRule>
  </conditionalFormatting>
  <conditionalFormatting sqref="L6:L7">
    <cfRule type="expression" dxfId="236" priority="8">
      <formula>SUM($L$8:$L$13,$L$19:$L$23,$L$28)&lt;&gt;0</formula>
    </cfRule>
  </conditionalFormatting>
  <conditionalFormatting sqref="C33:I33">
    <cfRule type="expression" dxfId="235" priority="5">
      <formula>ABS((C16-C33)/C33)&gt;0.1</formula>
    </cfRule>
    <cfRule type="expression" dxfId="234" priority="6">
      <formula>ABS(C16-C33)&gt;1000</formula>
    </cfRule>
  </conditionalFormatting>
  <conditionalFormatting sqref="C35:I35">
    <cfRule type="expression" dxfId="233" priority="1">
      <formula>ABS(C28-C35)&gt;1000</formula>
    </cfRule>
    <cfRule type="expression" dxfId="232" priority="2">
      <formula>ABS((C28-C35)/C35)&gt;0.1</formula>
    </cfRule>
  </conditionalFormatting>
  <conditionalFormatting sqref="C34:I34">
    <cfRule type="expression" dxfId="231" priority="3">
      <formula>ABS(C26-C34)&gt;1000</formula>
    </cfRule>
    <cfRule type="expression" dxfId="23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20</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318</v>
      </c>
      <c r="D8" s="12">
        <v>0</v>
      </c>
      <c r="E8" s="12">
        <v>319</v>
      </c>
      <c r="F8" s="12">
        <v>0</v>
      </c>
      <c r="G8" s="45">
        <f>SUM(C8:F8)</f>
        <v>637</v>
      </c>
      <c r="H8" s="12">
        <v>2488</v>
      </c>
      <c r="I8" s="30">
        <f>SUM(G8,H8)</f>
        <v>3125</v>
      </c>
      <c r="J8" s="61"/>
      <c r="K8" s="75">
        <v>3125</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-50</v>
      </c>
      <c r="D11" s="12">
        <v>0</v>
      </c>
      <c r="E11" s="12">
        <v>-18</v>
      </c>
      <c r="F11" s="12">
        <v>0</v>
      </c>
      <c r="G11" s="45">
        <f>SUM(C11:F11)</f>
        <v>-68</v>
      </c>
      <c r="H11" s="12">
        <v>-259</v>
      </c>
      <c r="I11" s="30">
        <f>SUM(G11,H11)</f>
        <v>-327</v>
      </c>
      <c r="J11" s="61"/>
      <c r="K11" s="49">
        <v>-327</v>
      </c>
      <c r="L11" s="48">
        <f>K11-I11</f>
        <v>0</v>
      </c>
    </row>
    <row r="12" spans="1:21" ht="15.95" customHeight="1">
      <c r="B12" s="51" t="s">
        <v>7</v>
      </c>
      <c r="C12" s="12">
        <v>665</v>
      </c>
      <c r="D12" s="12">
        <v>484</v>
      </c>
      <c r="E12" s="12">
        <v>1197</v>
      </c>
      <c r="F12" s="12">
        <v>199</v>
      </c>
      <c r="G12" s="45">
        <f>SUM(C12:F12)</f>
        <v>2545</v>
      </c>
      <c r="H12" s="12">
        <v>3211</v>
      </c>
      <c r="I12" s="30">
        <f>SUM(G12,H12)</f>
        <v>5756</v>
      </c>
      <c r="J12" s="61"/>
      <c r="K12" s="49">
        <v>5756</v>
      </c>
      <c r="L12" s="48">
        <f t="shared" si="1"/>
        <v>0</v>
      </c>
    </row>
    <row r="13" spans="1:21" ht="15.95" customHeight="1">
      <c r="B13" s="53" t="s">
        <v>48</v>
      </c>
      <c r="C13" s="29">
        <f>C8+C9+C10+C11+C12</f>
        <v>933</v>
      </c>
      <c r="D13" s="29">
        <f t="shared" ref="D13:I13" si="2">D8+D9+D10+D11+D12</f>
        <v>484</v>
      </c>
      <c r="E13" s="29">
        <f t="shared" si="2"/>
        <v>1498</v>
      </c>
      <c r="F13" s="29">
        <f t="shared" si="2"/>
        <v>199</v>
      </c>
      <c r="G13" s="29">
        <f t="shared" si="2"/>
        <v>3114</v>
      </c>
      <c r="H13" s="29">
        <f t="shared" si="2"/>
        <v>5440</v>
      </c>
      <c r="I13" s="29">
        <f t="shared" si="2"/>
        <v>8554</v>
      </c>
      <c r="J13" s="62"/>
      <c r="K13" s="49">
        <v>8554</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933</v>
      </c>
      <c r="D16" s="29">
        <f t="shared" ref="D16:H16" si="3">SUM(D8:D9,D12,D15)+D19+D20+D11</f>
        <v>484</v>
      </c>
      <c r="E16" s="29">
        <f t="shared" si="3"/>
        <v>1498</v>
      </c>
      <c r="F16" s="29">
        <f t="shared" si="3"/>
        <v>199</v>
      </c>
      <c r="G16" s="29">
        <f t="shared" si="3"/>
        <v>3114</v>
      </c>
      <c r="H16" s="29">
        <f t="shared" si="3"/>
        <v>5440</v>
      </c>
      <c r="I16" s="56">
        <f>SUM(G16,H16)</f>
        <v>8554</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-678</v>
      </c>
      <c r="D22" s="12">
        <v>-417</v>
      </c>
      <c r="E22" s="12">
        <v>-90</v>
      </c>
      <c r="F22" s="12">
        <v>-305</v>
      </c>
      <c r="G22" s="45">
        <f>SUM(C22:F22)</f>
        <v>-1490</v>
      </c>
      <c r="H22" s="12">
        <v>-2228</v>
      </c>
      <c r="I22" s="30">
        <f t="shared" si="4"/>
        <v>-3718</v>
      </c>
      <c r="J22" s="61"/>
      <c r="K22" s="49">
        <v>-3718</v>
      </c>
      <c r="L22" s="48">
        <f t="shared" si="5"/>
        <v>0</v>
      </c>
    </row>
    <row r="23" spans="1:19" ht="15.95" customHeight="1">
      <c r="B23" s="31" t="s">
        <v>51</v>
      </c>
      <c r="C23" s="29">
        <f t="shared" ref="C23:H23" si="6">SUM(C19:C22)</f>
        <v>-678</v>
      </c>
      <c r="D23" s="29">
        <f t="shared" si="6"/>
        <v>-417</v>
      </c>
      <c r="E23" s="29">
        <f t="shared" si="6"/>
        <v>-90</v>
      </c>
      <c r="F23" s="29">
        <f t="shared" si="6"/>
        <v>-305</v>
      </c>
      <c r="G23" s="29">
        <f t="shared" si="6"/>
        <v>-1490</v>
      </c>
      <c r="H23" s="29">
        <f t="shared" si="6"/>
        <v>-2228</v>
      </c>
      <c r="I23" s="29">
        <f t="shared" si="4"/>
        <v>-3718</v>
      </c>
      <c r="J23" s="62"/>
      <c r="K23" s="49">
        <v>-3718</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-678</v>
      </c>
      <c r="D26" s="29">
        <f t="shared" ref="D26:H26" si="7">SUM(D22,D25)</f>
        <v>-417</v>
      </c>
      <c r="E26" s="29">
        <f t="shared" si="7"/>
        <v>-90</v>
      </c>
      <c r="F26" s="29">
        <f t="shared" si="7"/>
        <v>-305</v>
      </c>
      <c r="G26" s="29">
        <f>SUM(C26:F26)</f>
        <v>-1490</v>
      </c>
      <c r="H26" s="29">
        <f t="shared" si="7"/>
        <v>-2228</v>
      </c>
      <c r="I26" s="55">
        <f>SUM(G26,H26)</f>
        <v>-3718</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255</v>
      </c>
      <c r="D28" s="29">
        <f t="shared" ref="D28:I28" si="8">D13+D23</f>
        <v>67</v>
      </c>
      <c r="E28" s="29">
        <f t="shared" si="8"/>
        <v>1408</v>
      </c>
      <c r="F28" s="29">
        <f t="shared" si="8"/>
        <v>-106</v>
      </c>
      <c r="G28" s="29">
        <f t="shared" si="8"/>
        <v>1624</v>
      </c>
      <c r="H28" s="29">
        <f t="shared" si="8"/>
        <v>3212</v>
      </c>
      <c r="I28" s="29">
        <f t="shared" si="8"/>
        <v>4836</v>
      </c>
      <c r="J28" s="62"/>
      <c r="K28" s="76">
        <v>4836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1083</v>
      </c>
      <c r="D33" s="69">
        <v>447</v>
      </c>
      <c r="E33" s="69">
        <v>1458</v>
      </c>
      <c r="F33" s="69">
        <v>98</v>
      </c>
      <c r="G33" s="69">
        <v>3086</v>
      </c>
      <c r="H33" s="69">
        <v>5374</v>
      </c>
      <c r="I33" s="69">
        <v>8460</v>
      </c>
      <c r="J33" s="10"/>
      <c r="K33" s="37"/>
      <c r="L33" s="36"/>
    </row>
    <row r="34" spans="1:19" s="11" customFormat="1" ht="15.95" customHeight="1">
      <c r="A34" s="72"/>
      <c r="B34" s="46" t="s">
        <v>71</v>
      </c>
      <c r="C34" s="69">
        <v>-629</v>
      </c>
      <c r="D34" s="69">
        <v>-414</v>
      </c>
      <c r="E34" s="69">
        <v>-59</v>
      </c>
      <c r="F34" s="69">
        <v>-81</v>
      </c>
      <c r="G34" s="69">
        <v>-1183</v>
      </c>
      <c r="H34" s="69">
        <v>-2179</v>
      </c>
      <c r="I34" s="69">
        <v>-3362</v>
      </c>
      <c r="J34" s="10"/>
      <c r="K34" s="37"/>
      <c r="L34" s="36"/>
    </row>
    <row r="35" spans="1:19" s="11" customFormat="1" ht="15.95" customHeight="1">
      <c r="A35" s="72"/>
      <c r="B35" s="46" t="s">
        <v>72</v>
      </c>
      <c r="C35" s="69">
        <v>454</v>
      </c>
      <c r="D35" s="69">
        <v>33</v>
      </c>
      <c r="E35" s="69">
        <v>1399</v>
      </c>
      <c r="F35" s="69">
        <v>17</v>
      </c>
      <c r="G35" s="69">
        <v>1903</v>
      </c>
      <c r="H35" s="69">
        <v>3195</v>
      </c>
      <c r="I35" s="69">
        <v>5098</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369</v>
      </c>
      <c r="D40" s="73" t="s">
        <v>73</v>
      </c>
      <c r="E40" s="3"/>
      <c r="G40" s="3"/>
      <c r="H40" s="3"/>
      <c r="I40" s="3"/>
      <c r="J40" s="33"/>
    </row>
    <row r="41" spans="1:19" ht="15.95" customHeight="1">
      <c r="B41" s="58" t="s">
        <v>0</v>
      </c>
      <c r="C41" s="77">
        <v>37</v>
      </c>
      <c r="D41" s="73" t="s">
        <v>73</v>
      </c>
      <c r="E41" s="3"/>
      <c r="G41" s="3"/>
      <c r="H41" s="3"/>
      <c r="I41" s="3"/>
      <c r="J41" s="33"/>
    </row>
    <row r="42" spans="1:19" ht="15.95" customHeight="1">
      <c r="B42" s="58" t="s">
        <v>1</v>
      </c>
      <c r="C42" s="77">
        <v>-393</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29" priority="10" stopIfTrue="1" operator="equal">
      <formula>"FAIL"</formula>
    </cfRule>
  </conditionalFormatting>
  <conditionalFormatting sqref="L8:L13 L19:L23 L28">
    <cfRule type="cellIs" dxfId="228" priority="9" stopIfTrue="1" operator="notEqual">
      <formula>0</formula>
    </cfRule>
  </conditionalFormatting>
  <conditionalFormatting sqref="C3:E3">
    <cfRule type="expression" dxfId="227" priority="7">
      <formula>$E$3&lt;&gt;0</formula>
    </cfRule>
  </conditionalFormatting>
  <conditionalFormatting sqref="L6:L7">
    <cfRule type="expression" dxfId="226" priority="8">
      <formula>SUM($L$8:$L$13,$L$19:$L$23,$L$28)&lt;&gt;0</formula>
    </cfRule>
  </conditionalFormatting>
  <conditionalFormatting sqref="C33:I33">
    <cfRule type="expression" dxfId="225" priority="5">
      <formula>ABS((C16-C33)/C33)&gt;0.1</formula>
    </cfRule>
    <cfRule type="expression" dxfId="224" priority="6">
      <formula>ABS(C16-C33)&gt;1000</formula>
    </cfRule>
  </conditionalFormatting>
  <conditionalFormatting sqref="C35:I35">
    <cfRule type="expression" dxfId="223" priority="1">
      <formula>ABS(C28-C35)&gt;1000</formula>
    </cfRule>
    <cfRule type="expression" dxfId="222" priority="2">
      <formula>ABS((C28-C35)/C35)&gt;0.1</formula>
    </cfRule>
  </conditionalFormatting>
  <conditionalFormatting sqref="C34:I34">
    <cfRule type="expression" dxfId="221" priority="3">
      <formula>ABS(C26-C34)&gt;1000</formula>
    </cfRule>
    <cfRule type="expression" dxfId="22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21</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120</v>
      </c>
      <c r="D8" s="12">
        <v>167</v>
      </c>
      <c r="E8" s="12">
        <v>44</v>
      </c>
      <c r="F8" s="12">
        <v>0</v>
      </c>
      <c r="G8" s="45">
        <f>SUM(C8:F8)</f>
        <v>331</v>
      </c>
      <c r="H8" s="12">
        <v>239</v>
      </c>
      <c r="I8" s="30">
        <f>SUM(G8,H8)</f>
        <v>570</v>
      </c>
      <c r="J8" s="61"/>
      <c r="K8" s="75">
        <v>570</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-57</v>
      </c>
      <c r="F11" s="12">
        <v>0</v>
      </c>
      <c r="G11" s="45">
        <f>SUM(C11:F11)</f>
        <v>-57</v>
      </c>
      <c r="H11" s="12">
        <v>-158</v>
      </c>
      <c r="I11" s="30">
        <f>SUM(G11,H11)</f>
        <v>-215</v>
      </c>
      <c r="J11" s="61"/>
      <c r="K11" s="49">
        <v>-215</v>
      </c>
      <c r="L11" s="48">
        <f>K11-I11</f>
        <v>0</v>
      </c>
    </row>
    <row r="12" spans="1:21" ht="15.95" customHeight="1">
      <c r="B12" s="51" t="s">
        <v>7</v>
      </c>
      <c r="C12" s="12">
        <v>570</v>
      </c>
      <c r="D12" s="12">
        <v>882</v>
      </c>
      <c r="E12" s="12">
        <v>1151</v>
      </c>
      <c r="F12" s="12">
        <v>0</v>
      </c>
      <c r="G12" s="45">
        <f>SUM(C12:F12)</f>
        <v>2603</v>
      </c>
      <c r="H12" s="12">
        <v>4618</v>
      </c>
      <c r="I12" s="30">
        <f>SUM(G12,H12)</f>
        <v>7221</v>
      </c>
      <c r="J12" s="61"/>
      <c r="K12" s="49">
        <v>7221</v>
      </c>
      <c r="L12" s="48">
        <f t="shared" si="1"/>
        <v>0</v>
      </c>
    </row>
    <row r="13" spans="1:21" ht="15.95" customHeight="1">
      <c r="B13" s="53" t="s">
        <v>48</v>
      </c>
      <c r="C13" s="29">
        <f>C8+C9+C10+C11+C12</f>
        <v>690</v>
      </c>
      <c r="D13" s="29">
        <f t="shared" ref="D13:I13" si="2">D8+D9+D10+D11+D12</f>
        <v>1049</v>
      </c>
      <c r="E13" s="29">
        <f t="shared" si="2"/>
        <v>1138</v>
      </c>
      <c r="F13" s="29">
        <f t="shared" si="2"/>
        <v>0</v>
      </c>
      <c r="G13" s="29">
        <f t="shared" si="2"/>
        <v>2877</v>
      </c>
      <c r="H13" s="29">
        <f t="shared" si="2"/>
        <v>4699</v>
      </c>
      <c r="I13" s="29">
        <f t="shared" si="2"/>
        <v>7576</v>
      </c>
      <c r="J13" s="62"/>
      <c r="K13" s="49">
        <v>7576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690</v>
      </c>
      <c r="D16" s="29">
        <f t="shared" ref="D16:H16" si="3">SUM(D8:D9,D12,D15)+D19+D20+D11</f>
        <v>1049</v>
      </c>
      <c r="E16" s="29">
        <f t="shared" si="3"/>
        <v>1138</v>
      </c>
      <c r="F16" s="29">
        <f t="shared" si="3"/>
        <v>0</v>
      </c>
      <c r="G16" s="29">
        <f t="shared" si="3"/>
        <v>2877</v>
      </c>
      <c r="H16" s="29">
        <f t="shared" si="3"/>
        <v>4699</v>
      </c>
      <c r="I16" s="56">
        <f>SUM(G16,H16)</f>
        <v>7576</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-854</v>
      </c>
      <c r="D22" s="12">
        <v>-1001</v>
      </c>
      <c r="E22" s="12">
        <v>-353</v>
      </c>
      <c r="F22" s="12">
        <v>0</v>
      </c>
      <c r="G22" s="45">
        <f>SUM(C22:F22)</f>
        <v>-2208</v>
      </c>
      <c r="H22" s="12">
        <v>-999</v>
      </c>
      <c r="I22" s="30">
        <f t="shared" si="4"/>
        <v>-3207</v>
      </c>
      <c r="J22" s="61"/>
      <c r="K22" s="49">
        <v>-3207</v>
      </c>
      <c r="L22" s="48">
        <f t="shared" si="5"/>
        <v>0</v>
      </c>
    </row>
    <row r="23" spans="1:19" ht="15.95" customHeight="1">
      <c r="B23" s="31" t="s">
        <v>51</v>
      </c>
      <c r="C23" s="29">
        <f t="shared" ref="C23:H23" si="6">SUM(C19:C22)</f>
        <v>-854</v>
      </c>
      <c r="D23" s="29">
        <f t="shared" si="6"/>
        <v>-1001</v>
      </c>
      <c r="E23" s="29">
        <f t="shared" si="6"/>
        <v>-353</v>
      </c>
      <c r="F23" s="29">
        <f t="shared" si="6"/>
        <v>0</v>
      </c>
      <c r="G23" s="29">
        <f t="shared" si="6"/>
        <v>-2208</v>
      </c>
      <c r="H23" s="29">
        <f t="shared" si="6"/>
        <v>-999</v>
      </c>
      <c r="I23" s="29">
        <f t="shared" si="4"/>
        <v>-3207</v>
      </c>
      <c r="J23" s="62"/>
      <c r="K23" s="49">
        <v>-3207</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-854</v>
      </c>
      <c r="D26" s="29">
        <f t="shared" ref="D26:H26" si="7">SUM(D22,D25)</f>
        <v>-1001</v>
      </c>
      <c r="E26" s="29">
        <f t="shared" si="7"/>
        <v>-353</v>
      </c>
      <c r="F26" s="29">
        <f t="shared" si="7"/>
        <v>0</v>
      </c>
      <c r="G26" s="29">
        <f>SUM(C26:F26)</f>
        <v>-2208</v>
      </c>
      <c r="H26" s="29">
        <f t="shared" si="7"/>
        <v>-999</v>
      </c>
      <c r="I26" s="55">
        <f>SUM(G26,H26)</f>
        <v>-3207</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-164</v>
      </c>
      <c r="D28" s="29">
        <f t="shared" ref="D28:I28" si="8">D13+D23</f>
        <v>48</v>
      </c>
      <c r="E28" s="29">
        <f t="shared" si="8"/>
        <v>785</v>
      </c>
      <c r="F28" s="29">
        <f t="shared" si="8"/>
        <v>0</v>
      </c>
      <c r="G28" s="29">
        <f t="shared" si="8"/>
        <v>669</v>
      </c>
      <c r="H28" s="29">
        <f t="shared" si="8"/>
        <v>3700</v>
      </c>
      <c r="I28" s="29">
        <f t="shared" si="8"/>
        <v>4369</v>
      </c>
      <c r="J28" s="62"/>
      <c r="K28" s="76">
        <v>4369</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629</v>
      </c>
      <c r="D33" s="69">
        <v>917</v>
      </c>
      <c r="E33" s="69">
        <v>847</v>
      </c>
      <c r="F33" s="69">
        <v>0</v>
      </c>
      <c r="G33" s="69">
        <v>2393</v>
      </c>
      <c r="H33" s="69">
        <v>4370</v>
      </c>
      <c r="I33" s="69">
        <v>6763</v>
      </c>
      <c r="J33" s="10"/>
      <c r="K33" s="37"/>
      <c r="L33" s="36"/>
    </row>
    <row r="34" spans="1:19" s="11" customFormat="1" ht="15.95" customHeight="1">
      <c r="A34" s="72"/>
      <c r="B34" s="46" t="s">
        <v>71</v>
      </c>
      <c r="C34" s="69">
        <v>-765</v>
      </c>
      <c r="D34" s="69">
        <v>-775</v>
      </c>
      <c r="E34" s="69">
        <v>9</v>
      </c>
      <c r="F34" s="69">
        <v>0</v>
      </c>
      <c r="G34" s="69">
        <v>-1531</v>
      </c>
      <c r="H34" s="69">
        <v>-900</v>
      </c>
      <c r="I34" s="69">
        <v>-2431</v>
      </c>
      <c r="J34" s="10"/>
      <c r="K34" s="37"/>
      <c r="L34" s="36"/>
    </row>
    <row r="35" spans="1:19" s="11" customFormat="1" ht="15.95" customHeight="1">
      <c r="A35" s="72"/>
      <c r="B35" s="46" t="s">
        <v>72</v>
      </c>
      <c r="C35" s="69">
        <v>-136</v>
      </c>
      <c r="D35" s="69">
        <v>142</v>
      </c>
      <c r="E35" s="69">
        <v>856</v>
      </c>
      <c r="F35" s="69">
        <v>0</v>
      </c>
      <c r="G35" s="69">
        <v>862</v>
      </c>
      <c r="H35" s="69">
        <v>3470</v>
      </c>
      <c r="I35" s="69">
        <v>4332</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529</v>
      </c>
      <c r="D40" s="73" t="s">
        <v>73</v>
      </c>
      <c r="E40" s="3"/>
      <c r="G40" s="3"/>
      <c r="H40" s="3"/>
      <c r="I40" s="3"/>
      <c r="J40" s="33"/>
    </row>
    <row r="41" spans="1:19" ht="15.95" customHeight="1">
      <c r="B41" s="58" t="s">
        <v>0</v>
      </c>
      <c r="C41" s="77">
        <v>520</v>
      </c>
      <c r="D41" s="73" t="s">
        <v>73</v>
      </c>
      <c r="E41" s="3"/>
      <c r="G41" s="3"/>
      <c r="H41" s="3"/>
      <c r="I41" s="3"/>
      <c r="J41" s="33"/>
    </row>
    <row r="42" spans="1:19" ht="15.95" customHeight="1">
      <c r="B42" s="58" t="s">
        <v>1</v>
      </c>
      <c r="C42" s="77">
        <v>-1001</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19" priority="10" stopIfTrue="1" operator="equal">
      <formula>"FAIL"</formula>
    </cfRule>
  </conditionalFormatting>
  <conditionalFormatting sqref="L8:L13 L19:L23 L28">
    <cfRule type="cellIs" dxfId="218" priority="9" stopIfTrue="1" operator="notEqual">
      <formula>0</formula>
    </cfRule>
  </conditionalFormatting>
  <conditionalFormatting sqref="C3:E3">
    <cfRule type="expression" dxfId="217" priority="7">
      <formula>$E$3&lt;&gt;0</formula>
    </cfRule>
  </conditionalFormatting>
  <conditionalFormatting sqref="L6:L7">
    <cfRule type="expression" dxfId="216" priority="8">
      <formula>SUM($L$8:$L$13,$L$19:$L$23,$L$28)&lt;&gt;0</formula>
    </cfRule>
  </conditionalFormatting>
  <conditionalFormatting sqref="C33:I33">
    <cfRule type="expression" dxfId="215" priority="5">
      <formula>ABS((C16-C33)/C33)&gt;0.1</formula>
    </cfRule>
    <cfRule type="expression" dxfId="214" priority="6">
      <formula>ABS(C16-C33)&gt;1000</formula>
    </cfRule>
  </conditionalFormatting>
  <conditionalFormatting sqref="C35:I35">
    <cfRule type="expression" dxfId="213" priority="1">
      <formula>ABS(C28-C35)&gt;1000</formula>
    </cfRule>
    <cfRule type="expression" dxfId="212" priority="2">
      <formula>ABS((C28-C35)/C35)&gt;0.1</formula>
    </cfRule>
  </conditionalFormatting>
  <conditionalFormatting sqref="C34:I34">
    <cfRule type="expression" dxfId="211" priority="3">
      <formula>ABS(C26-C34)&gt;1000</formula>
    </cfRule>
    <cfRule type="expression" dxfId="21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22</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63</v>
      </c>
      <c r="D8" s="12">
        <v>30</v>
      </c>
      <c r="E8" s="12">
        <v>183</v>
      </c>
      <c r="F8" s="12">
        <v>0</v>
      </c>
      <c r="G8" s="45">
        <f>SUM(C8:F8)</f>
        <v>276</v>
      </c>
      <c r="H8" s="12">
        <v>303</v>
      </c>
      <c r="I8" s="30">
        <f>SUM(G8,H8)</f>
        <v>579</v>
      </c>
      <c r="J8" s="61"/>
      <c r="K8" s="75">
        <v>579</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-5</v>
      </c>
      <c r="D11" s="12">
        <v>-5</v>
      </c>
      <c r="E11" s="12">
        <v>-39</v>
      </c>
      <c r="F11" s="12">
        <v>0</v>
      </c>
      <c r="G11" s="45">
        <f>SUM(C11:F11)</f>
        <v>-49</v>
      </c>
      <c r="H11" s="12">
        <v>0</v>
      </c>
      <c r="I11" s="30">
        <f>SUM(G11,H11)</f>
        <v>-49</v>
      </c>
      <c r="J11" s="61"/>
      <c r="K11" s="49">
        <v>-49</v>
      </c>
      <c r="L11" s="48">
        <f>K11-I11</f>
        <v>0</v>
      </c>
    </row>
    <row r="12" spans="1:21" ht="15.95" customHeight="1">
      <c r="B12" s="51" t="s">
        <v>7</v>
      </c>
      <c r="C12" s="12">
        <v>577</v>
      </c>
      <c r="D12" s="12">
        <v>540</v>
      </c>
      <c r="E12" s="12">
        <v>1768</v>
      </c>
      <c r="F12" s="12">
        <v>0</v>
      </c>
      <c r="G12" s="45">
        <f>SUM(C12:F12)</f>
        <v>2885</v>
      </c>
      <c r="H12" s="12">
        <v>1733</v>
      </c>
      <c r="I12" s="30">
        <f>SUM(G12,H12)</f>
        <v>4618</v>
      </c>
      <c r="J12" s="61"/>
      <c r="K12" s="49">
        <v>4618</v>
      </c>
      <c r="L12" s="48">
        <f t="shared" si="1"/>
        <v>0</v>
      </c>
    </row>
    <row r="13" spans="1:21" ht="15.95" customHeight="1">
      <c r="B13" s="53" t="s">
        <v>48</v>
      </c>
      <c r="C13" s="29">
        <f>C8+C9+C10+C11+C12</f>
        <v>635</v>
      </c>
      <c r="D13" s="29">
        <f t="shared" ref="D13:I13" si="2">D8+D9+D10+D11+D12</f>
        <v>565</v>
      </c>
      <c r="E13" s="29">
        <f t="shared" si="2"/>
        <v>1912</v>
      </c>
      <c r="F13" s="29">
        <f t="shared" si="2"/>
        <v>0</v>
      </c>
      <c r="G13" s="29">
        <f t="shared" si="2"/>
        <v>3112</v>
      </c>
      <c r="H13" s="29">
        <f t="shared" si="2"/>
        <v>2036</v>
      </c>
      <c r="I13" s="29">
        <f t="shared" si="2"/>
        <v>5148</v>
      </c>
      <c r="J13" s="62"/>
      <c r="K13" s="49">
        <v>5148</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635</v>
      </c>
      <c r="D16" s="29">
        <f t="shared" ref="D16:H16" si="3">SUM(D8:D9,D12,D15)+D19+D20+D11</f>
        <v>565</v>
      </c>
      <c r="E16" s="29">
        <f t="shared" si="3"/>
        <v>1792</v>
      </c>
      <c r="F16" s="29">
        <f t="shared" si="3"/>
        <v>0</v>
      </c>
      <c r="G16" s="29">
        <f t="shared" si="3"/>
        <v>2992</v>
      </c>
      <c r="H16" s="29">
        <f t="shared" si="3"/>
        <v>1911</v>
      </c>
      <c r="I16" s="56">
        <f>SUM(G16,H16)</f>
        <v>4903</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-120</v>
      </c>
      <c r="F19" s="12">
        <v>0</v>
      </c>
      <c r="G19" s="45">
        <f>SUM(C19:F19)</f>
        <v>-120</v>
      </c>
      <c r="H19" s="12">
        <v>-125</v>
      </c>
      <c r="I19" s="30">
        <f t="shared" ref="I19:I23" si="4">SUM(G19,H19)</f>
        <v>-245</v>
      </c>
      <c r="J19" s="61"/>
      <c r="K19" s="76">
        <v>-245</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-669</v>
      </c>
      <c r="D22" s="12">
        <v>-472</v>
      </c>
      <c r="E22" s="12">
        <v>-334</v>
      </c>
      <c r="F22" s="12">
        <v>0</v>
      </c>
      <c r="G22" s="45">
        <f>SUM(C22:F22)</f>
        <v>-1475</v>
      </c>
      <c r="H22" s="12">
        <v>-637</v>
      </c>
      <c r="I22" s="30">
        <f t="shared" si="4"/>
        <v>-2112</v>
      </c>
      <c r="J22" s="61"/>
      <c r="K22" s="49">
        <v>-2112</v>
      </c>
      <c r="L22" s="48">
        <f t="shared" si="5"/>
        <v>0</v>
      </c>
    </row>
    <row r="23" spans="1:19" ht="15.95" customHeight="1">
      <c r="B23" s="31" t="s">
        <v>51</v>
      </c>
      <c r="C23" s="29">
        <f t="shared" ref="C23:H23" si="6">SUM(C19:C22)</f>
        <v>-669</v>
      </c>
      <c r="D23" s="29">
        <f t="shared" si="6"/>
        <v>-472</v>
      </c>
      <c r="E23" s="29">
        <f t="shared" si="6"/>
        <v>-454</v>
      </c>
      <c r="F23" s="29">
        <f t="shared" si="6"/>
        <v>0</v>
      </c>
      <c r="G23" s="29">
        <f t="shared" si="6"/>
        <v>-1595</v>
      </c>
      <c r="H23" s="29">
        <f t="shared" si="6"/>
        <v>-762</v>
      </c>
      <c r="I23" s="29">
        <f t="shared" si="4"/>
        <v>-2357</v>
      </c>
      <c r="J23" s="62"/>
      <c r="K23" s="49">
        <v>-2357</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-669</v>
      </c>
      <c r="D26" s="29">
        <f t="shared" ref="D26:H26" si="7">SUM(D22,D25)</f>
        <v>-472</v>
      </c>
      <c r="E26" s="29">
        <f t="shared" si="7"/>
        <v>-334</v>
      </c>
      <c r="F26" s="29">
        <f t="shared" si="7"/>
        <v>0</v>
      </c>
      <c r="G26" s="29">
        <f>SUM(C26:F26)</f>
        <v>-1475</v>
      </c>
      <c r="H26" s="29">
        <f t="shared" si="7"/>
        <v>-637</v>
      </c>
      <c r="I26" s="55">
        <f>SUM(G26,H26)</f>
        <v>-2112</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-34</v>
      </c>
      <c r="D28" s="29">
        <f t="shared" ref="D28:I28" si="8">D13+D23</f>
        <v>93</v>
      </c>
      <c r="E28" s="29">
        <f t="shared" si="8"/>
        <v>1458</v>
      </c>
      <c r="F28" s="29">
        <f t="shared" si="8"/>
        <v>0</v>
      </c>
      <c r="G28" s="29">
        <f t="shared" si="8"/>
        <v>1517</v>
      </c>
      <c r="H28" s="29">
        <f t="shared" si="8"/>
        <v>1274</v>
      </c>
      <c r="I28" s="29">
        <f t="shared" si="8"/>
        <v>2791</v>
      </c>
      <c r="J28" s="62"/>
      <c r="K28" s="76">
        <v>2791</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13</v>
      </c>
      <c r="F30" s="12">
        <v>0</v>
      </c>
      <c r="G30" s="45">
        <f>SUM(C30:F30)</f>
        <v>13</v>
      </c>
      <c r="H30" s="12">
        <v>0</v>
      </c>
      <c r="I30" s="30">
        <f>SUM(G30,H30)</f>
        <v>13</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553</v>
      </c>
      <c r="D33" s="69">
        <v>1057</v>
      </c>
      <c r="E33" s="69">
        <v>1674</v>
      </c>
      <c r="F33" s="69">
        <v>0</v>
      </c>
      <c r="G33" s="69">
        <v>3284</v>
      </c>
      <c r="H33" s="69">
        <v>2603</v>
      </c>
      <c r="I33" s="69">
        <v>5887</v>
      </c>
      <c r="J33" s="10"/>
      <c r="K33" s="37"/>
      <c r="L33" s="36"/>
    </row>
    <row r="34" spans="1:19" s="11" customFormat="1" ht="15.95" customHeight="1">
      <c r="A34" s="72"/>
      <c r="B34" s="46" t="s">
        <v>71</v>
      </c>
      <c r="C34" s="69">
        <v>-614</v>
      </c>
      <c r="D34" s="69">
        <v>-466</v>
      </c>
      <c r="E34" s="69">
        <v>-1108</v>
      </c>
      <c r="F34" s="69">
        <v>0</v>
      </c>
      <c r="G34" s="69">
        <v>-2188</v>
      </c>
      <c r="H34" s="69">
        <v>-546</v>
      </c>
      <c r="I34" s="69">
        <v>-2734</v>
      </c>
      <c r="J34" s="10"/>
      <c r="K34" s="37"/>
      <c r="L34" s="36"/>
    </row>
    <row r="35" spans="1:19" s="11" customFormat="1" ht="15.95" customHeight="1">
      <c r="A35" s="72"/>
      <c r="B35" s="46" t="s">
        <v>72</v>
      </c>
      <c r="C35" s="69">
        <v>-61</v>
      </c>
      <c r="D35" s="69">
        <v>591</v>
      </c>
      <c r="E35" s="69">
        <v>566</v>
      </c>
      <c r="F35" s="69">
        <v>0</v>
      </c>
      <c r="G35" s="69">
        <v>1096</v>
      </c>
      <c r="H35" s="69">
        <v>2057</v>
      </c>
      <c r="I35" s="69">
        <v>3153</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369</v>
      </c>
      <c r="D40" s="73" t="s">
        <v>73</v>
      </c>
      <c r="E40" s="3"/>
      <c r="G40" s="3"/>
      <c r="H40" s="3"/>
      <c r="I40" s="3"/>
      <c r="J40" s="33"/>
    </row>
    <row r="41" spans="1:19" ht="15.95" customHeight="1">
      <c r="B41" s="58" t="s">
        <v>0</v>
      </c>
      <c r="C41" s="77">
        <v>94</v>
      </c>
      <c r="D41" s="73" t="s">
        <v>73</v>
      </c>
      <c r="E41" s="3"/>
      <c r="G41" s="3"/>
      <c r="H41" s="3"/>
      <c r="I41" s="3"/>
      <c r="J41" s="33"/>
    </row>
    <row r="42" spans="1:19" ht="15.95" customHeight="1">
      <c r="B42" s="58" t="s">
        <v>1</v>
      </c>
      <c r="C42" s="77">
        <v>-471</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09" priority="10" stopIfTrue="1" operator="equal">
      <formula>"FAIL"</formula>
    </cfRule>
  </conditionalFormatting>
  <conditionalFormatting sqref="L8:L13 L19:L23 L28">
    <cfRule type="cellIs" dxfId="208" priority="9" stopIfTrue="1" operator="notEqual">
      <formula>0</formula>
    </cfRule>
  </conditionalFormatting>
  <conditionalFormatting sqref="C3:E3">
    <cfRule type="expression" dxfId="207" priority="7">
      <formula>$E$3&lt;&gt;0</formula>
    </cfRule>
  </conditionalFormatting>
  <conditionalFormatting sqref="L6:L7">
    <cfRule type="expression" dxfId="206" priority="8">
      <formula>SUM($L$8:$L$13,$L$19:$L$23,$L$28)&lt;&gt;0</formula>
    </cfRule>
  </conditionalFormatting>
  <conditionalFormatting sqref="C33:I33">
    <cfRule type="expression" dxfId="205" priority="5">
      <formula>ABS((C16-C33)/C33)&gt;0.1</formula>
    </cfRule>
    <cfRule type="expression" dxfId="204" priority="6">
      <formula>ABS(C16-C33)&gt;1000</formula>
    </cfRule>
  </conditionalFormatting>
  <conditionalFormatting sqref="C35:I35">
    <cfRule type="expression" dxfId="203" priority="1">
      <formula>ABS(C28-C35)&gt;1000</formula>
    </cfRule>
    <cfRule type="expression" dxfId="202" priority="2">
      <formula>ABS((C28-C35)/C35)&gt;0.1</formula>
    </cfRule>
  </conditionalFormatting>
  <conditionalFormatting sqref="C34:I34">
    <cfRule type="expression" dxfId="201" priority="3">
      <formula>ABS(C26-C34)&gt;1000</formula>
    </cfRule>
    <cfRule type="expression" dxfId="20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23</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53</v>
      </c>
      <c r="D8" s="12">
        <v>188</v>
      </c>
      <c r="E8" s="12">
        <v>46</v>
      </c>
      <c r="F8" s="12">
        <v>0</v>
      </c>
      <c r="G8" s="45">
        <f>SUM(C8:F8)</f>
        <v>287</v>
      </c>
      <c r="H8" s="12">
        <v>417</v>
      </c>
      <c r="I8" s="30">
        <f>SUM(G8,H8)</f>
        <v>704</v>
      </c>
      <c r="J8" s="61"/>
      <c r="K8" s="75">
        <v>704</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-61</v>
      </c>
      <c r="D11" s="12">
        <v>-25</v>
      </c>
      <c r="E11" s="12">
        <v>0</v>
      </c>
      <c r="F11" s="12">
        <v>0</v>
      </c>
      <c r="G11" s="45">
        <f>SUM(C11:F11)</f>
        <v>-86</v>
      </c>
      <c r="H11" s="12">
        <v>-750</v>
      </c>
      <c r="I11" s="30">
        <f>SUM(G11,H11)</f>
        <v>-836</v>
      </c>
      <c r="J11" s="61"/>
      <c r="K11" s="49">
        <v>-836</v>
      </c>
      <c r="L11" s="48">
        <f>K11-I11</f>
        <v>0</v>
      </c>
    </row>
    <row r="12" spans="1:21" ht="15.95" customHeight="1">
      <c r="B12" s="51" t="s">
        <v>7</v>
      </c>
      <c r="C12" s="12">
        <v>969</v>
      </c>
      <c r="D12" s="12">
        <v>1096</v>
      </c>
      <c r="E12" s="12">
        <v>257</v>
      </c>
      <c r="F12" s="12">
        <v>256</v>
      </c>
      <c r="G12" s="45">
        <f>SUM(C12:F12)</f>
        <v>2578</v>
      </c>
      <c r="H12" s="12">
        <v>10403</v>
      </c>
      <c r="I12" s="30">
        <f>SUM(G12,H12)</f>
        <v>12981</v>
      </c>
      <c r="J12" s="61"/>
      <c r="K12" s="49">
        <v>12981</v>
      </c>
      <c r="L12" s="48">
        <f t="shared" si="1"/>
        <v>0</v>
      </c>
    </row>
    <row r="13" spans="1:21" ht="15.95" customHeight="1">
      <c r="B13" s="53" t="s">
        <v>48</v>
      </c>
      <c r="C13" s="29">
        <f>C8+C9+C10+C11+C12</f>
        <v>961</v>
      </c>
      <c r="D13" s="29">
        <f t="shared" ref="D13:I13" si="2">D8+D9+D10+D11+D12</f>
        <v>1259</v>
      </c>
      <c r="E13" s="29">
        <f t="shared" si="2"/>
        <v>303</v>
      </c>
      <c r="F13" s="29">
        <f t="shared" si="2"/>
        <v>256</v>
      </c>
      <c r="G13" s="29">
        <f t="shared" si="2"/>
        <v>2779</v>
      </c>
      <c r="H13" s="29">
        <f t="shared" si="2"/>
        <v>10070</v>
      </c>
      <c r="I13" s="29">
        <f t="shared" si="2"/>
        <v>12849</v>
      </c>
      <c r="J13" s="62"/>
      <c r="K13" s="49">
        <v>12849</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961</v>
      </c>
      <c r="D16" s="29">
        <f t="shared" ref="D16:H16" si="3">SUM(D8:D9,D12,D15)+D19+D20+D11</f>
        <v>1259</v>
      </c>
      <c r="E16" s="29">
        <f t="shared" si="3"/>
        <v>303</v>
      </c>
      <c r="F16" s="29">
        <f t="shared" si="3"/>
        <v>256</v>
      </c>
      <c r="G16" s="29">
        <f t="shared" si="3"/>
        <v>2779</v>
      </c>
      <c r="H16" s="29">
        <f t="shared" si="3"/>
        <v>9899</v>
      </c>
      <c r="I16" s="56">
        <f>SUM(G16,H16)</f>
        <v>12678</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-171</v>
      </c>
      <c r="I19" s="30">
        <f t="shared" ref="I19:I23" si="4">SUM(G19,H19)</f>
        <v>-171</v>
      </c>
      <c r="J19" s="61"/>
      <c r="K19" s="76">
        <v>-171</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-717</v>
      </c>
      <c r="D22" s="12">
        <v>-548</v>
      </c>
      <c r="E22" s="12">
        <v>-17</v>
      </c>
      <c r="F22" s="12">
        <v>0</v>
      </c>
      <c r="G22" s="45">
        <f>SUM(C22:F22)</f>
        <v>-1282</v>
      </c>
      <c r="H22" s="12">
        <v>-8034</v>
      </c>
      <c r="I22" s="30">
        <f t="shared" si="4"/>
        <v>-9316</v>
      </c>
      <c r="J22" s="61"/>
      <c r="K22" s="49">
        <v>-9316</v>
      </c>
      <c r="L22" s="48">
        <f t="shared" si="5"/>
        <v>0</v>
      </c>
    </row>
    <row r="23" spans="1:19" ht="15.95" customHeight="1">
      <c r="B23" s="31" t="s">
        <v>51</v>
      </c>
      <c r="C23" s="29">
        <f t="shared" ref="C23:H23" si="6">SUM(C19:C22)</f>
        <v>-717</v>
      </c>
      <c r="D23" s="29">
        <f t="shared" si="6"/>
        <v>-548</v>
      </c>
      <c r="E23" s="29">
        <f t="shared" si="6"/>
        <v>-17</v>
      </c>
      <c r="F23" s="29">
        <f t="shared" si="6"/>
        <v>0</v>
      </c>
      <c r="G23" s="29">
        <f t="shared" si="6"/>
        <v>-1282</v>
      </c>
      <c r="H23" s="29">
        <f t="shared" si="6"/>
        <v>-8205</v>
      </c>
      <c r="I23" s="29">
        <f t="shared" si="4"/>
        <v>-9487</v>
      </c>
      <c r="J23" s="62"/>
      <c r="K23" s="49">
        <v>-9487</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-717</v>
      </c>
      <c r="D26" s="29">
        <f t="shared" ref="D26:H26" si="7">SUM(D22,D25)</f>
        <v>-548</v>
      </c>
      <c r="E26" s="29">
        <f t="shared" si="7"/>
        <v>-17</v>
      </c>
      <c r="F26" s="29">
        <f t="shared" si="7"/>
        <v>0</v>
      </c>
      <c r="G26" s="29">
        <f>SUM(C26:F26)</f>
        <v>-1282</v>
      </c>
      <c r="H26" s="29">
        <f t="shared" si="7"/>
        <v>-8034</v>
      </c>
      <c r="I26" s="55">
        <f>SUM(G26,H26)</f>
        <v>-9316</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244</v>
      </c>
      <c r="D28" s="29">
        <f t="shared" ref="D28:I28" si="8">D13+D23</f>
        <v>711</v>
      </c>
      <c r="E28" s="29">
        <f t="shared" si="8"/>
        <v>286</v>
      </c>
      <c r="F28" s="29">
        <f t="shared" si="8"/>
        <v>256</v>
      </c>
      <c r="G28" s="29">
        <f t="shared" si="8"/>
        <v>1497</v>
      </c>
      <c r="H28" s="29">
        <f t="shared" si="8"/>
        <v>1865</v>
      </c>
      <c r="I28" s="29">
        <f t="shared" si="8"/>
        <v>3362</v>
      </c>
      <c r="J28" s="62"/>
      <c r="K28" s="76">
        <v>3362</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859</v>
      </c>
      <c r="D33" s="69">
        <v>1303</v>
      </c>
      <c r="E33" s="69">
        <v>386</v>
      </c>
      <c r="F33" s="69">
        <v>96</v>
      </c>
      <c r="G33" s="69">
        <v>2644</v>
      </c>
      <c r="H33" s="69">
        <v>9278</v>
      </c>
      <c r="I33" s="69">
        <v>11922</v>
      </c>
      <c r="J33" s="10"/>
      <c r="K33" s="37"/>
      <c r="L33" s="36"/>
    </row>
    <row r="34" spans="1:19" s="11" customFormat="1" ht="15.95" customHeight="1">
      <c r="A34" s="72"/>
      <c r="B34" s="46" t="s">
        <v>71</v>
      </c>
      <c r="C34" s="69">
        <v>-479</v>
      </c>
      <c r="D34" s="69">
        <v>-612</v>
      </c>
      <c r="E34" s="69">
        <v>-24</v>
      </c>
      <c r="F34" s="69">
        <v>-50</v>
      </c>
      <c r="G34" s="69">
        <v>-1165</v>
      </c>
      <c r="H34" s="69">
        <v>-7231</v>
      </c>
      <c r="I34" s="69">
        <v>-8396</v>
      </c>
      <c r="J34" s="10"/>
      <c r="K34" s="37"/>
      <c r="L34" s="36"/>
    </row>
    <row r="35" spans="1:19" s="11" customFormat="1" ht="15.95" customHeight="1">
      <c r="A35" s="72"/>
      <c r="B35" s="46" t="s">
        <v>72</v>
      </c>
      <c r="C35" s="69">
        <v>380</v>
      </c>
      <c r="D35" s="69">
        <v>691</v>
      </c>
      <c r="E35" s="69">
        <v>362</v>
      </c>
      <c r="F35" s="69">
        <v>46</v>
      </c>
      <c r="G35" s="69">
        <v>1479</v>
      </c>
      <c r="H35" s="69">
        <v>2047</v>
      </c>
      <c r="I35" s="69">
        <v>3526</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712</v>
      </c>
      <c r="D40" s="73" t="s">
        <v>73</v>
      </c>
      <c r="E40" s="3"/>
      <c r="G40" s="3"/>
      <c r="H40" s="3"/>
      <c r="I40" s="3"/>
      <c r="J40" s="33"/>
    </row>
    <row r="41" spans="1:19" ht="15.95" customHeight="1">
      <c r="B41" s="58" t="s">
        <v>0</v>
      </c>
      <c r="C41" s="77">
        <v>248</v>
      </c>
      <c r="D41" s="73" t="s">
        <v>73</v>
      </c>
      <c r="E41" s="3"/>
      <c r="G41" s="3"/>
      <c r="H41" s="3"/>
      <c r="I41" s="3"/>
      <c r="J41" s="33"/>
    </row>
    <row r="42" spans="1:19" ht="15.95" customHeight="1">
      <c r="B42" s="58" t="s">
        <v>1</v>
      </c>
      <c r="C42" s="77">
        <v>-548</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99" priority="10" stopIfTrue="1" operator="equal">
      <formula>"FAIL"</formula>
    </cfRule>
  </conditionalFormatting>
  <conditionalFormatting sqref="L8:L13 L19:L23 L28">
    <cfRule type="cellIs" dxfId="198" priority="9" stopIfTrue="1" operator="notEqual">
      <formula>0</formula>
    </cfRule>
  </conditionalFormatting>
  <conditionalFormatting sqref="C3:E3">
    <cfRule type="expression" dxfId="197" priority="7">
      <formula>$E$3&lt;&gt;0</formula>
    </cfRule>
  </conditionalFormatting>
  <conditionalFormatting sqref="L6:L7">
    <cfRule type="expression" dxfId="196" priority="8">
      <formula>SUM($L$8:$L$13,$L$19:$L$23,$L$28)&lt;&gt;0</formula>
    </cfRule>
  </conditionalFormatting>
  <conditionalFormatting sqref="C33:I33">
    <cfRule type="expression" dxfId="195" priority="5">
      <formula>ABS((C16-C33)/C33)&gt;0.1</formula>
    </cfRule>
    <cfRule type="expression" dxfId="194" priority="6">
      <formula>ABS(C16-C33)&gt;1000</formula>
    </cfRule>
  </conditionalFormatting>
  <conditionalFormatting sqref="C35:I35">
    <cfRule type="expression" dxfId="193" priority="1">
      <formula>ABS(C28-C35)&gt;1000</formula>
    </cfRule>
    <cfRule type="expression" dxfId="192" priority="2">
      <formula>ABS((C28-C35)/C35)&gt;0.1</formula>
    </cfRule>
  </conditionalFormatting>
  <conditionalFormatting sqref="C34:I34">
    <cfRule type="expression" dxfId="191" priority="3">
      <formula>ABS(C26-C34)&gt;1000</formula>
    </cfRule>
    <cfRule type="expression" dxfId="19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24</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79</v>
      </c>
      <c r="D8" s="12">
        <v>630</v>
      </c>
      <c r="E8" s="12">
        <v>157</v>
      </c>
      <c r="F8" s="12">
        <v>4</v>
      </c>
      <c r="G8" s="45">
        <f>SUM(C8:F8)</f>
        <v>870</v>
      </c>
      <c r="H8" s="12">
        <v>988</v>
      </c>
      <c r="I8" s="30">
        <f>SUM(G8,H8)</f>
        <v>1858</v>
      </c>
      <c r="J8" s="61"/>
      <c r="K8" s="75">
        <v>1858</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-200</v>
      </c>
      <c r="D11" s="12">
        <v>-223</v>
      </c>
      <c r="E11" s="12">
        <v>-91</v>
      </c>
      <c r="F11" s="12">
        <v>-11</v>
      </c>
      <c r="G11" s="45">
        <f>SUM(C11:F11)</f>
        <v>-525</v>
      </c>
      <c r="H11" s="12">
        <v>-902</v>
      </c>
      <c r="I11" s="30">
        <f>SUM(G11,H11)</f>
        <v>-1427</v>
      </c>
      <c r="J11" s="61"/>
      <c r="K11" s="49">
        <v>-1427</v>
      </c>
      <c r="L11" s="48">
        <f>K11-I11</f>
        <v>0</v>
      </c>
    </row>
    <row r="12" spans="1:21" ht="15.95" customHeight="1">
      <c r="B12" s="51" t="s">
        <v>7</v>
      </c>
      <c r="C12" s="12">
        <v>1637</v>
      </c>
      <c r="D12" s="12">
        <v>2583</v>
      </c>
      <c r="E12" s="12">
        <v>1039</v>
      </c>
      <c r="F12" s="12">
        <v>1600</v>
      </c>
      <c r="G12" s="45">
        <f>SUM(C12:F12)</f>
        <v>6859</v>
      </c>
      <c r="H12" s="12">
        <v>14637</v>
      </c>
      <c r="I12" s="30">
        <f>SUM(G12,H12)</f>
        <v>21496</v>
      </c>
      <c r="J12" s="61"/>
      <c r="K12" s="49">
        <v>21496</v>
      </c>
      <c r="L12" s="48">
        <f t="shared" si="1"/>
        <v>0</v>
      </c>
    </row>
    <row r="13" spans="1:21" ht="15.95" customHeight="1">
      <c r="B13" s="53" t="s">
        <v>48</v>
      </c>
      <c r="C13" s="29">
        <f>C8+C9+C10+C11+C12</f>
        <v>1516</v>
      </c>
      <c r="D13" s="29">
        <f t="shared" ref="D13:I13" si="2">D8+D9+D10+D11+D12</f>
        <v>2990</v>
      </c>
      <c r="E13" s="29">
        <f t="shared" si="2"/>
        <v>1105</v>
      </c>
      <c r="F13" s="29">
        <f t="shared" si="2"/>
        <v>1593</v>
      </c>
      <c r="G13" s="29">
        <f t="shared" si="2"/>
        <v>7204</v>
      </c>
      <c r="H13" s="29">
        <f t="shared" si="2"/>
        <v>14723</v>
      </c>
      <c r="I13" s="29">
        <f t="shared" si="2"/>
        <v>21927</v>
      </c>
      <c r="J13" s="62"/>
      <c r="K13" s="49">
        <v>21927</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1516</v>
      </c>
      <c r="D16" s="29">
        <f t="shared" ref="D16:H16" si="3">SUM(D8:D9,D12,D15)+D19+D20+D11</f>
        <v>2953</v>
      </c>
      <c r="E16" s="29">
        <f t="shared" si="3"/>
        <v>1105</v>
      </c>
      <c r="F16" s="29">
        <f t="shared" si="3"/>
        <v>1593</v>
      </c>
      <c r="G16" s="29">
        <f t="shared" si="3"/>
        <v>7167</v>
      </c>
      <c r="H16" s="29">
        <f t="shared" si="3"/>
        <v>14723</v>
      </c>
      <c r="I16" s="56">
        <f>SUM(G16,H16)</f>
        <v>21890</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-37</v>
      </c>
      <c r="E19" s="12">
        <v>0</v>
      </c>
      <c r="F19" s="12">
        <v>0</v>
      </c>
      <c r="G19" s="45">
        <f>SUM(C19:F19)</f>
        <v>-37</v>
      </c>
      <c r="H19" s="12">
        <v>0</v>
      </c>
      <c r="I19" s="30">
        <f t="shared" ref="I19:I23" si="4">SUM(G19,H19)</f>
        <v>-37</v>
      </c>
      <c r="J19" s="61"/>
      <c r="K19" s="76">
        <v>-37</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-1817</v>
      </c>
      <c r="D22" s="12">
        <v>-1726</v>
      </c>
      <c r="E22" s="12">
        <v>-2</v>
      </c>
      <c r="F22" s="12">
        <v>-391</v>
      </c>
      <c r="G22" s="45">
        <f>SUM(C22:F22)</f>
        <v>-3936</v>
      </c>
      <c r="H22" s="12">
        <v>-7688</v>
      </c>
      <c r="I22" s="30">
        <f t="shared" si="4"/>
        <v>-11624</v>
      </c>
      <c r="J22" s="61"/>
      <c r="K22" s="49">
        <v>-11624</v>
      </c>
      <c r="L22" s="48">
        <f t="shared" si="5"/>
        <v>0</v>
      </c>
    </row>
    <row r="23" spans="1:19" ht="15.95" customHeight="1">
      <c r="B23" s="31" t="s">
        <v>51</v>
      </c>
      <c r="C23" s="29">
        <f t="shared" ref="C23:H23" si="6">SUM(C19:C22)</f>
        <v>-1817</v>
      </c>
      <c r="D23" s="29">
        <f t="shared" si="6"/>
        <v>-1763</v>
      </c>
      <c r="E23" s="29">
        <f t="shared" si="6"/>
        <v>-2</v>
      </c>
      <c r="F23" s="29">
        <f t="shared" si="6"/>
        <v>-391</v>
      </c>
      <c r="G23" s="29">
        <f t="shared" si="6"/>
        <v>-3973</v>
      </c>
      <c r="H23" s="29">
        <f t="shared" si="6"/>
        <v>-7688</v>
      </c>
      <c r="I23" s="29">
        <f t="shared" si="4"/>
        <v>-11661</v>
      </c>
      <c r="J23" s="62"/>
      <c r="K23" s="49">
        <v>-11661</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-1817</v>
      </c>
      <c r="D26" s="29">
        <f t="shared" ref="D26:H26" si="7">SUM(D22,D25)</f>
        <v>-1726</v>
      </c>
      <c r="E26" s="29">
        <f t="shared" si="7"/>
        <v>-2</v>
      </c>
      <c r="F26" s="29">
        <f t="shared" si="7"/>
        <v>-391</v>
      </c>
      <c r="G26" s="29">
        <f>SUM(C26:F26)</f>
        <v>-3936</v>
      </c>
      <c r="H26" s="29">
        <f t="shared" si="7"/>
        <v>-7688</v>
      </c>
      <c r="I26" s="55">
        <f>SUM(G26,H26)</f>
        <v>-11624</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-301</v>
      </c>
      <c r="D28" s="29">
        <f t="shared" ref="D28:I28" si="8">D13+D23</f>
        <v>1227</v>
      </c>
      <c r="E28" s="29">
        <f t="shared" si="8"/>
        <v>1103</v>
      </c>
      <c r="F28" s="29">
        <f t="shared" si="8"/>
        <v>1202</v>
      </c>
      <c r="G28" s="29">
        <f t="shared" si="8"/>
        <v>3231</v>
      </c>
      <c r="H28" s="29">
        <f t="shared" si="8"/>
        <v>7035</v>
      </c>
      <c r="I28" s="29">
        <f t="shared" si="8"/>
        <v>10266</v>
      </c>
      <c r="J28" s="62"/>
      <c r="K28" s="76">
        <v>10266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485</v>
      </c>
      <c r="G30" s="45">
        <f>SUM(C30:F30)</f>
        <v>485</v>
      </c>
      <c r="H30" s="12">
        <v>74</v>
      </c>
      <c r="I30" s="30">
        <f>SUM(G30,H30)</f>
        <v>559</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1617</v>
      </c>
      <c r="D33" s="69">
        <v>2861</v>
      </c>
      <c r="E33" s="69">
        <v>1122</v>
      </c>
      <c r="F33" s="69">
        <v>2003</v>
      </c>
      <c r="G33" s="69">
        <v>7603</v>
      </c>
      <c r="H33" s="69">
        <v>14428</v>
      </c>
      <c r="I33" s="69">
        <v>22031</v>
      </c>
      <c r="J33" s="10"/>
      <c r="K33" s="37"/>
      <c r="L33" s="36"/>
    </row>
    <row r="34" spans="1:19" s="11" customFormat="1" ht="15.95" customHeight="1">
      <c r="A34" s="72"/>
      <c r="B34" s="46" t="s">
        <v>71</v>
      </c>
      <c r="C34" s="69">
        <v>-1813</v>
      </c>
      <c r="D34" s="69">
        <v>-2029</v>
      </c>
      <c r="E34" s="69">
        <v>0</v>
      </c>
      <c r="F34" s="69">
        <v>-13</v>
      </c>
      <c r="G34" s="69">
        <v>-3855</v>
      </c>
      <c r="H34" s="69">
        <v>-6561</v>
      </c>
      <c r="I34" s="69">
        <v>-10416</v>
      </c>
      <c r="J34" s="10"/>
      <c r="K34" s="37"/>
      <c r="L34" s="36"/>
    </row>
    <row r="35" spans="1:19" s="11" customFormat="1" ht="15.95" customHeight="1">
      <c r="A35" s="72"/>
      <c r="B35" s="46" t="s">
        <v>72</v>
      </c>
      <c r="C35" s="69">
        <v>-196</v>
      </c>
      <c r="D35" s="69">
        <v>832</v>
      </c>
      <c r="E35" s="69">
        <v>1122</v>
      </c>
      <c r="F35" s="69">
        <v>1990</v>
      </c>
      <c r="G35" s="69">
        <v>3748</v>
      </c>
      <c r="H35" s="69">
        <v>7867</v>
      </c>
      <c r="I35" s="69">
        <v>11615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1312</v>
      </c>
      <c r="D40" s="73" t="s">
        <v>73</v>
      </c>
      <c r="E40" s="3"/>
      <c r="G40" s="3"/>
      <c r="H40" s="3"/>
      <c r="I40" s="3"/>
      <c r="J40" s="33"/>
    </row>
    <row r="41" spans="1:19" ht="15.95" customHeight="1">
      <c r="B41" s="58" t="s">
        <v>0</v>
      </c>
      <c r="C41" s="77">
        <v>661</v>
      </c>
      <c r="D41" s="73" t="s">
        <v>73</v>
      </c>
      <c r="E41" s="3"/>
      <c r="G41" s="3"/>
      <c r="H41" s="3"/>
      <c r="I41" s="3"/>
      <c r="J41" s="33"/>
    </row>
    <row r="42" spans="1:19" ht="15.95" customHeight="1">
      <c r="B42" s="58" t="s">
        <v>1</v>
      </c>
      <c r="C42" s="77">
        <v>-1638</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89" priority="10" stopIfTrue="1" operator="equal">
      <formula>"FAIL"</formula>
    </cfRule>
  </conditionalFormatting>
  <conditionalFormatting sqref="L8:L13 L19:L23 L28">
    <cfRule type="cellIs" dxfId="188" priority="9" stopIfTrue="1" operator="notEqual">
      <formula>0</formula>
    </cfRule>
  </conditionalFormatting>
  <conditionalFormatting sqref="C3:E3">
    <cfRule type="expression" dxfId="187" priority="7">
      <formula>$E$3&lt;&gt;0</formula>
    </cfRule>
  </conditionalFormatting>
  <conditionalFormatting sqref="L6:L7">
    <cfRule type="expression" dxfId="186" priority="8">
      <formula>SUM($L$8:$L$13,$L$19:$L$23,$L$28)&lt;&gt;0</formula>
    </cfRule>
  </conditionalFormatting>
  <conditionalFormatting sqref="C33:I33">
    <cfRule type="expression" dxfId="185" priority="5">
      <formula>ABS((C16-C33)/C33)&gt;0.1</formula>
    </cfRule>
    <cfRule type="expression" dxfId="184" priority="6">
      <formula>ABS(C16-C33)&gt;1000</formula>
    </cfRule>
  </conditionalFormatting>
  <conditionalFormatting sqref="C35:I35">
    <cfRule type="expression" dxfId="183" priority="1">
      <formula>ABS(C28-C35)&gt;1000</formula>
    </cfRule>
    <cfRule type="expression" dxfId="182" priority="2">
      <formula>ABS((C28-C35)/C35)&gt;0.1</formula>
    </cfRule>
  </conditionalFormatting>
  <conditionalFormatting sqref="C34:I34">
    <cfRule type="expression" dxfId="181" priority="3">
      <formula>ABS(C26-C34)&gt;1000</formula>
    </cfRule>
    <cfRule type="expression" dxfId="18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25</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659</v>
      </c>
      <c r="D8" s="12">
        <v>248</v>
      </c>
      <c r="E8" s="12">
        <v>533</v>
      </c>
      <c r="F8" s="12">
        <v>474</v>
      </c>
      <c r="G8" s="45">
        <f>SUM(C8:F8)</f>
        <v>1914</v>
      </c>
      <c r="H8" s="12">
        <v>4320</v>
      </c>
      <c r="I8" s="30">
        <f>SUM(G8,H8)</f>
        <v>6234</v>
      </c>
      <c r="J8" s="61"/>
      <c r="K8" s="75">
        <v>6234</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-6</v>
      </c>
      <c r="D11" s="12">
        <v>0</v>
      </c>
      <c r="E11" s="12">
        <v>0</v>
      </c>
      <c r="F11" s="12">
        <v>-97</v>
      </c>
      <c r="G11" s="45">
        <f>SUM(C11:F11)</f>
        <v>-103</v>
      </c>
      <c r="H11" s="12">
        <v>-3</v>
      </c>
      <c r="I11" s="30">
        <f>SUM(G11,H11)</f>
        <v>-106</v>
      </c>
      <c r="J11" s="61"/>
      <c r="K11" s="49">
        <v>-106</v>
      </c>
      <c r="L11" s="48">
        <f>K11-I11</f>
        <v>0</v>
      </c>
    </row>
    <row r="12" spans="1:21" ht="15.95" customHeight="1">
      <c r="B12" s="51" t="s">
        <v>7</v>
      </c>
      <c r="C12" s="12">
        <v>4409</v>
      </c>
      <c r="D12" s="12">
        <v>1656</v>
      </c>
      <c r="E12" s="12">
        <v>3570</v>
      </c>
      <c r="F12" s="12">
        <v>4612</v>
      </c>
      <c r="G12" s="45">
        <f>SUM(C12:F12)</f>
        <v>14247</v>
      </c>
      <c r="H12" s="12">
        <v>50567</v>
      </c>
      <c r="I12" s="30">
        <f>SUM(G12,H12)</f>
        <v>64814</v>
      </c>
      <c r="J12" s="61"/>
      <c r="K12" s="49">
        <v>64814</v>
      </c>
      <c r="L12" s="48">
        <f t="shared" si="1"/>
        <v>0</v>
      </c>
    </row>
    <row r="13" spans="1:21" ht="15.95" customHeight="1">
      <c r="B13" s="53" t="s">
        <v>48</v>
      </c>
      <c r="C13" s="29">
        <f>C8+C9+C10+C11+C12</f>
        <v>5062</v>
      </c>
      <c r="D13" s="29">
        <f t="shared" ref="D13:I13" si="2">D8+D9+D10+D11+D12</f>
        <v>1904</v>
      </c>
      <c r="E13" s="29">
        <f t="shared" si="2"/>
        <v>4103</v>
      </c>
      <c r="F13" s="29">
        <f t="shared" si="2"/>
        <v>4989</v>
      </c>
      <c r="G13" s="29">
        <f t="shared" si="2"/>
        <v>16058</v>
      </c>
      <c r="H13" s="29">
        <f t="shared" si="2"/>
        <v>54884</v>
      </c>
      <c r="I13" s="29">
        <f t="shared" si="2"/>
        <v>70942</v>
      </c>
      <c r="J13" s="62"/>
      <c r="K13" s="49">
        <v>70942</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5062</v>
      </c>
      <c r="D16" s="29">
        <f t="shared" ref="D16:H16" si="3">SUM(D8:D9,D12,D15)+D19+D20+D11</f>
        <v>1904</v>
      </c>
      <c r="E16" s="29">
        <f t="shared" si="3"/>
        <v>4103</v>
      </c>
      <c r="F16" s="29">
        <f t="shared" si="3"/>
        <v>4989</v>
      </c>
      <c r="G16" s="29">
        <f t="shared" si="3"/>
        <v>16058</v>
      </c>
      <c r="H16" s="29">
        <f t="shared" si="3"/>
        <v>54869</v>
      </c>
      <c r="I16" s="56">
        <f>SUM(G16,H16)</f>
        <v>70927</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-15</v>
      </c>
      <c r="I19" s="30">
        <f t="shared" ref="I19:I23" si="4">SUM(G19,H19)</f>
        <v>-15</v>
      </c>
      <c r="J19" s="61"/>
      <c r="K19" s="76">
        <v>-15</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-6241</v>
      </c>
      <c r="D22" s="12">
        <v>-3145</v>
      </c>
      <c r="E22" s="12">
        <v>-22</v>
      </c>
      <c r="F22" s="12">
        <v>-2961</v>
      </c>
      <c r="G22" s="45">
        <f>SUM(C22:F22)</f>
        <v>-12369</v>
      </c>
      <c r="H22" s="12">
        <v>-11003</v>
      </c>
      <c r="I22" s="30">
        <f t="shared" si="4"/>
        <v>-23372</v>
      </c>
      <c r="J22" s="61"/>
      <c r="K22" s="49">
        <v>-23372</v>
      </c>
      <c r="L22" s="48">
        <f t="shared" si="5"/>
        <v>0</v>
      </c>
    </row>
    <row r="23" spans="1:19" ht="15.95" customHeight="1">
      <c r="B23" s="31" t="s">
        <v>51</v>
      </c>
      <c r="C23" s="29">
        <f t="shared" ref="C23:H23" si="6">SUM(C19:C22)</f>
        <v>-6241</v>
      </c>
      <c r="D23" s="29">
        <f t="shared" si="6"/>
        <v>-3145</v>
      </c>
      <c r="E23" s="29">
        <f t="shared" si="6"/>
        <v>-22</v>
      </c>
      <c r="F23" s="29">
        <f t="shared" si="6"/>
        <v>-2961</v>
      </c>
      <c r="G23" s="29">
        <f t="shared" si="6"/>
        <v>-12369</v>
      </c>
      <c r="H23" s="29">
        <f t="shared" si="6"/>
        <v>-11018</v>
      </c>
      <c r="I23" s="29">
        <f t="shared" si="4"/>
        <v>-23387</v>
      </c>
      <c r="J23" s="62"/>
      <c r="K23" s="49">
        <v>-23387</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-6241</v>
      </c>
      <c r="D26" s="29">
        <f t="shared" ref="D26:H26" si="7">SUM(D22,D25)</f>
        <v>-3145</v>
      </c>
      <c r="E26" s="29">
        <f t="shared" si="7"/>
        <v>-22</v>
      </c>
      <c r="F26" s="29">
        <f t="shared" si="7"/>
        <v>-2961</v>
      </c>
      <c r="G26" s="29">
        <f>SUM(C26:F26)</f>
        <v>-12369</v>
      </c>
      <c r="H26" s="29">
        <f t="shared" si="7"/>
        <v>-11003</v>
      </c>
      <c r="I26" s="55">
        <f>SUM(G26,H26)</f>
        <v>-23372</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-1179</v>
      </c>
      <c r="D28" s="29">
        <f t="shared" ref="D28:I28" si="8">D13+D23</f>
        <v>-1241</v>
      </c>
      <c r="E28" s="29">
        <f t="shared" si="8"/>
        <v>4081</v>
      </c>
      <c r="F28" s="29">
        <f t="shared" si="8"/>
        <v>2028</v>
      </c>
      <c r="G28" s="29">
        <f t="shared" si="8"/>
        <v>3689</v>
      </c>
      <c r="H28" s="29">
        <f t="shared" si="8"/>
        <v>43866</v>
      </c>
      <c r="I28" s="29">
        <f t="shared" si="8"/>
        <v>47555</v>
      </c>
      <c r="J28" s="62"/>
      <c r="K28" s="76">
        <v>47555</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15</v>
      </c>
      <c r="I30" s="30">
        <f>SUM(G30,H30)</f>
        <v>15</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3331</v>
      </c>
      <c r="D33" s="69">
        <v>2101</v>
      </c>
      <c r="E33" s="69">
        <v>4194</v>
      </c>
      <c r="F33" s="69">
        <v>3620</v>
      </c>
      <c r="G33" s="69">
        <v>13246</v>
      </c>
      <c r="H33" s="69">
        <v>52590</v>
      </c>
      <c r="I33" s="69">
        <v>65836</v>
      </c>
      <c r="J33" s="10"/>
      <c r="K33" s="37"/>
      <c r="L33" s="36"/>
    </row>
    <row r="34" spans="1:19" s="11" customFormat="1" ht="15.95" customHeight="1">
      <c r="A34" s="72"/>
      <c r="B34" s="46" t="s">
        <v>71</v>
      </c>
      <c r="C34" s="69">
        <v>-5738</v>
      </c>
      <c r="D34" s="69">
        <v>-2900</v>
      </c>
      <c r="E34" s="69">
        <v>-14</v>
      </c>
      <c r="F34" s="69">
        <v>-1500</v>
      </c>
      <c r="G34" s="69">
        <v>-10152</v>
      </c>
      <c r="H34" s="69">
        <v>-8890</v>
      </c>
      <c r="I34" s="69">
        <v>-19042</v>
      </c>
      <c r="J34" s="10"/>
      <c r="K34" s="37"/>
      <c r="L34" s="36"/>
    </row>
    <row r="35" spans="1:19" s="11" customFormat="1" ht="15.95" customHeight="1">
      <c r="A35" s="72"/>
      <c r="B35" s="46" t="s">
        <v>72</v>
      </c>
      <c r="C35" s="69">
        <v>-2407</v>
      </c>
      <c r="D35" s="69">
        <v>-799</v>
      </c>
      <c r="E35" s="69">
        <v>4180</v>
      </c>
      <c r="F35" s="69">
        <v>2120</v>
      </c>
      <c r="G35" s="69">
        <v>3094</v>
      </c>
      <c r="H35" s="69">
        <v>43700</v>
      </c>
      <c r="I35" s="69">
        <v>46794</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429</v>
      </c>
      <c r="D40" s="73" t="s">
        <v>73</v>
      </c>
      <c r="E40" s="3"/>
      <c r="G40" s="3"/>
      <c r="H40" s="3"/>
      <c r="I40" s="3"/>
      <c r="J40" s="33"/>
    </row>
    <row r="41" spans="1:19" ht="15.95" customHeight="1">
      <c r="B41" s="58" t="s">
        <v>0</v>
      </c>
      <c r="C41" s="77">
        <v>174</v>
      </c>
      <c r="D41" s="73" t="s">
        <v>73</v>
      </c>
      <c r="E41" s="3"/>
      <c r="G41" s="3"/>
      <c r="H41" s="3"/>
      <c r="I41" s="3"/>
      <c r="J41" s="33"/>
    </row>
    <row r="42" spans="1:19" ht="15.95" customHeight="1">
      <c r="B42" s="58" t="s">
        <v>1</v>
      </c>
      <c r="C42" s="77">
        <v>-3145</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79" priority="10" stopIfTrue="1" operator="equal">
      <formula>"FAIL"</formula>
    </cfRule>
  </conditionalFormatting>
  <conditionalFormatting sqref="L8:L13 L19:L23 L28">
    <cfRule type="cellIs" dxfId="178" priority="9" stopIfTrue="1" operator="notEqual">
      <formula>0</formula>
    </cfRule>
  </conditionalFormatting>
  <conditionalFormatting sqref="C3:E3">
    <cfRule type="expression" dxfId="177" priority="7">
      <formula>$E$3&lt;&gt;0</formula>
    </cfRule>
  </conditionalFormatting>
  <conditionalFormatting sqref="L6:L7">
    <cfRule type="expression" dxfId="176" priority="8">
      <formula>SUM($L$8:$L$13,$L$19:$L$23,$L$28)&lt;&gt;0</formula>
    </cfRule>
  </conditionalFormatting>
  <conditionalFormatting sqref="C33:I33">
    <cfRule type="expression" dxfId="175" priority="5">
      <formula>ABS((C16-C33)/C33)&gt;0.1</formula>
    </cfRule>
    <cfRule type="expression" dxfId="174" priority="6">
      <formula>ABS(C16-C33)&gt;1000</formula>
    </cfRule>
  </conditionalFormatting>
  <conditionalFormatting sqref="C35:I35">
    <cfRule type="expression" dxfId="173" priority="1">
      <formula>ABS(C28-C35)&gt;1000</formula>
    </cfRule>
    <cfRule type="expression" dxfId="172" priority="2">
      <formula>ABS((C28-C35)/C35)&gt;0.1</formula>
    </cfRule>
  </conditionalFormatting>
  <conditionalFormatting sqref="C34:I34">
    <cfRule type="expression" dxfId="171" priority="3">
      <formula>ABS(C26-C34)&gt;1000</formula>
    </cfRule>
    <cfRule type="expression" dxfId="17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26</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726</v>
      </c>
      <c r="D8" s="12">
        <v>1269</v>
      </c>
      <c r="E8" s="12">
        <v>363</v>
      </c>
      <c r="F8" s="12">
        <v>544</v>
      </c>
      <c r="G8" s="45">
        <f>SUM(C8:F8)</f>
        <v>2902</v>
      </c>
      <c r="H8" s="12">
        <v>726</v>
      </c>
      <c r="I8" s="30">
        <f>SUM(G8,H8)</f>
        <v>3628</v>
      </c>
      <c r="J8" s="61"/>
      <c r="K8" s="75">
        <v>3628</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-202</v>
      </c>
      <c r="D11" s="12">
        <v>-353</v>
      </c>
      <c r="E11" s="12">
        <v>-101</v>
      </c>
      <c r="F11" s="12">
        <v>-152</v>
      </c>
      <c r="G11" s="45">
        <f>SUM(C11:F11)</f>
        <v>-808</v>
      </c>
      <c r="H11" s="12">
        <v>-202</v>
      </c>
      <c r="I11" s="30">
        <f>SUM(G11,H11)</f>
        <v>-1010</v>
      </c>
      <c r="J11" s="61"/>
      <c r="K11" s="49">
        <v>-1010</v>
      </c>
      <c r="L11" s="48">
        <f>K11-I11</f>
        <v>0</v>
      </c>
    </row>
    <row r="12" spans="1:21" ht="15.95" customHeight="1">
      <c r="B12" s="51" t="s">
        <v>7</v>
      </c>
      <c r="C12" s="12">
        <v>2236</v>
      </c>
      <c r="D12" s="12">
        <v>4455</v>
      </c>
      <c r="E12" s="12">
        <v>610</v>
      </c>
      <c r="F12" s="12">
        <v>480</v>
      </c>
      <c r="G12" s="45">
        <f>SUM(C12:F12)</f>
        <v>7781</v>
      </c>
      <c r="H12" s="12">
        <v>13688</v>
      </c>
      <c r="I12" s="30">
        <f>SUM(G12,H12)</f>
        <v>21469</v>
      </c>
      <c r="J12" s="61"/>
      <c r="K12" s="49">
        <v>21469</v>
      </c>
      <c r="L12" s="48">
        <f t="shared" si="1"/>
        <v>0</v>
      </c>
    </row>
    <row r="13" spans="1:21" ht="15.95" customHeight="1">
      <c r="B13" s="53" t="s">
        <v>48</v>
      </c>
      <c r="C13" s="29">
        <f>C8+C9+C10+C11+C12</f>
        <v>2760</v>
      </c>
      <c r="D13" s="29">
        <f t="shared" ref="D13:I13" si="2">D8+D9+D10+D11+D12</f>
        <v>5371</v>
      </c>
      <c r="E13" s="29">
        <f t="shared" si="2"/>
        <v>872</v>
      </c>
      <c r="F13" s="29">
        <f t="shared" si="2"/>
        <v>872</v>
      </c>
      <c r="G13" s="29">
        <f t="shared" si="2"/>
        <v>9875</v>
      </c>
      <c r="H13" s="29">
        <f t="shared" si="2"/>
        <v>14212</v>
      </c>
      <c r="I13" s="29">
        <f t="shared" si="2"/>
        <v>24087</v>
      </c>
      <c r="J13" s="62"/>
      <c r="K13" s="49">
        <v>24087</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2760</v>
      </c>
      <c r="D16" s="29">
        <f t="shared" ref="D16:H16" si="3">SUM(D8:D9,D12,D15)+D19+D20+D11</f>
        <v>5371</v>
      </c>
      <c r="E16" s="29">
        <f t="shared" si="3"/>
        <v>872</v>
      </c>
      <c r="F16" s="29">
        <f t="shared" si="3"/>
        <v>872</v>
      </c>
      <c r="G16" s="29">
        <f t="shared" si="3"/>
        <v>9875</v>
      </c>
      <c r="H16" s="29">
        <f t="shared" si="3"/>
        <v>14212</v>
      </c>
      <c r="I16" s="56">
        <f>SUM(G16,H16)</f>
        <v>24087</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-3304</v>
      </c>
      <c r="D22" s="12">
        <v>-4357</v>
      </c>
      <c r="E22" s="12">
        <v>-83</v>
      </c>
      <c r="F22" s="12">
        <v>-162</v>
      </c>
      <c r="G22" s="45">
        <f>SUM(C22:F22)</f>
        <v>-7906</v>
      </c>
      <c r="H22" s="12">
        <v>-14433</v>
      </c>
      <c r="I22" s="30">
        <f t="shared" si="4"/>
        <v>-22339</v>
      </c>
      <c r="J22" s="61"/>
      <c r="K22" s="49">
        <v>-22339</v>
      </c>
      <c r="L22" s="48">
        <f t="shared" si="5"/>
        <v>0</v>
      </c>
    </row>
    <row r="23" spans="1:19" ht="15.95" customHeight="1">
      <c r="B23" s="31" t="s">
        <v>51</v>
      </c>
      <c r="C23" s="29">
        <f t="shared" ref="C23:H23" si="6">SUM(C19:C22)</f>
        <v>-3304</v>
      </c>
      <c r="D23" s="29">
        <f t="shared" si="6"/>
        <v>-4357</v>
      </c>
      <c r="E23" s="29">
        <f t="shared" si="6"/>
        <v>-83</v>
      </c>
      <c r="F23" s="29">
        <f t="shared" si="6"/>
        <v>-162</v>
      </c>
      <c r="G23" s="29">
        <f t="shared" si="6"/>
        <v>-7906</v>
      </c>
      <c r="H23" s="29">
        <f t="shared" si="6"/>
        <v>-14433</v>
      </c>
      <c r="I23" s="29">
        <f t="shared" si="4"/>
        <v>-22339</v>
      </c>
      <c r="J23" s="62"/>
      <c r="K23" s="49">
        <v>-22339</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-3304</v>
      </c>
      <c r="D26" s="29">
        <f t="shared" ref="D26:H26" si="7">SUM(D22,D25)</f>
        <v>-4357</v>
      </c>
      <c r="E26" s="29">
        <f t="shared" si="7"/>
        <v>-83</v>
      </c>
      <c r="F26" s="29">
        <f t="shared" si="7"/>
        <v>-162</v>
      </c>
      <c r="G26" s="29">
        <f>SUM(C26:F26)</f>
        <v>-7906</v>
      </c>
      <c r="H26" s="29">
        <f t="shared" si="7"/>
        <v>-14433</v>
      </c>
      <c r="I26" s="55">
        <f>SUM(G26,H26)</f>
        <v>-22339</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-544</v>
      </c>
      <c r="D28" s="29">
        <f t="shared" ref="D28:I28" si="8">D13+D23</f>
        <v>1014</v>
      </c>
      <c r="E28" s="29">
        <f t="shared" si="8"/>
        <v>789</v>
      </c>
      <c r="F28" s="29">
        <f t="shared" si="8"/>
        <v>710</v>
      </c>
      <c r="G28" s="29">
        <f t="shared" si="8"/>
        <v>1969</v>
      </c>
      <c r="H28" s="29">
        <f t="shared" si="8"/>
        <v>-221</v>
      </c>
      <c r="I28" s="29">
        <f t="shared" si="8"/>
        <v>1748</v>
      </c>
      <c r="J28" s="62"/>
      <c r="K28" s="76">
        <v>1748</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2322</v>
      </c>
      <c r="D33" s="69">
        <v>4948</v>
      </c>
      <c r="E33" s="69">
        <v>819</v>
      </c>
      <c r="F33" s="69">
        <v>694</v>
      </c>
      <c r="G33" s="69">
        <v>8783</v>
      </c>
      <c r="H33" s="69">
        <v>8833</v>
      </c>
      <c r="I33" s="69">
        <v>17616</v>
      </c>
      <c r="J33" s="10"/>
      <c r="K33" s="37"/>
      <c r="L33" s="36"/>
    </row>
    <row r="34" spans="1:19" s="11" customFormat="1" ht="15.95" customHeight="1">
      <c r="A34" s="72"/>
      <c r="B34" s="46" t="s">
        <v>71</v>
      </c>
      <c r="C34" s="69">
        <v>-2548</v>
      </c>
      <c r="D34" s="69">
        <v>-3906</v>
      </c>
      <c r="E34" s="69">
        <v>-15</v>
      </c>
      <c r="F34" s="69">
        <v>-4</v>
      </c>
      <c r="G34" s="69">
        <v>-6473</v>
      </c>
      <c r="H34" s="69">
        <v>-8072</v>
      </c>
      <c r="I34" s="69">
        <v>-14545</v>
      </c>
      <c r="J34" s="10"/>
      <c r="K34" s="37"/>
      <c r="L34" s="36"/>
    </row>
    <row r="35" spans="1:19" s="11" customFormat="1" ht="15.95" customHeight="1">
      <c r="A35" s="72"/>
      <c r="B35" s="46" t="s">
        <v>72</v>
      </c>
      <c r="C35" s="69">
        <v>-226</v>
      </c>
      <c r="D35" s="69">
        <v>1042</v>
      </c>
      <c r="E35" s="69">
        <v>804</v>
      </c>
      <c r="F35" s="69">
        <v>690</v>
      </c>
      <c r="G35" s="69">
        <v>2310</v>
      </c>
      <c r="H35" s="69">
        <v>761</v>
      </c>
      <c r="I35" s="69">
        <v>3071</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1809</v>
      </c>
      <c r="D40" s="73" t="s">
        <v>73</v>
      </c>
      <c r="E40" s="3"/>
      <c r="G40" s="3"/>
      <c r="H40" s="3"/>
      <c r="I40" s="3"/>
      <c r="J40" s="33"/>
    </row>
    <row r="41" spans="1:19" ht="15.95" customHeight="1">
      <c r="B41" s="58" t="s">
        <v>0</v>
      </c>
      <c r="C41" s="77">
        <v>414</v>
      </c>
      <c r="D41" s="73" t="s">
        <v>73</v>
      </c>
      <c r="E41" s="3"/>
      <c r="G41" s="3"/>
      <c r="H41" s="3"/>
      <c r="I41" s="3"/>
      <c r="J41" s="33"/>
    </row>
    <row r="42" spans="1:19" ht="15.95" customHeight="1">
      <c r="B42" s="58" t="s">
        <v>1</v>
      </c>
      <c r="C42" s="77">
        <v>-3564</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69" priority="10" stopIfTrue="1" operator="equal">
      <formula>"FAIL"</formula>
    </cfRule>
  </conditionalFormatting>
  <conditionalFormatting sqref="L8:L13 L19:L23 L28">
    <cfRule type="cellIs" dxfId="168" priority="9" stopIfTrue="1" operator="notEqual">
      <formula>0</formula>
    </cfRule>
  </conditionalFormatting>
  <conditionalFormatting sqref="C3:E3">
    <cfRule type="expression" dxfId="167" priority="7">
      <formula>$E$3&lt;&gt;0</formula>
    </cfRule>
  </conditionalFormatting>
  <conditionalFormatting sqref="L6:L7">
    <cfRule type="expression" dxfId="166" priority="8">
      <formula>SUM($L$8:$L$13,$L$19:$L$23,$L$28)&lt;&gt;0</formula>
    </cfRule>
  </conditionalFormatting>
  <conditionalFormatting sqref="C33:I33">
    <cfRule type="expression" dxfId="165" priority="5">
      <formula>ABS((C16-C33)/C33)&gt;0.1</formula>
    </cfRule>
    <cfRule type="expression" dxfId="164" priority="6">
      <formula>ABS(C16-C33)&gt;1000</formula>
    </cfRule>
  </conditionalFormatting>
  <conditionalFormatting sqref="C35:I35">
    <cfRule type="expression" dxfId="163" priority="1">
      <formula>ABS(C28-C35)&gt;1000</formula>
    </cfRule>
    <cfRule type="expression" dxfId="162" priority="2">
      <formula>ABS((C28-C35)/C35)&gt;0.1</formula>
    </cfRule>
  </conditionalFormatting>
  <conditionalFormatting sqref="C34:I34">
    <cfRule type="expression" dxfId="161" priority="3">
      <formula>ABS(C26-C34)&gt;1000</formula>
    </cfRule>
    <cfRule type="expression" dxfId="16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27</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50</v>
      </c>
      <c r="D8" s="12">
        <v>48</v>
      </c>
      <c r="E8" s="12">
        <v>76</v>
      </c>
      <c r="F8" s="12">
        <v>25</v>
      </c>
      <c r="G8" s="45">
        <f>SUM(C8:F8)</f>
        <v>199</v>
      </c>
      <c r="H8" s="12">
        <v>386</v>
      </c>
      <c r="I8" s="30">
        <f>SUM(G8,H8)</f>
        <v>585</v>
      </c>
      <c r="J8" s="61"/>
      <c r="K8" s="75">
        <v>585</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-84</v>
      </c>
      <c r="F11" s="12">
        <v>0</v>
      </c>
      <c r="G11" s="45">
        <f>SUM(C11:F11)</f>
        <v>-84</v>
      </c>
      <c r="H11" s="12">
        <v>0</v>
      </c>
      <c r="I11" s="30">
        <f>SUM(G11,H11)</f>
        <v>-84</v>
      </c>
      <c r="J11" s="61"/>
      <c r="K11" s="49">
        <v>-84</v>
      </c>
      <c r="L11" s="48">
        <f>K11-I11</f>
        <v>0</v>
      </c>
    </row>
    <row r="12" spans="1:21" ht="15.95" customHeight="1">
      <c r="B12" s="51" t="s">
        <v>7</v>
      </c>
      <c r="C12" s="12">
        <v>235</v>
      </c>
      <c r="D12" s="12">
        <v>368</v>
      </c>
      <c r="E12" s="12">
        <v>1650</v>
      </c>
      <c r="F12" s="12">
        <v>58</v>
      </c>
      <c r="G12" s="45">
        <f>SUM(C12:F12)</f>
        <v>2311</v>
      </c>
      <c r="H12" s="12">
        <v>6194</v>
      </c>
      <c r="I12" s="30">
        <f>SUM(G12,H12)</f>
        <v>8505</v>
      </c>
      <c r="J12" s="61"/>
      <c r="K12" s="49">
        <v>8505</v>
      </c>
      <c r="L12" s="48">
        <f t="shared" si="1"/>
        <v>0</v>
      </c>
    </row>
    <row r="13" spans="1:21" ht="15.95" customHeight="1">
      <c r="B13" s="53" t="s">
        <v>48</v>
      </c>
      <c r="C13" s="29">
        <f>C8+C9+C10+C11+C12</f>
        <v>285</v>
      </c>
      <c r="D13" s="29">
        <f t="shared" ref="D13:I13" si="2">D8+D9+D10+D11+D12</f>
        <v>416</v>
      </c>
      <c r="E13" s="29">
        <f t="shared" si="2"/>
        <v>1642</v>
      </c>
      <c r="F13" s="29">
        <f t="shared" si="2"/>
        <v>83</v>
      </c>
      <c r="G13" s="29">
        <f t="shared" si="2"/>
        <v>2426</v>
      </c>
      <c r="H13" s="29">
        <f t="shared" si="2"/>
        <v>6580</v>
      </c>
      <c r="I13" s="29">
        <f t="shared" si="2"/>
        <v>9006</v>
      </c>
      <c r="J13" s="62"/>
      <c r="K13" s="49">
        <v>9006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285</v>
      </c>
      <c r="D16" s="29">
        <f t="shared" ref="D16:H16" si="3">SUM(D8:D9,D12,D15)+D19+D20+D11</f>
        <v>416</v>
      </c>
      <c r="E16" s="29">
        <f t="shared" si="3"/>
        <v>1642</v>
      </c>
      <c r="F16" s="29">
        <f t="shared" si="3"/>
        <v>83</v>
      </c>
      <c r="G16" s="29">
        <f t="shared" si="3"/>
        <v>2426</v>
      </c>
      <c r="H16" s="29">
        <f t="shared" si="3"/>
        <v>6580</v>
      </c>
      <c r="I16" s="56">
        <f>SUM(G16,H16)</f>
        <v>9006</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-439</v>
      </c>
      <c r="D22" s="12">
        <v>-447</v>
      </c>
      <c r="E22" s="12">
        <v>-942</v>
      </c>
      <c r="F22" s="12">
        <v>0</v>
      </c>
      <c r="G22" s="45">
        <f>SUM(C22:F22)</f>
        <v>-1828</v>
      </c>
      <c r="H22" s="12">
        <v>-1264</v>
      </c>
      <c r="I22" s="30">
        <f t="shared" si="4"/>
        <v>-3092</v>
      </c>
      <c r="J22" s="61"/>
      <c r="K22" s="49">
        <v>-3092</v>
      </c>
      <c r="L22" s="48">
        <f t="shared" si="5"/>
        <v>0</v>
      </c>
    </row>
    <row r="23" spans="1:19" ht="15.95" customHeight="1">
      <c r="B23" s="31" t="s">
        <v>51</v>
      </c>
      <c r="C23" s="29">
        <f t="shared" ref="C23:H23" si="6">SUM(C19:C22)</f>
        <v>-439</v>
      </c>
      <c r="D23" s="29">
        <f t="shared" si="6"/>
        <v>-447</v>
      </c>
      <c r="E23" s="29">
        <f t="shared" si="6"/>
        <v>-942</v>
      </c>
      <c r="F23" s="29">
        <f t="shared" si="6"/>
        <v>0</v>
      </c>
      <c r="G23" s="29">
        <f t="shared" si="6"/>
        <v>-1828</v>
      </c>
      <c r="H23" s="29">
        <f t="shared" si="6"/>
        <v>-1264</v>
      </c>
      <c r="I23" s="29">
        <f t="shared" si="4"/>
        <v>-3092</v>
      </c>
      <c r="J23" s="62"/>
      <c r="K23" s="49">
        <v>-3092</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-439</v>
      </c>
      <c r="D26" s="29">
        <f t="shared" ref="D26:H26" si="7">SUM(D22,D25)</f>
        <v>-447</v>
      </c>
      <c r="E26" s="29">
        <f t="shared" si="7"/>
        <v>-942</v>
      </c>
      <c r="F26" s="29">
        <f t="shared" si="7"/>
        <v>0</v>
      </c>
      <c r="G26" s="29">
        <f>SUM(C26:F26)</f>
        <v>-1828</v>
      </c>
      <c r="H26" s="29">
        <f t="shared" si="7"/>
        <v>-1264</v>
      </c>
      <c r="I26" s="55">
        <f>SUM(G26,H26)</f>
        <v>-3092</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-154</v>
      </c>
      <c r="D28" s="29">
        <f t="shared" ref="D28:I28" si="8">D13+D23</f>
        <v>-31</v>
      </c>
      <c r="E28" s="29">
        <f t="shared" si="8"/>
        <v>700</v>
      </c>
      <c r="F28" s="29">
        <f t="shared" si="8"/>
        <v>83</v>
      </c>
      <c r="G28" s="29">
        <f t="shared" si="8"/>
        <v>598</v>
      </c>
      <c r="H28" s="29">
        <f t="shared" si="8"/>
        <v>5316</v>
      </c>
      <c r="I28" s="29">
        <f t="shared" si="8"/>
        <v>5914</v>
      </c>
      <c r="J28" s="62"/>
      <c r="K28" s="76">
        <v>5914</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203</v>
      </c>
      <c r="F30" s="12">
        <v>0</v>
      </c>
      <c r="G30" s="45">
        <f>SUM(C30:F30)</f>
        <v>203</v>
      </c>
      <c r="H30" s="12">
        <v>0</v>
      </c>
      <c r="I30" s="30">
        <f>SUM(G30,H30)</f>
        <v>203</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297</v>
      </c>
      <c r="D33" s="69">
        <v>397</v>
      </c>
      <c r="E33" s="69">
        <v>1656</v>
      </c>
      <c r="F33" s="69">
        <v>74</v>
      </c>
      <c r="G33" s="69">
        <v>2424</v>
      </c>
      <c r="H33" s="69">
        <v>6663</v>
      </c>
      <c r="I33" s="69">
        <v>9087</v>
      </c>
      <c r="J33" s="10"/>
      <c r="K33" s="37"/>
      <c r="L33" s="36"/>
    </row>
    <row r="34" spans="1:19" s="11" customFormat="1" ht="15.95" customHeight="1">
      <c r="A34" s="72"/>
      <c r="B34" s="46" t="s">
        <v>71</v>
      </c>
      <c r="C34" s="69">
        <v>-323</v>
      </c>
      <c r="D34" s="69">
        <v>-378</v>
      </c>
      <c r="E34" s="69">
        <v>-1066</v>
      </c>
      <c r="F34" s="69">
        <v>0</v>
      </c>
      <c r="G34" s="69">
        <v>-1767</v>
      </c>
      <c r="H34" s="69">
        <v>-1892</v>
      </c>
      <c r="I34" s="69">
        <v>-3659</v>
      </c>
      <c r="J34" s="10"/>
      <c r="K34" s="37"/>
      <c r="L34" s="36"/>
    </row>
    <row r="35" spans="1:19" s="11" customFormat="1" ht="15.95" customHeight="1">
      <c r="A35" s="72"/>
      <c r="B35" s="46" t="s">
        <v>72</v>
      </c>
      <c r="C35" s="69">
        <v>-26</v>
      </c>
      <c r="D35" s="69">
        <v>19</v>
      </c>
      <c r="E35" s="69">
        <v>590</v>
      </c>
      <c r="F35" s="69">
        <v>74</v>
      </c>
      <c r="G35" s="69">
        <v>657</v>
      </c>
      <c r="H35" s="69">
        <v>4771</v>
      </c>
      <c r="I35" s="69">
        <v>5428</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339</v>
      </c>
      <c r="D40" s="73" t="s">
        <v>73</v>
      </c>
      <c r="E40" s="3"/>
      <c r="G40" s="3"/>
      <c r="H40" s="3"/>
      <c r="I40" s="3"/>
      <c r="J40" s="33"/>
    </row>
    <row r="41" spans="1:19" ht="15.95" customHeight="1">
      <c r="B41" s="58" t="s">
        <v>0</v>
      </c>
      <c r="C41" s="77">
        <v>10</v>
      </c>
      <c r="D41" s="73" t="s">
        <v>73</v>
      </c>
      <c r="E41" s="3"/>
      <c r="G41" s="3"/>
      <c r="H41" s="3"/>
      <c r="I41" s="3"/>
      <c r="J41" s="33"/>
    </row>
    <row r="42" spans="1:19" ht="15.95" customHeight="1">
      <c r="B42" s="58" t="s">
        <v>1</v>
      </c>
      <c r="C42" s="77">
        <v>-447</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59" priority="10" stopIfTrue="1" operator="equal">
      <formula>"FAIL"</formula>
    </cfRule>
  </conditionalFormatting>
  <conditionalFormatting sqref="L8:L13 L19:L23 L28">
    <cfRule type="cellIs" dxfId="158" priority="9" stopIfTrue="1" operator="notEqual">
      <formula>0</formula>
    </cfRule>
  </conditionalFormatting>
  <conditionalFormatting sqref="C3:E3">
    <cfRule type="expression" dxfId="157" priority="7">
      <formula>$E$3&lt;&gt;0</formula>
    </cfRule>
  </conditionalFormatting>
  <conditionalFormatting sqref="L6:L7">
    <cfRule type="expression" dxfId="156" priority="8">
      <formula>SUM($L$8:$L$13,$L$19:$L$23,$L$28)&lt;&gt;0</formula>
    </cfRule>
  </conditionalFormatting>
  <conditionalFormatting sqref="C33:I33">
    <cfRule type="expression" dxfId="155" priority="5">
      <formula>ABS((C16-C33)/C33)&gt;0.1</formula>
    </cfRule>
    <cfRule type="expression" dxfId="154" priority="6">
      <formula>ABS(C16-C33)&gt;1000</formula>
    </cfRule>
  </conditionalFormatting>
  <conditionalFormatting sqref="C35:I35">
    <cfRule type="expression" dxfId="153" priority="1">
      <formula>ABS(C28-C35)&gt;1000</formula>
    </cfRule>
    <cfRule type="expression" dxfId="152" priority="2">
      <formula>ABS((C28-C35)/C35)&gt;0.1</formula>
    </cfRule>
  </conditionalFormatting>
  <conditionalFormatting sqref="C34:I34">
    <cfRule type="expression" dxfId="151" priority="3">
      <formula>ABS(C26-C34)&gt;1000</formula>
    </cfRule>
    <cfRule type="expression" dxfId="15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M1" sqref="M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4</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f>SUM('Aberdeen City:West Lothian'!C8)</f>
        <v>4467</v>
      </c>
      <c r="D8" s="12">
        <f>SUM('Aberdeen City:West Lothian'!D8)</f>
        <v>6303.333333333333</v>
      </c>
      <c r="E8" s="12">
        <f>SUM('Aberdeen City:West Lothian'!E8)</f>
        <v>3949.6666666666665</v>
      </c>
      <c r="F8" s="12">
        <f>SUM('Aberdeen City:West Lothian'!F8)</f>
        <v>2244</v>
      </c>
      <c r="G8" s="45">
        <f>SUM(C8:F8)</f>
        <v>16964</v>
      </c>
      <c r="H8" s="12">
        <f>SUM('Aberdeen City:West Lothian'!H8)</f>
        <v>21659</v>
      </c>
      <c r="I8" s="30">
        <f>SUM(G8,H8)</f>
        <v>38623</v>
      </c>
      <c r="J8" s="61"/>
      <c r="K8" s="75">
        <f>SUM('Aberdeen City:West Lothian'!K8)</f>
        <v>38623</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f>SUM('Aberdeen City:West Lothian'!C10)</f>
        <v>0</v>
      </c>
      <c r="D10" s="12">
        <f>SUM('Aberdeen City:West Lothian'!D10)</f>
        <v>0</v>
      </c>
      <c r="E10" s="12">
        <f>SUM('Aberdeen City:West Lothian'!E10)</f>
        <v>0</v>
      </c>
      <c r="F10" s="12">
        <f>SUM('Aberdeen City:West Lothian'!F10)</f>
        <v>0</v>
      </c>
      <c r="G10" s="45">
        <f t="shared" ref="G10" si="0">SUM(C10:F10)</f>
        <v>0</v>
      </c>
      <c r="H10" s="12">
        <f>SUM('Aberdeen City:West Lothian'!H10)</f>
        <v>443</v>
      </c>
      <c r="I10" s="30">
        <f>SUM(G10,H10)</f>
        <v>443</v>
      </c>
      <c r="J10" s="61"/>
      <c r="K10" s="49">
        <f>SUM('Aberdeen City:West Lothian'!K10)</f>
        <v>443</v>
      </c>
      <c r="L10" s="48">
        <f t="shared" ref="L10:L13" si="1">K10-I10</f>
        <v>0</v>
      </c>
    </row>
    <row r="11" spans="1:21" ht="15.95" customHeight="1">
      <c r="B11" s="41" t="s">
        <v>52</v>
      </c>
      <c r="C11" s="12">
        <f>SUM('Aberdeen City:West Lothian'!C11)</f>
        <v>-783</v>
      </c>
      <c r="D11" s="12">
        <f>SUM('Aberdeen City:West Lothian'!D11)</f>
        <v>-772</v>
      </c>
      <c r="E11" s="12">
        <f>SUM('Aberdeen City:West Lothian'!E11)</f>
        <v>-933</v>
      </c>
      <c r="F11" s="12">
        <f>SUM('Aberdeen City:West Lothian'!F11)</f>
        <v>-2572</v>
      </c>
      <c r="G11" s="45">
        <f>SUM(C11:F11)</f>
        <v>-5060</v>
      </c>
      <c r="H11" s="12">
        <f>SUM('Aberdeen City:West Lothian'!H11)</f>
        <v>-9311</v>
      </c>
      <c r="I11" s="30">
        <f>SUM(G11,H11)</f>
        <v>-14371</v>
      </c>
      <c r="J11" s="61"/>
      <c r="K11" s="49">
        <f>SUM('Aberdeen City:West Lothian'!K11)</f>
        <v>-14371</v>
      </c>
      <c r="L11" s="48">
        <f>K11-I11</f>
        <v>0</v>
      </c>
    </row>
    <row r="12" spans="1:21" ht="15.95" customHeight="1">
      <c r="B12" s="51" t="s">
        <v>7</v>
      </c>
      <c r="C12" s="12">
        <f>SUM('Aberdeen City:West Lothian'!C12)</f>
        <v>35211</v>
      </c>
      <c r="D12" s="12">
        <f>SUM('Aberdeen City:West Lothian'!D12)</f>
        <v>47906</v>
      </c>
      <c r="E12" s="12">
        <f>SUM('Aberdeen City:West Lothian'!E12)</f>
        <v>30596</v>
      </c>
      <c r="F12" s="12">
        <f>SUM('Aberdeen City:West Lothian'!F12)</f>
        <v>22275</v>
      </c>
      <c r="G12" s="45">
        <f>SUM(C12:F12)</f>
        <v>135988</v>
      </c>
      <c r="H12" s="12">
        <f>SUM('Aberdeen City:West Lothian'!H12)</f>
        <v>270939</v>
      </c>
      <c r="I12" s="30">
        <f>SUM(G12,H12)</f>
        <v>406927</v>
      </c>
      <c r="J12" s="61"/>
      <c r="K12" s="49">
        <f>SUM('Aberdeen City:West Lothian'!K12)</f>
        <v>406927</v>
      </c>
      <c r="L12" s="48">
        <f t="shared" si="1"/>
        <v>0</v>
      </c>
    </row>
    <row r="13" spans="1:21" ht="15.95" customHeight="1">
      <c r="B13" s="53" t="s">
        <v>48</v>
      </c>
      <c r="C13" s="29">
        <f>C8+C9+C10+C11+C12</f>
        <v>38895</v>
      </c>
      <c r="D13" s="29">
        <f t="shared" ref="D13:I13" si="2">D8+D9+D10+D11+D12</f>
        <v>53437.333333333336</v>
      </c>
      <c r="E13" s="29">
        <f t="shared" si="2"/>
        <v>33612.666666666664</v>
      </c>
      <c r="F13" s="29">
        <f t="shared" si="2"/>
        <v>21947</v>
      </c>
      <c r="G13" s="29">
        <f t="shared" si="2"/>
        <v>147892</v>
      </c>
      <c r="H13" s="29">
        <f t="shared" si="2"/>
        <v>283730</v>
      </c>
      <c r="I13" s="29">
        <f t="shared" si="2"/>
        <v>431622</v>
      </c>
      <c r="J13" s="62"/>
      <c r="K13" s="49">
        <f>SUM('Aberdeen City:West Lothian'!K13)</f>
        <v>431622</v>
      </c>
      <c r="L13" s="48">
        <f t="shared" si="1"/>
        <v>0</v>
      </c>
    </row>
    <row r="14" spans="1:21" ht="12.75" customHeight="1">
      <c r="B14" s="2"/>
      <c r="C14" s="3"/>
      <c r="D14" s="3"/>
      <c r="E14" s="3"/>
      <c r="F14" s="3"/>
      <c r="G14" s="3"/>
      <c r="H14" s="3"/>
      <c r="I14" s="3"/>
      <c r="J14" s="13"/>
      <c r="K14" s="3"/>
      <c r="L14" s="3"/>
    </row>
    <row r="15" spans="1:21" ht="15.95" customHeight="1">
      <c r="B15" s="46" t="s">
        <v>56</v>
      </c>
      <c r="C15" s="69">
        <f>SUM('Aberdeen City:West Lothian'!C15)</f>
        <v>0</v>
      </c>
      <c r="D15" s="69">
        <f>SUM('Aberdeen City:West Lothian'!D15)</f>
        <v>0</v>
      </c>
      <c r="E15" s="69">
        <f>SUM('Aberdeen City:West Lothian'!E15)</f>
        <v>0</v>
      </c>
      <c r="F15" s="69">
        <f>SUM('Aberdeen City:West Lothian'!F15)</f>
        <v>0</v>
      </c>
      <c r="G15" s="45">
        <f>SUM(C15:F15)</f>
        <v>0</v>
      </c>
      <c r="H15" s="69">
        <f>SUM('Aberdeen City:West Lothian'!H15)</f>
        <v>0</v>
      </c>
      <c r="I15" s="54">
        <f>SUM(G15,H15)</f>
        <v>0</v>
      </c>
      <c r="J15" s="14"/>
      <c r="K15" s="3"/>
      <c r="L15" s="3"/>
    </row>
    <row r="16" spans="1:21" ht="15.95" customHeight="1">
      <c r="B16" s="28" t="s">
        <v>53</v>
      </c>
      <c r="C16" s="29">
        <f>SUM(C8:C9,C12,C15)+C19+C20+C11</f>
        <v>38895</v>
      </c>
      <c r="D16" s="29">
        <f t="shared" ref="D16:H16" si="3">SUM(D8:D9,D12,D15)+D19+D20+D11</f>
        <v>53400.333333333336</v>
      </c>
      <c r="E16" s="29">
        <f t="shared" si="3"/>
        <v>33458.666666666664</v>
      </c>
      <c r="F16" s="29">
        <f t="shared" si="3"/>
        <v>21921</v>
      </c>
      <c r="G16" s="29">
        <f t="shared" si="3"/>
        <v>147675</v>
      </c>
      <c r="H16" s="29">
        <f t="shared" si="3"/>
        <v>282014</v>
      </c>
      <c r="I16" s="56">
        <f>SUM(G16,H16)</f>
        <v>429689</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f>SUM('Aberdeen City:West Lothian'!C19)</f>
        <v>0</v>
      </c>
      <c r="D19" s="12">
        <f>SUM('Aberdeen City:West Lothian'!D19)</f>
        <v>-37</v>
      </c>
      <c r="E19" s="12">
        <f>SUM('Aberdeen City:West Lothian'!E19)</f>
        <v>-154</v>
      </c>
      <c r="F19" s="12">
        <f>SUM('Aberdeen City:West Lothian'!F19)</f>
        <v>-26</v>
      </c>
      <c r="G19" s="45">
        <f>SUM(C19:F19)</f>
        <v>-217</v>
      </c>
      <c r="H19" s="12">
        <f>SUM('Aberdeen City:West Lothian'!H19)</f>
        <v>-1273</v>
      </c>
      <c r="I19" s="30">
        <f t="shared" ref="I19:I23" si="4">SUM(G19,H19)</f>
        <v>-1490</v>
      </c>
      <c r="J19" s="61"/>
      <c r="K19" s="76">
        <f>SUM('Aberdeen City:West Lothian'!K19)</f>
        <v>-1490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f>SUM('Aberdeen City:West Lothian'!C21)</f>
        <v>0</v>
      </c>
      <c r="D21" s="12">
        <f>SUM('Aberdeen City:West Lothian'!D21)</f>
        <v>0</v>
      </c>
      <c r="E21" s="12">
        <f>SUM('Aberdeen City:West Lothian'!E21)</f>
        <v>0</v>
      </c>
      <c r="F21" s="12">
        <f>SUM('Aberdeen City:West Lothian'!F21)</f>
        <v>0</v>
      </c>
      <c r="G21" s="45">
        <f>SUM(C21:F21)</f>
        <v>0</v>
      </c>
      <c r="H21" s="12">
        <f>SUM('Aberdeen City:West Lothian'!H21)</f>
        <v>-651</v>
      </c>
      <c r="I21" s="30">
        <f t="shared" si="4"/>
        <v>-651</v>
      </c>
      <c r="J21" s="61"/>
      <c r="K21" s="49">
        <f>SUM('Aberdeen City:West Lothian'!K21)</f>
        <v>-651</v>
      </c>
      <c r="L21" s="48">
        <f t="shared" si="5"/>
        <v>0</v>
      </c>
    </row>
    <row r="22" spans="1:19" ht="15.95" customHeight="1">
      <c r="B22" s="26" t="s">
        <v>8</v>
      </c>
      <c r="C22" s="12">
        <f>SUM('Aberdeen City:West Lothian'!C22)</f>
        <v>-40897</v>
      </c>
      <c r="D22" s="12">
        <f>SUM('Aberdeen City:West Lothian'!D22)</f>
        <v>-41672</v>
      </c>
      <c r="E22" s="12">
        <f>SUM('Aberdeen City:West Lothian'!E22)</f>
        <v>-6797</v>
      </c>
      <c r="F22" s="12">
        <f>SUM('Aberdeen City:West Lothian'!F22)</f>
        <v>-9789</v>
      </c>
      <c r="G22" s="45">
        <f>SUM(C22:F22)</f>
        <v>-99155</v>
      </c>
      <c r="H22" s="12">
        <f>SUM('Aberdeen City:West Lothian'!H22)</f>
        <v>-124039</v>
      </c>
      <c r="I22" s="30">
        <f t="shared" si="4"/>
        <v>-223194</v>
      </c>
      <c r="J22" s="61"/>
      <c r="K22" s="49">
        <f>SUM('Aberdeen City:West Lothian'!K22)</f>
        <v>-223194</v>
      </c>
      <c r="L22" s="48">
        <f t="shared" si="5"/>
        <v>0</v>
      </c>
    </row>
    <row r="23" spans="1:19" ht="15.95" customHeight="1">
      <c r="B23" s="31" t="s">
        <v>51</v>
      </c>
      <c r="C23" s="29">
        <f t="shared" ref="C23:H23" si="6">SUM(C19:C22)</f>
        <v>-40897</v>
      </c>
      <c r="D23" s="29">
        <f t="shared" si="6"/>
        <v>-41709</v>
      </c>
      <c r="E23" s="29">
        <f t="shared" si="6"/>
        <v>-6951</v>
      </c>
      <c r="F23" s="29">
        <f t="shared" si="6"/>
        <v>-9815</v>
      </c>
      <c r="G23" s="29">
        <f t="shared" si="6"/>
        <v>-99372</v>
      </c>
      <c r="H23" s="29">
        <f t="shared" si="6"/>
        <v>-125963</v>
      </c>
      <c r="I23" s="29">
        <f t="shared" si="4"/>
        <v>-225335</v>
      </c>
      <c r="J23" s="62"/>
      <c r="K23" s="49">
        <f>SUM('Aberdeen City:West Lothian'!K23)</f>
        <v>-225335</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SUM('Aberdeen City:West Lothian'!C25)</f>
        <v>0</v>
      </c>
      <c r="D25" s="69">
        <f>SUM('Aberdeen City:West Lothian'!D25)</f>
        <v>0</v>
      </c>
      <c r="E25" s="69">
        <f>SUM('Aberdeen City:West Lothian'!E25)</f>
        <v>0</v>
      </c>
      <c r="F25" s="69">
        <f>SUM('Aberdeen City:West Lothian'!F25)</f>
        <v>0</v>
      </c>
      <c r="G25" s="45">
        <f>SUM(C25:F25)</f>
        <v>0</v>
      </c>
      <c r="H25" s="69">
        <f>SUM('Aberdeen City:West Lothian'!H25)</f>
        <v>-208</v>
      </c>
      <c r="I25" s="54">
        <f>SUM(G25,H25)</f>
        <v>-208</v>
      </c>
      <c r="J25" s="14"/>
      <c r="K25" s="3"/>
      <c r="L25" s="3"/>
    </row>
    <row r="26" spans="1:19" ht="15.95" customHeight="1">
      <c r="A26" s="11"/>
      <c r="B26" s="28" t="s">
        <v>54</v>
      </c>
      <c r="C26" s="29">
        <f>SUM(C22,C25)</f>
        <v>-40897</v>
      </c>
      <c r="D26" s="29">
        <f t="shared" ref="D26:H26" si="7">SUM(D22,D25)</f>
        <v>-41672</v>
      </c>
      <c r="E26" s="29">
        <f t="shared" si="7"/>
        <v>-6797</v>
      </c>
      <c r="F26" s="29">
        <f t="shared" si="7"/>
        <v>-9789</v>
      </c>
      <c r="G26" s="29">
        <f>SUM(C26:F26)</f>
        <v>-99155</v>
      </c>
      <c r="H26" s="29">
        <f t="shared" si="7"/>
        <v>-124247</v>
      </c>
      <c r="I26" s="55">
        <f>SUM(G26,H26)</f>
        <v>-223402</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-2002</v>
      </c>
      <c r="D28" s="29">
        <f t="shared" ref="D28:I28" si="8">D13+D23</f>
        <v>11728.333333333336</v>
      </c>
      <c r="E28" s="29">
        <f t="shared" si="8"/>
        <v>26661.666666666664</v>
      </c>
      <c r="F28" s="29">
        <f t="shared" si="8"/>
        <v>12132</v>
      </c>
      <c r="G28" s="29">
        <f t="shared" si="8"/>
        <v>48520</v>
      </c>
      <c r="H28" s="29">
        <f t="shared" si="8"/>
        <v>157767</v>
      </c>
      <c r="I28" s="29">
        <f t="shared" si="8"/>
        <v>206287</v>
      </c>
      <c r="J28" s="62"/>
      <c r="K28" s="76">
        <f>SUM('Aberdeen City:West Lothian'!K28)</f>
        <v>206287</v>
      </c>
      <c r="L28" s="47">
        <f>K28-I28</f>
        <v>0</v>
      </c>
      <c r="M28" s="60"/>
    </row>
    <row r="29" spans="1:19" ht="12.75" customHeight="1">
      <c r="B29" s="2"/>
      <c r="C29" s="3"/>
      <c r="D29" s="3"/>
      <c r="E29" s="3"/>
      <c r="F29" s="3"/>
      <c r="G29" s="3"/>
      <c r="H29" s="3"/>
      <c r="I29" s="3"/>
      <c r="J29" s="13"/>
    </row>
    <row r="30" spans="1:19" ht="15.95" customHeight="1">
      <c r="B30" s="26" t="s">
        <v>6</v>
      </c>
      <c r="C30" s="12">
        <f>SUM('Aberdeen City:West Lothian'!C30)</f>
        <v>4</v>
      </c>
      <c r="D30" s="12">
        <f>SUM('Aberdeen City:West Lothian'!D30)</f>
        <v>0</v>
      </c>
      <c r="E30" s="12">
        <f>SUM('Aberdeen City:West Lothian'!E30)</f>
        <v>332</v>
      </c>
      <c r="F30" s="12">
        <f>SUM('Aberdeen City:West Lothian'!F30)</f>
        <v>530</v>
      </c>
      <c r="G30" s="45">
        <f>SUM(C30:F30)</f>
        <v>866</v>
      </c>
      <c r="H30" s="12">
        <f>SUM('Aberdeen City:West Lothian'!H30)</f>
        <v>363</v>
      </c>
      <c r="I30" s="30">
        <f>SUM(G30,H30)</f>
        <v>1229</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f>SUM('Aberdeen City:West Lothian'!C33)</f>
        <v>33865</v>
      </c>
      <c r="D33" s="69">
        <f>SUM('Aberdeen City:West Lothian'!D33)</f>
        <v>48607</v>
      </c>
      <c r="E33" s="69">
        <f>SUM('Aberdeen City:West Lothian'!E33)</f>
        <v>37371</v>
      </c>
      <c r="F33" s="69">
        <f>SUM('Aberdeen City:West Lothian'!F33)</f>
        <v>28898</v>
      </c>
      <c r="G33" s="69">
        <f>SUM('Aberdeen City:West Lothian'!G33)</f>
        <v>148741</v>
      </c>
      <c r="H33" s="69">
        <f>SUM('Aberdeen City:West Lothian'!H33)</f>
        <v>270749</v>
      </c>
      <c r="I33" s="69">
        <f>SUM('Aberdeen City:West Lothian'!I33)</f>
        <v>419490</v>
      </c>
      <c r="J33" s="10"/>
      <c r="K33" s="37"/>
      <c r="L33" s="36"/>
    </row>
    <row r="34" spans="1:19" s="11" customFormat="1" ht="15.95" customHeight="1">
      <c r="A34" s="72"/>
      <c r="B34" s="46" t="s">
        <v>71</v>
      </c>
      <c r="C34" s="69">
        <f>SUM('Aberdeen City:West Lothian'!C34)</f>
        <v>-36062</v>
      </c>
      <c r="D34" s="69">
        <f>SUM('Aberdeen City:West Lothian'!D34)</f>
        <v>-34697</v>
      </c>
      <c r="E34" s="69">
        <f>SUM('Aberdeen City:West Lothian'!E34)</f>
        <v>-7429</v>
      </c>
      <c r="F34" s="69">
        <f>SUM('Aberdeen City:West Lothian'!F34)</f>
        <v>-20292</v>
      </c>
      <c r="G34" s="69">
        <f>SUM('Aberdeen City:West Lothian'!G34)</f>
        <v>-98480</v>
      </c>
      <c r="H34" s="69">
        <f>SUM('Aberdeen City:West Lothian'!H34)</f>
        <v>-108061</v>
      </c>
      <c r="I34" s="69">
        <f>SUM('Aberdeen City:West Lothian'!I34)</f>
        <v>-206541</v>
      </c>
      <c r="J34" s="10"/>
      <c r="K34" s="37"/>
      <c r="L34" s="36"/>
    </row>
    <row r="35" spans="1:19" s="11" customFormat="1" ht="15.95" customHeight="1">
      <c r="A35" s="72"/>
      <c r="B35" s="46" t="s">
        <v>72</v>
      </c>
      <c r="C35" s="69">
        <f>SUM('Aberdeen City:West Lothian'!C35)</f>
        <v>-2197</v>
      </c>
      <c r="D35" s="69">
        <f>SUM('Aberdeen City:West Lothian'!D35)</f>
        <v>13910</v>
      </c>
      <c r="E35" s="69">
        <f>SUM('Aberdeen City:West Lothian'!E35)</f>
        <v>29942</v>
      </c>
      <c r="F35" s="69">
        <f>SUM('Aberdeen City:West Lothian'!F35)</f>
        <v>8606</v>
      </c>
      <c r="G35" s="69">
        <f>SUM('Aberdeen City:West Lothian'!G35)</f>
        <v>50261</v>
      </c>
      <c r="H35" s="69">
        <f>SUM('Aberdeen City:West Lothian'!H35)</f>
        <v>162688</v>
      </c>
      <c r="I35" s="69">
        <f>SUM('Aberdeen City:West Lothian'!I35)</f>
        <v>212949</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f>SUM('Aberdeen City:West Lothian'!C40)</f>
        <v>26246</v>
      </c>
      <c r="D40" s="73">
        <f>SUM('Aberdeen City:West Lothian'!D40)</f>
        <v>0</v>
      </c>
      <c r="E40" s="3"/>
      <c r="G40" s="3"/>
      <c r="H40" s="3"/>
      <c r="I40" s="3"/>
      <c r="J40" s="33"/>
    </row>
    <row r="41" spans="1:19" ht="15.95" customHeight="1">
      <c r="B41" s="58" t="s">
        <v>0</v>
      </c>
      <c r="C41" s="77">
        <f>SUM('Aberdeen City:West Lothian'!C41)</f>
        <v>10807</v>
      </c>
      <c r="D41" s="73">
        <f>SUM('Aberdeen City:West Lothian'!D41)</f>
        <v>0</v>
      </c>
      <c r="E41" s="3"/>
      <c r="G41" s="3"/>
      <c r="H41" s="3"/>
      <c r="I41" s="3"/>
      <c r="J41" s="33"/>
    </row>
    <row r="42" spans="1:19" ht="15.95" customHeight="1">
      <c r="B42" s="58" t="s">
        <v>1</v>
      </c>
      <c r="C42" s="77">
        <f>SUM('Aberdeen City:West Lothian'!C42)</f>
        <v>-34102</v>
      </c>
      <c r="D42" s="73">
        <f>SUM('Aberdeen City:West Lothian'!D42)</f>
        <v>0</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329" priority="10" stopIfTrue="1" operator="equal">
      <formula>"FAIL"</formula>
    </cfRule>
  </conditionalFormatting>
  <conditionalFormatting sqref="L8:L13 L19:L23 L28">
    <cfRule type="cellIs" dxfId="328" priority="9" stopIfTrue="1" operator="notEqual">
      <formula>0</formula>
    </cfRule>
  </conditionalFormatting>
  <conditionalFormatting sqref="C3:E3">
    <cfRule type="expression" dxfId="327" priority="7">
      <formula>$E$3&lt;&gt;0</formula>
    </cfRule>
  </conditionalFormatting>
  <conditionalFormatting sqref="L6:L7">
    <cfRule type="expression" dxfId="326" priority="8">
      <formula>SUM($L$8:$L$13,$L$19:$L$23,$L$28)&lt;&gt;0</formula>
    </cfRule>
  </conditionalFormatting>
  <conditionalFormatting sqref="C33:I33">
    <cfRule type="expression" dxfId="325" priority="5">
      <formula>ABS((C16-C33)/C33)&gt;0.1</formula>
    </cfRule>
    <cfRule type="expression" dxfId="324" priority="6">
      <formula>ABS(C16-C33)&gt;1000</formula>
    </cfRule>
  </conditionalFormatting>
  <conditionalFormatting sqref="C35:I35">
    <cfRule type="expression" dxfId="323" priority="1">
      <formula>ABS(C28-C35)&gt;1000</formula>
    </cfRule>
    <cfRule type="expression" dxfId="322" priority="2">
      <formula>ABS((C28-C35)/C35)&gt;0.1</formula>
    </cfRule>
  </conditionalFormatting>
  <conditionalFormatting sqref="C34:I34">
    <cfRule type="expression" dxfId="321" priority="3">
      <formula>ABS(C26-C34)&gt;1000</formula>
    </cfRule>
    <cfRule type="expression" dxfId="32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ignoredErrors>
    <ignoredError sqref="C8:F8 H8 C10:F10 H10:H12 C11:F12 C19:F19 H19 C21:F21 H21:H22 C22:F22 C30:F30 H30 C40:C42"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28</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316</v>
      </c>
      <c r="D8" s="12">
        <v>430</v>
      </c>
      <c r="E8" s="12">
        <v>67</v>
      </c>
      <c r="F8" s="12">
        <v>0</v>
      </c>
      <c r="G8" s="45">
        <f>SUM(C8:F8)</f>
        <v>813</v>
      </c>
      <c r="H8" s="12">
        <v>293</v>
      </c>
      <c r="I8" s="30">
        <f>SUM(G8,H8)</f>
        <v>1106</v>
      </c>
      <c r="J8" s="61"/>
      <c r="K8" s="75">
        <v>1106</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488</v>
      </c>
      <c r="D12" s="12">
        <v>772</v>
      </c>
      <c r="E12" s="12">
        <v>496</v>
      </c>
      <c r="F12" s="12">
        <v>0</v>
      </c>
      <c r="G12" s="45">
        <f>SUM(C12:F12)</f>
        <v>1756</v>
      </c>
      <c r="H12" s="12">
        <v>4066</v>
      </c>
      <c r="I12" s="30">
        <f>SUM(G12,H12)</f>
        <v>5822</v>
      </c>
      <c r="J12" s="61"/>
      <c r="K12" s="49">
        <v>5822</v>
      </c>
      <c r="L12" s="48">
        <f t="shared" si="1"/>
        <v>0</v>
      </c>
    </row>
    <row r="13" spans="1:21" ht="15.95" customHeight="1">
      <c r="B13" s="53" t="s">
        <v>48</v>
      </c>
      <c r="C13" s="29">
        <f>C8+C9+C10+C11+C12</f>
        <v>804</v>
      </c>
      <c r="D13" s="29">
        <f t="shared" ref="D13:I13" si="2">D8+D9+D10+D11+D12</f>
        <v>1202</v>
      </c>
      <c r="E13" s="29">
        <f t="shared" si="2"/>
        <v>563</v>
      </c>
      <c r="F13" s="29">
        <f t="shared" si="2"/>
        <v>0</v>
      </c>
      <c r="G13" s="29">
        <f t="shared" si="2"/>
        <v>2569</v>
      </c>
      <c r="H13" s="29">
        <f t="shared" si="2"/>
        <v>4359</v>
      </c>
      <c r="I13" s="29">
        <f t="shared" si="2"/>
        <v>6928</v>
      </c>
      <c r="J13" s="62"/>
      <c r="K13" s="49">
        <v>6928</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804</v>
      </c>
      <c r="D16" s="29">
        <f t="shared" ref="D16:H16" si="3">SUM(D8:D9,D12,D15)+D19+D20+D11</f>
        <v>1202</v>
      </c>
      <c r="E16" s="29">
        <f t="shared" si="3"/>
        <v>563</v>
      </c>
      <c r="F16" s="29">
        <f t="shared" si="3"/>
        <v>0</v>
      </c>
      <c r="G16" s="29">
        <f t="shared" si="3"/>
        <v>2569</v>
      </c>
      <c r="H16" s="29">
        <f t="shared" si="3"/>
        <v>4359</v>
      </c>
      <c r="I16" s="56">
        <f>SUM(G16,H16)</f>
        <v>6928</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-827</v>
      </c>
      <c r="D22" s="12">
        <v>-835</v>
      </c>
      <c r="E22" s="12">
        <v>0</v>
      </c>
      <c r="F22" s="12">
        <v>0</v>
      </c>
      <c r="G22" s="45">
        <f>SUM(C22:F22)</f>
        <v>-1662</v>
      </c>
      <c r="H22" s="12">
        <v>-3051</v>
      </c>
      <c r="I22" s="30">
        <f t="shared" si="4"/>
        <v>-4713</v>
      </c>
      <c r="J22" s="61"/>
      <c r="K22" s="49">
        <v>-4713</v>
      </c>
      <c r="L22" s="48">
        <f t="shared" si="5"/>
        <v>0</v>
      </c>
    </row>
    <row r="23" spans="1:19" ht="15.95" customHeight="1">
      <c r="B23" s="31" t="s">
        <v>51</v>
      </c>
      <c r="C23" s="29">
        <f t="shared" ref="C23:H23" si="6">SUM(C19:C22)</f>
        <v>-827</v>
      </c>
      <c r="D23" s="29">
        <f t="shared" si="6"/>
        <v>-835</v>
      </c>
      <c r="E23" s="29">
        <f t="shared" si="6"/>
        <v>0</v>
      </c>
      <c r="F23" s="29">
        <f t="shared" si="6"/>
        <v>0</v>
      </c>
      <c r="G23" s="29">
        <f t="shared" si="6"/>
        <v>-1662</v>
      </c>
      <c r="H23" s="29">
        <f t="shared" si="6"/>
        <v>-3051</v>
      </c>
      <c r="I23" s="29">
        <f t="shared" si="4"/>
        <v>-4713</v>
      </c>
      <c r="J23" s="62"/>
      <c r="K23" s="49">
        <v>-4713</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-827</v>
      </c>
      <c r="D26" s="29">
        <f t="shared" ref="D26:H26" si="7">SUM(D22,D25)</f>
        <v>-835</v>
      </c>
      <c r="E26" s="29">
        <f t="shared" si="7"/>
        <v>0</v>
      </c>
      <c r="F26" s="29">
        <f t="shared" si="7"/>
        <v>0</v>
      </c>
      <c r="G26" s="29">
        <f>SUM(C26:F26)</f>
        <v>-1662</v>
      </c>
      <c r="H26" s="29">
        <f t="shared" si="7"/>
        <v>-3051</v>
      </c>
      <c r="I26" s="55">
        <f>SUM(G26,H26)</f>
        <v>-4713</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-23</v>
      </c>
      <c r="D28" s="29">
        <f t="shared" ref="D28:I28" si="8">D13+D23</f>
        <v>367</v>
      </c>
      <c r="E28" s="29">
        <f t="shared" si="8"/>
        <v>563</v>
      </c>
      <c r="F28" s="29">
        <f t="shared" si="8"/>
        <v>0</v>
      </c>
      <c r="G28" s="29">
        <f t="shared" si="8"/>
        <v>907</v>
      </c>
      <c r="H28" s="29">
        <f t="shared" si="8"/>
        <v>1308</v>
      </c>
      <c r="I28" s="29">
        <f t="shared" si="8"/>
        <v>2215</v>
      </c>
      <c r="J28" s="62"/>
      <c r="K28" s="76">
        <v>2215</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586</v>
      </c>
      <c r="D33" s="69">
        <v>1098</v>
      </c>
      <c r="E33" s="69">
        <v>945</v>
      </c>
      <c r="F33" s="69">
        <v>0</v>
      </c>
      <c r="G33" s="69">
        <v>2629</v>
      </c>
      <c r="H33" s="69">
        <v>3580</v>
      </c>
      <c r="I33" s="69">
        <v>6209</v>
      </c>
      <c r="J33" s="10"/>
      <c r="K33" s="37"/>
      <c r="L33" s="36"/>
    </row>
    <row r="34" spans="1:19" s="11" customFormat="1" ht="15.95" customHeight="1">
      <c r="A34" s="72"/>
      <c r="B34" s="46" t="s">
        <v>71</v>
      </c>
      <c r="C34" s="69">
        <v>-618</v>
      </c>
      <c r="D34" s="69">
        <v>-612</v>
      </c>
      <c r="E34" s="69">
        <v>-259</v>
      </c>
      <c r="F34" s="69">
        <v>0</v>
      </c>
      <c r="G34" s="69">
        <v>-1489</v>
      </c>
      <c r="H34" s="69">
        <v>-2165</v>
      </c>
      <c r="I34" s="69">
        <v>-3654</v>
      </c>
      <c r="J34" s="10"/>
      <c r="K34" s="37"/>
      <c r="L34" s="36"/>
    </row>
    <row r="35" spans="1:19" s="11" customFormat="1" ht="15.95" customHeight="1">
      <c r="A35" s="72"/>
      <c r="B35" s="46" t="s">
        <v>72</v>
      </c>
      <c r="C35" s="69">
        <v>-32</v>
      </c>
      <c r="D35" s="69">
        <v>486</v>
      </c>
      <c r="E35" s="69">
        <v>686</v>
      </c>
      <c r="F35" s="69">
        <v>0</v>
      </c>
      <c r="G35" s="69">
        <v>1140</v>
      </c>
      <c r="H35" s="69">
        <v>1415</v>
      </c>
      <c r="I35" s="69">
        <v>2555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701</v>
      </c>
      <c r="D40" s="73" t="s">
        <v>73</v>
      </c>
      <c r="E40" s="3"/>
      <c r="G40" s="3"/>
      <c r="H40" s="3"/>
      <c r="I40" s="3"/>
      <c r="J40" s="33"/>
    </row>
    <row r="41" spans="1:19" ht="15.95" customHeight="1">
      <c r="B41" s="58" t="s">
        <v>0</v>
      </c>
      <c r="C41" s="77">
        <v>494</v>
      </c>
      <c r="D41" s="73" t="s">
        <v>73</v>
      </c>
      <c r="E41" s="3"/>
      <c r="G41" s="3"/>
      <c r="H41" s="3"/>
      <c r="I41" s="3"/>
      <c r="J41" s="33"/>
    </row>
    <row r="42" spans="1:19" ht="15.95" customHeight="1">
      <c r="B42" s="58" t="s">
        <v>1</v>
      </c>
      <c r="C42" s="77">
        <v>-835</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49" priority="10" stopIfTrue="1" operator="equal">
      <formula>"FAIL"</formula>
    </cfRule>
  </conditionalFormatting>
  <conditionalFormatting sqref="L8:L13 L19:L23 L28">
    <cfRule type="cellIs" dxfId="148" priority="9" stopIfTrue="1" operator="notEqual">
      <formula>0</formula>
    </cfRule>
  </conditionalFormatting>
  <conditionalFormatting sqref="C3:E3">
    <cfRule type="expression" dxfId="147" priority="7">
      <formula>$E$3&lt;&gt;0</formula>
    </cfRule>
  </conditionalFormatting>
  <conditionalFormatting sqref="L6:L7">
    <cfRule type="expression" dxfId="146" priority="8">
      <formula>SUM($L$8:$L$13,$L$19:$L$23,$L$28)&lt;&gt;0</formula>
    </cfRule>
  </conditionalFormatting>
  <conditionalFormatting sqref="C33:I33">
    <cfRule type="expression" dxfId="145" priority="5">
      <formula>ABS((C16-C33)/C33)&gt;0.1</formula>
    </cfRule>
    <cfRule type="expression" dxfId="144" priority="6">
      <formula>ABS(C16-C33)&gt;1000</formula>
    </cfRule>
  </conditionalFormatting>
  <conditionalFormatting sqref="C35:I35">
    <cfRule type="expression" dxfId="143" priority="1">
      <formula>ABS(C28-C35)&gt;1000</formula>
    </cfRule>
    <cfRule type="expression" dxfId="142" priority="2">
      <formula>ABS((C28-C35)/C35)&gt;0.1</formula>
    </cfRule>
  </conditionalFormatting>
  <conditionalFormatting sqref="C34:I34">
    <cfRule type="expression" dxfId="141" priority="3">
      <formula>ABS(C26-C34)&gt;1000</formula>
    </cfRule>
    <cfRule type="expression" dxfId="14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29</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120</v>
      </c>
      <c r="D8" s="12">
        <v>102</v>
      </c>
      <c r="E8" s="12">
        <v>46</v>
      </c>
      <c r="F8" s="12">
        <v>0</v>
      </c>
      <c r="G8" s="45">
        <f>SUM(C8:F8)</f>
        <v>268</v>
      </c>
      <c r="H8" s="12">
        <v>326</v>
      </c>
      <c r="I8" s="30">
        <f>SUM(G8,H8)</f>
        <v>594</v>
      </c>
      <c r="J8" s="61"/>
      <c r="K8" s="75">
        <v>594</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202</v>
      </c>
      <c r="I10" s="30">
        <f>SUM(G10,H10)</f>
        <v>202</v>
      </c>
      <c r="J10" s="61"/>
      <c r="K10" s="49">
        <v>202</v>
      </c>
      <c r="L10" s="48">
        <f t="shared" ref="L10:L13" si="1">K10-I10</f>
        <v>0</v>
      </c>
    </row>
    <row r="11" spans="1:21" ht="15.95" customHeight="1">
      <c r="B11" s="41" t="s">
        <v>52</v>
      </c>
      <c r="C11" s="12">
        <v>0</v>
      </c>
      <c r="D11" s="12">
        <v>0</v>
      </c>
      <c r="E11" s="12">
        <v>0</v>
      </c>
      <c r="F11" s="12">
        <v>0</v>
      </c>
      <c r="G11" s="45">
        <f>SUM(C11:F11)</f>
        <v>0</v>
      </c>
      <c r="H11" s="12">
        <v>-36</v>
      </c>
      <c r="I11" s="30">
        <f>SUM(G11,H11)</f>
        <v>-36</v>
      </c>
      <c r="J11" s="61"/>
      <c r="K11" s="49">
        <v>-36</v>
      </c>
      <c r="L11" s="48">
        <f>K11-I11</f>
        <v>0</v>
      </c>
    </row>
    <row r="12" spans="1:21" ht="15.95" customHeight="1">
      <c r="B12" s="51" t="s">
        <v>7</v>
      </c>
      <c r="C12" s="12">
        <v>876</v>
      </c>
      <c r="D12" s="12">
        <v>881</v>
      </c>
      <c r="E12" s="12">
        <v>751</v>
      </c>
      <c r="F12" s="12">
        <v>95</v>
      </c>
      <c r="G12" s="45">
        <f>SUM(C12:F12)</f>
        <v>2603</v>
      </c>
      <c r="H12" s="12">
        <v>1974</v>
      </c>
      <c r="I12" s="30">
        <f>SUM(G12,H12)</f>
        <v>4577</v>
      </c>
      <c r="J12" s="61"/>
      <c r="K12" s="49">
        <v>4577</v>
      </c>
      <c r="L12" s="48">
        <f t="shared" si="1"/>
        <v>0</v>
      </c>
    </row>
    <row r="13" spans="1:21" ht="15.95" customHeight="1">
      <c r="B13" s="53" t="s">
        <v>48</v>
      </c>
      <c r="C13" s="29">
        <f>C8+C9+C10+C11+C12</f>
        <v>996</v>
      </c>
      <c r="D13" s="29">
        <f t="shared" ref="D13:I13" si="2">D8+D9+D10+D11+D12</f>
        <v>983</v>
      </c>
      <c r="E13" s="29">
        <f t="shared" si="2"/>
        <v>797</v>
      </c>
      <c r="F13" s="29">
        <f t="shared" si="2"/>
        <v>95</v>
      </c>
      <c r="G13" s="29">
        <f t="shared" si="2"/>
        <v>2871</v>
      </c>
      <c r="H13" s="29">
        <f t="shared" si="2"/>
        <v>2466</v>
      </c>
      <c r="I13" s="29">
        <f t="shared" si="2"/>
        <v>5337</v>
      </c>
      <c r="J13" s="62"/>
      <c r="K13" s="49">
        <v>5337</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996</v>
      </c>
      <c r="D16" s="29">
        <f t="shared" ref="D16:H16" si="3">SUM(D8:D9,D12,D15)+D19+D20+D11</f>
        <v>983</v>
      </c>
      <c r="E16" s="29">
        <f t="shared" si="3"/>
        <v>797</v>
      </c>
      <c r="F16" s="29">
        <f t="shared" si="3"/>
        <v>95</v>
      </c>
      <c r="G16" s="29">
        <f t="shared" si="3"/>
        <v>2871</v>
      </c>
      <c r="H16" s="29">
        <f t="shared" si="3"/>
        <v>2264</v>
      </c>
      <c r="I16" s="56">
        <f>SUM(G16,H16)</f>
        <v>5135</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-202</v>
      </c>
      <c r="I21" s="30">
        <f t="shared" si="4"/>
        <v>-202</v>
      </c>
      <c r="J21" s="61"/>
      <c r="K21" s="49">
        <v>-202</v>
      </c>
      <c r="L21" s="48">
        <f t="shared" si="5"/>
        <v>0</v>
      </c>
    </row>
    <row r="22" spans="1:19" ht="15.95" customHeight="1">
      <c r="B22" s="26" t="s">
        <v>8</v>
      </c>
      <c r="C22" s="12">
        <v>-719</v>
      </c>
      <c r="D22" s="12">
        <v>-942</v>
      </c>
      <c r="E22" s="12">
        <v>-30</v>
      </c>
      <c r="F22" s="12">
        <v>-1</v>
      </c>
      <c r="G22" s="45">
        <f>SUM(C22:F22)</f>
        <v>-1692</v>
      </c>
      <c r="H22" s="12">
        <v>-2514</v>
      </c>
      <c r="I22" s="30">
        <f t="shared" si="4"/>
        <v>-4206</v>
      </c>
      <c r="J22" s="61"/>
      <c r="K22" s="49">
        <v>-4206</v>
      </c>
      <c r="L22" s="48">
        <f t="shared" si="5"/>
        <v>0</v>
      </c>
    </row>
    <row r="23" spans="1:19" ht="15.95" customHeight="1">
      <c r="B23" s="31" t="s">
        <v>51</v>
      </c>
      <c r="C23" s="29">
        <f t="shared" ref="C23:H23" si="6">SUM(C19:C22)</f>
        <v>-719</v>
      </c>
      <c r="D23" s="29">
        <f t="shared" si="6"/>
        <v>-942</v>
      </c>
      <c r="E23" s="29">
        <f t="shared" si="6"/>
        <v>-30</v>
      </c>
      <c r="F23" s="29">
        <f t="shared" si="6"/>
        <v>-1</v>
      </c>
      <c r="G23" s="29">
        <f t="shared" si="6"/>
        <v>-1692</v>
      </c>
      <c r="H23" s="29">
        <f t="shared" si="6"/>
        <v>-2716</v>
      </c>
      <c r="I23" s="29">
        <f t="shared" si="4"/>
        <v>-4408</v>
      </c>
      <c r="J23" s="62"/>
      <c r="K23" s="49">
        <v>-4408</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-719</v>
      </c>
      <c r="D26" s="29">
        <f t="shared" ref="D26:H26" si="7">SUM(D22,D25)</f>
        <v>-942</v>
      </c>
      <c r="E26" s="29">
        <f t="shared" si="7"/>
        <v>-30</v>
      </c>
      <c r="F26" s="29">
        <f t="shared" si="7"/>
        <v>-1</v>
      </c>
      <c r="G26" s="29">
        <f>SUM(C26:F26)</f>
        <v>-1692</v>
      </c>
      <c r="H26" s="29">
        <f t="shared" si="7"/>
        <v>-2514</v>
      </c>
      <c r="I26" s="55">
        <f>SUM(G26,H26)</f>
        <v>-4206</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277</v>
      </c>
      <c r="D28" s="29">
        <f t="shared" ref="D28:I28" si="8">D13+D23</f>
        <v>41</v>
      </c>
      <c r="E28" s="29">
        <f t="shared" si="8"/>
        <v>767</v>
      </c>
      <c r="F28" s="29">
        <f t="shared" si="8"/>
        <v>94</v>
      </c>
      <c r="G28" s="29">
        <f t="shared" si="8"/>
        <v>1179</v>
      </c>
      <c r="H28" s="29">
        <f t="shared" si="8"/>
        <v>-250</v>
      </c>
      <c r="I28" s="29">
        <f t="shared" si="8"/>
        <v>929</v>
      </c>
      <c r="J28" s="62"/>
      <c r="K28" s="76">
        <v>929</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789</v>
      </c>
      <c r="D33" s="69">
        <v>1129</v>
      </c>
      <c r="E33" s="69">
        <v>699</v>
      </c>
      <c r="F33" s="69">
        <v>97</v>
      </c>
      <c r="G33" s="69">
        <v>2714</v>
      </c>
      <c r="H33" s="69">
        <v>3113</v>
      </c>
      <c r="I33" s="69">
        <v>5827</v>
      </c>
      <c r="J33" s="10"/>
      <c r="K33" s="37"/>
      <c r="L33" s="36"/>
    </row>
    <row r="34" spans="1:19" s="11" customFormat="1" ht="15.95" customHeight="1">
      <c r="A34" s="72"/>
      <c r="B34" s="46" t="s">
        <v>71</v>
      </c>
      <c r="C34" s="69">
        <v>-675</v>
      </c>
      <c r="D34" s="69">
        <v>-910</v>
      </c>
      <c r="E34" s="69">
        <v>-18</v>
      </c>
      <c r="F34" s="69">
        <v>0</v>
      </c>
      <c r="G34" s="69">
        <v>-1603</v>
      </c>
      <c r="H34" s="69">
        <v>-2961</v>
      </c>
      <c r="I34" s="69">
        <v>-4564</v>
      </c>
      <c r="J34" s="10"/>
      <c r="K34" s="37"/>
      <c r="L34" s="36"/>
    </row>
    <row r="35" spans="1:19" s="11" customFormat="1" ht="15.95" customHeight="1">
      <c r="A35" s="72"/>
      <c r="B35" s="46" t="s">
        <v>72</v>
      </c>
      <c r="C35" s="69">
        <v>114</v>
      </c>
      <c r="D35" s="69">
        <v>219</v>
      </c>
      <c r="E35" s="69">
        <v>681</v>
      </c>
      <c r="F35" s="69">
        <v>97</v>
      </c>
      <c r="G35" s="69">
        <v>1111</v>
      </c>
      <c r="H35" s="69">
        <v>152</v>
      </c>
      <c r="I35" s="69">
        <v>1263</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1001</v>
      </c>
      <c r="D40" s="73" t="s">
        <v>73</v>
      </c>
      <c r="E40" s="3"/>
      <c r="G40" s="3"/>
      <c r="H40" s="3"/>
      <c r="I40" s="3"/>
      <c r="J40" s="33"/>
    </row>
    <row r="41" spans="1:19" ht="15.95" customHeight="1">
      <c r="B41" s="58" t="s">
        <v>0</v>
      </c>
      <c r="C41" s="77">
        <v>220</v>
      </c>
      <c r="D41" s="73" t="s">
        <v>73</v>
      </c>
      <c r="E41" s="3"/>
      <c r="G41" s="3"/>
      <c r="H41" s="3"/>
      <c r="I41" s="3"/>
      <c r="J41" s="33"/>
    </row>
    <row r="42" spans="1:19" ht="15.95" customHeight="1">
      <c r="B42" s="58" t="s">
        <v>1</v>
      </c>
      <c r="C42" s="77">
        <v>-913</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39" priority="10" stopIfTrue="1" operator="equal">
      <formula>"FAIL"</formula>
    </cfRule>
  </conditionalFormatting>
  <conditionalFormatting sqref="L8:L13 L19:L23 L28">
    <cfRule type="cellIs" dxfId="138" priority="9" stopIfTrue="1" operator="notEqual">
      <formula>0</formula>
    </cfRule>
  </conditionalFormatting>
  <conditionalFormatting sqref="C3:E3">
    <cfRule type="expression" dxfId="137" priority="7">
      <formula>$E$3&lt;&gt;0</formula>
    </cfRule>
  </conditionalFormatting>
  <conditionalFormatting sqref="L6:L7">
    <cfRule type="expression" dxfId="136" priority="8">
      <formula>SUM($L$8:$L$13,$L$19:$L$23,$L$28)&lt;&gt;0</formula>
    </cfRule>
  </conditionalFormatting>
  <conditionalFormatting sqref="C33:I33">
    <cfRule type="expression" dxfId="135" priority="5">
      <formula>ABS((C16-C33)/C33)&gt;0.1</formula>
    </cfRule>
    <cfRule type="expression" dxfId="134" priority="6">
      <formula>ABS(C16-C33)&gt;1000</formula>
    </cfRule>
  </conditionalFormatting>
  <conditionalFormatting sqref="C35:I35">
    <cfRule type="expression" dxfId="133" priority="1">
      <formula>ABS(C28-C35)&gt;1000</formula>
    </cfRule>
    <cfRule type="expression" dxfId="132" priority="2">
      <formula>ABS((C28-C35)/C35)&gt;0.1</formula>
    </cfRule>
  </conditionalFormatting>
  <conditionalFormatting sqref="C34:I34">
    <cfRule type="expression" dxfId="131" priority="3">
      <formula>ABS(C26-C34)&gt;1000</formula>
    </cfRule>
    <cfRule type="expression" dxfId="13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75</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2</v>
      </c>
      <c r="D8" s="12">
        <v>45</v>
      </c>
      <c r="E8" s="12">
        <v>41</v>
      </c>
      <c r="F8" s="12">
        <v>4</v>
      </c>
      <c r="G8" s="45">
        <f>SUM(C8:F8)</f>
        <v>92</v>
      </c>
      <c r="H8" s="12">
        <v>293</v>
      </c>
      <c r="I8" s="30">
        <f>SUM(G8,H8)</f>
        <v>385</v>
      </c>
      <c r="J8" s="61"/>
      <c r="K8" s="75">
        <v>385</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-11</v>
      </c>
      <c r="D11" s="12">
        <v>-5</v>
      </c>
      <c r="E11" s="12">
        <v>0</v>
      </c>
      <c r="F11" s="12">
        <v>-11</v>
      </c>
      <c r="G11" s="45">
        <f>SUM(C11:F11)</f>
        <v>-27</v>
      </c>
      <c r="H11" s="12">
        <v>-89</v>
      </c>
      <c r="I11" s="30">
        <f>SUM(G11,H11)</f>
        <v>-116</v>
      </c>
      <c r="J11" s="61"/>
      <c r="K11" s="49">
        <v>-116</v>
      </c>
      <c r="L11" s="48">
        <f>K11-I11</f>
        <v>0</v>
      </c>
    </row>
    <row r="12" spans="1:21" ht="15.95" customHeight="1">
      <c r="B12" s="51" t="s">
        <v>7</v>
      </c>
      <c r="C12" s="12">
        <v>431</v>
      </c>
      <c r="D12" s="12">
        <v>458</v>
      </c>
      <c r="E12" s="12">
        <v>272</v>
      </c>
      <c r="F12" s="12">
        <v>82</v>
      </c>
      <c r="G12" s="45">
        <f>SUM(C12:F12)</f>
        <v>1243</v>
      </c>
      <c r="H12" s="12">
        <v>4544</v>
      </c>
      <c r="I12" s="30">
        <f>SUM(G12,H12)</f>
        <v>5787</v>
      </c>
      <c r="J12" s="61"/>
      <c r="K12" s="49">
        <v>5787</v>
      </c>
      <c r="L12" s="48">
        <f t="shared" si="1"/>
        <v>0</v>
      </c>
    </row>
    <row r="13" spans="1:21" ht="15.95" customHeight="1">
      <c r="B13" s="53" t="s">
        <v>48</v>
      </c>
      <c r="C13" s="29">
        <f>C8+C9+C10+C11+C12</f>
        <v>422</v>
      </c>
      <c r="D13" s="29">
        <f t="shared" ref="D13:I13" si="2">D8+D9+D10+D11+D12</f>
        <v>498</v>
      </c>
      <c r="E13" s="29">
        <f t="shared" si="2"/>
        <v>313</v>
      </c>
      <c r="F13" s="29">
        <f t="shared" si="2"/>
        <v>75</v>
      </c>
      <c r="G13" s="29">
        <f t="shared" si="2"/>
        <v>1308</v>
      </c>
      <c r="H13" s="29">
        <f t="shared" si="2"/>
        <v>4748</v>
      </c>
      <c r="I13" s="29">
        <f t="shared" si="2"/>
        <v>6056</v>
      </c>
      <c r="J13" s="62"/>
      <c r="K13" s="49">
        <v>6056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422</v>
      </c>
      <c r="D16" s="29">
        <f t="shared" ref="D16:H16" si="3">SUM(D8:D9,D12,D15)+D19+D20+D11</f>
        <v>498</v>
      </c>
      <c r="E16" s="29">
        <f t="shared" si="3"/>
        <v>313</v>
      </c>
      <c r="F16" s="29">
        <f t="shared" si="3"/>
        <v>75</v>
      </c>
      <c r="G16" s="29">
        <f t="shared" si="3"/>
        <v>1308</v>
      </c>
      <c r="H16" s="29">
        <f t="shared" si="3"/>
        <v>4748</v>
      </c>
      <c r="I16" s="56">
        <f>SUM(G16,H16)</f>
        <v>6056</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-303</v>
      </c>
      <c r="D22" s="12">
        <v>-401</v>
      </c>
      <c r="E22" s="12">
        <v>-19</v>
      </c>
      <c r="F22" s="12">
        <v>-281</v>
      </c>
      <c r="G22" s="45">
        <f>SUM(C22:F22)</f>
        <v>-1004</v>
      </c>
      <c r="H22" s="12">
        <v>-2165</v>
      </c>
      <c r="I22" s="30">
        <f t="shared" si="4"/>
        <v>-3169</v>
      </c>
      <c r="J22" s="61"/>
      <c r="K22" s="49">
        <v>-3169</v>
      </c>
      <c r="L22" s="48">
        <f t="shared" si="5"/>
        <v>0</v>
      </c>
    </row>
    <row r="23" spans="1:19" ht="15.95" customHeight="1">
      <c r="B23" s="31" t="s">
        <v>51</v>
      </c>
      <c r="C23" s="29">
        <f t="shared" ref="C23:H23" si="6">SUM(C19:C22)</f>
        <v>-303</v>
      </c>
      <c r="D23" s="29">
        <f t="shared" si="6"/>
        <v>-401</v>
      </c>
      <c r="E23" s="29">
        <f t="shared" si="6"/>
        <v>-19</v>
      </c>
      <c r="F23" s="29">
        <f t="shared" si="6"/>
        <v>-281</v>
      </c>
      <c r="G23" s="29">
        <f t="shared" si="6"/>
        <v>-1004</v>
      </c>
      <c r="H23" s="29">
        <f t="shared" si="6"/>
        <v>-2165</v>
      </c>
      <c r="I23" s="29">
        <f t="shared" si="4"/>
        <v>-3169</v>
      </c>
      <c r="J23" s="62"/>
      <c r="K23" s="49">
        <v>-3169</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-303</v>
      </c>
      <c r="D26" s="29">
        <f t="shared" ref="D26:H26" si="7">SUM(D22,D25)</f>
        <v>-401</v>
      </c>
      <c r="E26" s="29">
        <f t="shared" si="7"/>
        <v>-19</v>
      </c>
      <c r="F26" s="29">
        <f t="shared" si="7"/>
        <v>-281</v>
      </c>
      <c r="G26" s="29">
        <f>SUM(C26:F26)</f>
        <v>-1004</v>
      </c>
      <c r="H26" s="29">
        <f t="shared" si="7"/>
        <v>-2165</v>
      </c>
      <c r="I26" s="55">
        <f>SUM(G26,H26)</f>
        <v>-3169</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119</v>
      </c>
      <c r="D28" s="29">
        <f t="shared" ref="D28:I28" si="8">D13+D23</f>
        <v>97</v>
      </c>
      <c r="E28" s="29">
        <f t="shared" si="8"/>
        <v>294</v>
      </c>
      <c r="F28" s="29">
        <f t="shared" si="8"/>
        <v>-206</v>
      </c>
      <c r="G28" s="29">
        <f t="shared" si="8"/>
        <v>304</v>
      </c>
      <c r="H28" s="29">
        <f t="shared" si="8"/>
        <v>2583</v>
      </c>
      <c r="I28" s="29">
        <f t="shared" si="8"/>
        <v>2887</v>
      </c>
      <c r="J28" s="62"/>
      <c r="K28" s="76">
        <v>2887</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459</v>
      </c>
      <c r="D33" s="69">
        <v>470</v>
      </c>
      <c r="E33" s="69">
        <v>342</v>
      </c>
      <c r="F33" s="69">
        <v>77</v>
      </c>
      <c r="G33" s="69">
        <v>1348</v>
      </c>
      <c r="H33" s="69">
        <v>5236</v>
      </c>
      <c r="I33" s="69">
        <v>6584</v>
      </c>
      <c r="J33" s="10"/>
      <c r="K33" s="37"/>
      <c r="L33" s="36"/>
    </row>
    <row r="34" spans="1:19" s="11" customFormat="1" ht="15.95" customHeight="1">
      <c r="A34" s="72"/>
      <c r="B34" s="46" t="s">
        <v>71</v>
      </c>
      <c r="C34" s="69">
        <v>-256</v>
      </c>
      <c r="D34" s="69">
        <v>-268</v>
      </c>
      <c r="E34" s="69">
        <v>-17</v>
      </c>
      <c r="F34" s="69">
        <v>-254</v>
      </c>
      <c r="G34" s="69">
        <v>-795</v>
      </c>
      <c r="H34" s="69">
        <v>-3044</v>
      </c>
      <c r="I34" s="69">
        <v>-3839</v>
      </c>
      <c r="J34" s="10"/>
      <c r="K34" s="37"/>
      <c r="L34" s="36"/>
    </row>
    <row r="35" spans="1:19" s="11" customFormat="1" ht="15.95" customHeight="1">
      <c r="A35" s="72"/>
      <c r="B35" s="46" t="s">
        <v>72</v>
      </c>
      <c r="C35" s="69">
        <v>203</v>
      </c>
      <c r="D35" s="69">
        <v>202</v>
      </c>
      <c r="E35" s="69">
        <v>325</v>
      </c>
      <c r="F35" s="69">
        <v>-177</v>
      </c>
      <c r="G35" s="69">
        <v>553</v>
      </c>
      <c r="H35" s="69">
        <v>2192</v>
      </c>
      <c r="I35" s="69">
        <v>2745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340</v>
      </c>
      <c r="D40" s="73" t="s">
        <v>73</v>
      </c>
      <c r="E40" s="3"/>
      <c r="G40" s="3"/>
      <c r="H40" s="3"/>
      <c r="I40" s="3"/>
      <c r="J40" s="33"/>
    </row>
    <row r="41" spans="1:19" ht="15.95" customHeight="1">
      <c r="B41" s="58" t="s">
        <v>0</v>
      </c>
      <c r="C41" s="77">
        <v>191</v>
      </c>
      <c r="D41" s="73" t="s">
        <v>73</v>
      </c>
      <c r="E41" s="3"/>
      <c r="G41" s="3"/>
      <c r="H41" s="3"/>
      <c r="I41" s="3"/>
      <c r="J41" s="33"/>
    </row>
    <row r="42" spans="1:19" ht="15.95" customHeight="1">
      <c r="B42" s="58" t="s">
        <v>1</v>
      </c>
      <c r="C42" s="77">
        <v>-406</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29" priority="10" stopIfTrue="1" operator="equal">
      <formula>"FAIL"</formula>
    </cfRule>
  </conditionalFormatting>
  <conditionalFormatting sqref="L8:L13 L19:L23 L28">
    <cfRule type="cellIs" dxfId="128" priority="9" stopIfTrue="1" operator="notEqual">
      <formula>0</formula>
    </cfRule>
  </conditionalFormatting>
  <conditionalFormatting sqref="C3:E3">
    <cfRule type="expression" dxfId="127" priority="7">
      <formula>$E$3&lt;&gt;0</formula>
    </cfRule>
  </conditionalFormatting>
  <conditionalFormatting sqref="L6:L7">
    <cfRule type="expression" dxfId="126" priority="8">
      <formula>SUM($L$8:$L$13,$L$19:$L$23,$L$28)&lt;&gt;0</formula>
    </cfRule>
  </conditionalFormatting>
  <conditionalFormatting sqref="C33:I33">
    <cfRule type="expression" dxfId="125" priority="5">
      <formula>ABS((C16-C33)/C33)&gt;0.1</formula>
    </cfRule>
    <cfRule type="expression" dxfId="124" priority="6">
      <formula>ABS(C16-C33)&gt;1000</formula>
    </cfRule>
  </conditionalFormatting>
  <conditionalFormatting sqref="C35:I35">
    <cfRule type="expression" dxfId="123" priority="1">
      <formula>ABS(C28-C35)&gt;1000</formula>
    </cfRule>
    <cfRule type="expression" dxfId="122" priority="2">
      <formula>ABS((C28-C35)/C35)&gt;0.1</formula>
    </cfRule>
  </conditionalFormatting>
  <conditionalFormatting sqref="C34:I34">
    <cfRule type="expression" dxfId="121" priority="3">
      <formula>ABS(C26-C34)&gt;1000</formula>
    </cfRule>
    <cfRule type="expression" dxfId="12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30</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62</v>
      </c>
      <c r="D8" s="12">
        <v>91.333333333333329</v>
      </c>
      <c r="E8" s="12">
        <v>45.666666666666664</v>
      </c>
      <c r="F8" s="12">
        <v>0</v>
      </c>
      <c r="G8" s="45">
        <f>SUM(C8:F8)</f>
        <v>198.99999999999997</v>
      </c>
      <c r="H8" s="12">
        <v>482</v>
      </c>
      <c r="I8" s="30">
        <f>SUM(G8,H8)</f>
        <v>681</v>
      </c>
      <c r="J8" s="61"/>
      <c r="K8" s="75">
        <v>681</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-1465</v>
      </c>
      <c r="I11" s="30">
        <f>SUM(G11,H11)</f>
        <v>-1465</v>
      </c>
      <c r="J11" s="61"/>
      <c r="K11" s="49">
        <v>-1465</v>
      </c>
      <c r="L11" s="48">
        <f>K11-I11</f>
        <v>0</v>
      </c>
    </row>
    <row r="12" spans="1:21" ht="15.95" customHeight="1">
      <c r="B12" s="51" t="s">
        <v>7</v>
      </c>
      <c r="C12" s="12">
        <v>602</v>
      </c>
      <c r="D12" s="12">
        <v>777</v>
      </c>
      <c r="E12" s="12">
        <v>368</v>
      </c>
      <c r="F12" s="12">
        <v>54</v>
      </c>
      <c r="G12" s="45">
        <f>SUM(C12:F12)</f>
        <v>1801</v>
      </c>
      <c r="H12" s="12">
        <v>10332</v>
      </c>
      <c r="I12" s="30">
        <f>SUM(G12,H12)</f>
        <v>12133</v>
      </c>
      <c r="J12" s="61"/>
      <c r="K12" s="49">
        <v>12133</v>
      </c>
      <c r="L12" s="48">
        <f t="shared" si="1"/>
        <v>0</v>
      </c>
    </row>
    <row r="13" spans="1:21" ht="15.95" customHeight="1">
      <c r="B13" s="53" t="s">
        <v>48</v>
      </c>
      <c r="C13" s="29">
        <f>C8+C9+C10+C11+C12</f>
        <v>664</v>
      </c>
      <c r="D13" s="29">
        <f t="shared" ref="D13:I13" si="2">D8+D9+D10+D11+D12</f>
        <v>868.33333333333337</v>
      </c>
      <c r="E13" s="29">
        <f t="shared" si="2"/>
        <v>413.66666666666669</v>
      </c>
      <c r="F13" s="29">
        <f t="shared" si="2"/>
        <v>54</v>
      </c>
      <c r="G13" s="29">
        <f t="shared" si="2"/>
        <v>2000</v>
      </c>
      <c r="H13" s="29">
        <f t="shared" si="2"/>
        <v>9349</v>
      </c>
      <c r="I13" s="29">
        <f t="shared" si="2"/>
        <v>11349</v>
      </c>
      <c r="J13" s="62"/>
      <c r="K13" s="49">
        <v>11349</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664</v>
      </c>
      <c r="D16" s="29">
        <f t="shared" ref="D16:H16" si="3">SUM(D8:D9,D12,D15)+D19+D20+D11</f>
        <v>868.33333333333337</v>
      </c>
      <c r="E16" s="29">
        <f t="shared" si="3"/>
        <v>413.66666666666669</v>
      </c>
      <c r="F16" s="29">
        <f t="shared" si="3"/>
        <v>54</v>
      </c>
      <c r="G16" s="29">
        <f t="shared" si="3"/>
        <v>2000</v>
      </c>
      <c r="H16" s="29">
        <f t="shared" si="3"/>
        <v>9349</v>
      </c>
      <c r="I16" s="56">
        <f>SUM(G16,H16)</f>
        <v>11349</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-676</v>
      </c>
      <c r="D22" s="12">
        <v>-552</v>
      </c>
      <c r="E22" s="12">
        <v>-45</v>
      </c>
      <c r="F22" s="12">
        <v>0</v>
      </c>
      <c r="G22" s="45">
        <f>SUM(C22:F22)</f>
        <v>-1273</v>
      </c>
      <c r="H22" s="12">
        <v>-3073</v>
      </c>
      <c r="I22" s="30">
        <f t="shared" si="4"/>
        <v>-4346</v>
      </c>
      <c r="J22" s="61"/>
      <c r="K22" s="49">
        <v>-4346</v>
      </c>
      <c r="L22" s="48">
        <f t="shared" si="5"/>
        <v>0</v>
      </c>
    </row>
    <row r="23" spans="1:19" ht="15.95" customHeight="1">
      <c r="B23" s="31" t="s">
        <v>51</v>
      </c>
      <c r="C23" s="29">
        <f t="shared" ref="C23:H23" si="6">SUM(C19:C22)</f>
        <v>-676</v>
      </c>
      <c r="D23" s="29">
        <f t="shared" si="6"/>
        <v>-552</v>
      </c>
      <c r="E23" s="29">
        <f t="shared" si="6"/>
        <v>-45</v>
      </c>
      <c r="F23" s="29">
        <f t="shared" si="6"/>
        <v>0</v>
      </c>
      <c r="G23" s="29">
        <f t="shared" si="6"/>
        <v>-1273</v>
      </c>
      <c r="H23" s="29">
        <f t="shared" si="6"/>
        <v>-3073</v>
      </c>
      <c r="I23" s="29">
        <f t="shared" si="4"/>
        <v>-4346</v>
      </c>
      <c r="J23" s="62"/>
      <c r="K23" s="49">
        <v>-4346</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-676</v>
      </c>
      <c r="D26" s="29">
        <f t="shared" ref="D26:H26" si="7">SUM(D22,D25)</f>
        <v>-552</v>
      </c>
      <c r="E26" s="29">
        <f t="shared" si="7"/>
        <v>-45</v>
      </c>
      <c r="F26" s="29">
        <f t="shared" si="7"/>
        <v>0</v>
      </c>
      <c r="G26" s="29">
        <f>SUM(C26:F26)</f>
        <v>-1273</v>
      </c>
      <c r="H26" s="29">
        <f t="shared" si="7"/>
        <v>-3073</v>
      </c>
      <c r="I26" s="55">
        <f>SUM(G26,H26)</f>
        <v>-4346</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-12</v>
      </c>
      <c r="D28" s="29">
        <f t="shared" ref="D28:I28" si="8">D13+D23</f>
        <v>316.33333333333337</v>
      </c>
      <c r="E28" s="29">
        <f t="shared" si="8"/>
        <v>368.66666666666669</v>
      </c>
      <c r="F28" s="29">
        <f t="shared" si="8"/>
        <v>54</v>
      </c>
      <c r="G28" s="29">
        <f t="shared" si="8"/>
        <v>727</v>
      </c>
      <c r="H28" s="29">
        <f t="shared" si="8"/>
        <v>6276</v>
      </c>
      <c r="I28" s="29">
        <f t="shared" si="8"/>
        <v>7003</v>
      </c>
      <c r="J28" s="62"/>
      <c r="K28" s="76">
        <v>7003</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675</v>
      </c>
      <c r="D33" s="69">
        <v>970</v>
      </c>
      <c r="E33" s="69">
        <v>375</v>
      </c>
      <c r="F33" s="69">
        <v>192</v>
      </c>
      <c r="G33" s="69">
        <v>2212</v>
      </c>
      <c r="H33" s="69">
        <v>9416</v>
      </c>
      <c r="I33" s="69">
        <v>11628</v>
      </c>
      <c r="J33" s="10"/>
      <c r="K33" s="37"/>
      <c r="L33" s="36"/>
    </row>
    <row r="34" spans="1:19" s="11" customFormat="1" ht="15.95" customHeight="1">
      <c r="A34" s="72"/>
      <c r="B34" s="46" t="s">
        <v>71</v>
      </c>
      <c r="C34" s="69">
        <v>-613</v>
      </c>
      <c r="D34" s="69">
        <v>-428</v>
      </c>
      <c r="E34" s="69">
        <v>-4</v>
      </c>
      <c r="F34" s="69">
        <v>0</v>
      </c>
      <c r="G34" s="69">
        <v>-1045</v>
      </c>
      <c r="H34" s="69">
        <v>-2807</v>
      </c>
      <c r="I34" s="69">
        <v>-3852</v>
      </c>
      <c r="J34" s="10"/>
      <c r="K34" s="37"/>
      <c r="L34" s="36"/>
    </row>
    <row r="35" spans="1:19" s="11" customFormat="1" ht="15.95" customHeight="1">
      <c r="A35" s="72"/>
      <c r="B35" s="46" t="s">
        <v>72</v>
      </c>
      <c r="C35" s="69">
        <v>62</v>
      </c>
      <c r="D35" s="69">
        <v>542</v>
      </c>
      <c r="E35" s="69">
        <v>371</v>
      </c>
      <c r="F35" s="69">
        <v>192</v>
      </c>
      <c r="G35" s="69">
        <v>1167</v>
      </c>
      <c r="H35" s="69">
        <v>6609</v>
      </c>
      <c r="I35" s="69">
        <v>7776</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429</v>
      </c>
      <c r="D40" s="73" t="s">
        <v>73</v>
      </c>
      <c r="E40" s="3"/>
      <c r="G40" s="3"/>
      <c r="H40" s="3"/>
      <c r="I40" s="3"/>
      <c r="J40" s="33"/>
    </row>
    <row r="41" spans="1:19" ht="15.95" customHeight="1">
      <c r="B41" s="58" t="s">
        <v>0</v>
      </c>
      <c r="C41" s="77">
        <v>186</v>
      </c>
      <c r="D41" s="73" t="s">
        <v>73</v>
      </c>
      <c r="E41" s="3"/>
      <c r="G41" s="3"/>
      <c r="H41" s="3"/>
      <c r="I41" s="3"/>
      <c r="J41" s="33"/>
    </row>
    <row r="42" spans="1:19" ht="15.95" customHeight="1">
      <c r="B42" s="58" t="s">
        <v>1</v>
      </c>
      <c r="C42" s="77">
        <v>-554</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19" priority="10" stopIfTrue="1" operator="equal">
      <formula>"FAIL"</formula>
    </cfRule>
  </conditionalFormatting>
  <conditionalFormatting sqref="L8:L13 L19:L23 L28">
    <cfRule type="cellIs" dxfId="118" priority="9" stopIfTrue="1" operator="notEqual">
      <formula>0</formula>
    </cfRule>
  </conditionalFormatting>
  <conditionalFormatting sqref="C3:E3">
    <cfRule type="expression" dxfId="117" priority="7">
      <formula>$E$3&lt;&gt;0</formula>
    </cfRule>
  </conditionalFormatting>
  <conditionalFormatting sqref="L6:L7">
    <cfRule type="expression" dxfId="116" priority="8">
      <formula>SUM($L$8:$L$13,$L$19:$L$23,$L$28)&lt;&gt;0</formula>
    </cfRule>
  </conditionalFormatting>
  <conditionalFormatting sqref="C33:I33">
    <cfRule type="expression" dxfId="115" priority="5">
      <formula>ABS((C16-C33)/C33)&gt;0.1</formula>
    </cfRule>
    <cfRule type="expression" dxfId="114" priority="6">
      <formula>ABS(C16-C33)&gt;1000</formula>
    </cfRule>
  </conditionalFormatting>
  <conditionalFormatting sqref="C35:I35">
    <cfRule type="expression" dxfId="113" priority="1">
      <formula>ABS(C28-C35)&gt;1000</formula>
    </cfRule>
    <cfRule type="expression" dxfId="112" priority="2">
      <formula>ABS((C28-C35)/C35)&gt;0.1</formula>
    </cfRule>
  </conditionalFormatting>
  <conditionalFormatting sqref="C34:I34">
    <cfRule type="expression" dxfId="111" priority="3">
      <formula>ABS(C26-C34)&gt;1000</formula>
    </cfRule>
    <cfRule type="expression" dxfId="11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31</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404</v>
      </c>
      <c r="D8" s="12">
        <v>279</v>
      </c>
      <c r="E8" s="12">
        <v>155</v>
      </c>
      <c r="F8" s="12">
        <v>0</v>
      </c>
      <c r="G8" s="45">
        <f>SUM(C8:F8)</f>
        <v>838</v>
      </c>
      <c r="H8" s="12">
        <v>1012</v>
      </c>
      <c r="I8" s="30">
        <f>SUM(G8,H8)</f>
        <v>1850</v>
      </c>
      <c r="J8" s="61"/>
      <c r="K8" s="75">
        <v>1850</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-2449</v>
      </c>
      <c r="I11" s="30">
        <f>SUM(G11,H11)</f>
        <v>-2449</v>
      </c>
      <c r="J11" s="61"/>
      <c r="K11" s="49">
        <v>-2449</v>
      </c>
      <c r="L11" s="48">
        <f>K11-I11</f>
        <v>0</v>
      </c>
    </row>
    <row r="12" spans="1:21" ht="15.95" customHeight="1">
      <c r="B12" s="51" t="s">
        <v>7</v>
      </c>
      <c r="C12" s="12">
        <v>1086</v>
      </c>
      <c r="D12" s="12">
        <v>1401</v>
      </c>
      <c r="E12" s="12">
        <v>656</v>
      </c>
      <c r="F12" s="12">
        <v>42</v>
      </c>
      <c r="G12" s="45">
        <f>SUM(C12:F12)</f>
        <v>3185</v>
      </c>
      <c r="H12" s="12">
        <v>16834</v>
      </c>
      <c r="I12" s="30">
        <f>SUM(G12,H12)</f>
        <v>20019</v>
      </c>
      <c r="J12" s="61"/>
      <c r="K12" s="49">
        <v>20019</v>
      </c>
      <c r="L12" s="48">
        <f t="shared" si="1"/>
        <v>0</v>
      </c>
    </row>
    <row r="13" spans="1:21" ht="15.95" customHeight="1">
      <c r="B13" s="53" t="s">
        <v>48</v>
      </c>
      <c r="C13" s="29">
        <f>C8+C9+C10+C11+C12</f>
        <v>1490</v>
      </c>
      <c r="D13" s="29">
        <f t="shared" ref="D13:I13" si="2">D8+D9+D10+D11+D12</f>
        <v>1680</v>
      </c>
      <c r="E13" s="29">
        <f t="shared" si="2"/>
        <v>811</v>
      </c>
      <c r="F13" s="29">
        <f t="shared" si="2"/>
        <v>42</v>
      </c>
      <c r="G13" s="29">
        <f t="shared" si="2"/>
        <v>4023</v>
      </c>
      <c r="H13" s="29">
        <f t="shared" si="2"/>
        <v>15397</v>
      </c>
      <c r="I13" s="29">
        <f t="shared" si="2"/>
        <v>19420</v>
      </c>
      <c r="J13" s="62"/>
      <c r="K13" s="49">
        <v>19420</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1490</v>
      </c>
      <c r="D16" s="29">
        <f t="shared" ref="D16:H16" si="3">SUM(D8:D9,D12,D15)+D19+D20+D11</f>
        <v>1680</v>
      </c>
      <c r="E16" s="29">
        <f t="shared" si="3"/>
        <v>811</v>
      </c>
      <c r="F16" s="29">
        <f t="shared" si="3"/>
        <v>42</v>
      </c>
      <c r="G16" s="29">
        <f t="shared" si="3"/>
        <v>4023</v>
      </c>
      <c r="H16" s="29">
        <f t="shared" si="3"/>
        <v>15397</v>
      </c>
      <c r="I16" s="56">
        <f>SUM(G16,H16)</f>
        <v>19420</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-1282</v>
      </c>
      <c r="D22" s="12">
        <v>-1545</v>
      </c>
      <c r="E22" s="12">
        <v>-77</v>
      </c>
      <c r="F22" s="12">
        <v>0</v>
      </c>
      <c r="G22" s="45">
        <f>SUM(C22:F22)</f>
        <v>-2904</v>
      </c>
      <c r="H22" s="12">
        <v>-6140</v>
      </c>
      <c r="I22" s="30">
        <f t="shared" si="4"/>
        <v>-9044</v>
      </c>
      <c r="J22" s="61"/>
      <c r="K22" s="49">
        <v>-9044</v>
      </c>
      <c r="L22" s="48">
        <f t="shared" si="5"/>
        <v>0</v>
      </c>
    </row>
    <row r="23" spans="1:19" ht="15.95" customHeight="1">
      <c r="B23" s="31" t="s">
        <v>51</v>
      </c>
      <c r="C23" s="29">
        <f t="shared" ref="C23:H23" si="6">SUM(C19:C22)</f>
        <v>-1282</v>
      </c>
      <c r="D23" s="29">
        <f t="shared" si="6"/>
        <v>-1545</v>
      </c>
      <c r="E23" s="29">
        <f t="shared" si="6"/>
        <v>-77</v>
      </c>
      <c r="F23" s="29">
        <f t="shared" si="6"/>
        <v>0</v>
      </c>
      <c r="G23" s="29">
        <f t="shared" si="6"/>
        <v>-2904</v>
      </c>
      <c r="H23" s="29">
        <f t="shared" si="6"/>
        <v>-6140</v>
      </c>
      <c r="I23" s="29">
        <f t="shared" si="4"/>
        <v>-9044</v>
      </c>
      <c r="J23" s="62"/>
      <c r="K23" s="49">
        <v>-9044</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-1282</v>
      </c>
      <c r="D26" s="29">
        <f t="shared" ref="D26:H26" si="7">SUM(D22,D25)</f>
        <v>-1545</v>
      </c>
      <c r="E26" s="29">
        <f t="shared" si="7"/>
        <v>-77</v>
      </c>
      <c r="F26" s="29">
        <f t="shared" si="7"/>
        <v>0</v>
      </c>
      <c r="G26" s="29">
        <f>SUM(C26:F26)</f>
        <v>-2904</v>
      </c>
      <c r="H26" s="29">
        <f t="shared" si="7"/>
        <v>-6140</v>
      </c>
      <c r="I26" s="55">
        <f>SUM(G26,H26)</f>
        <v>-9044</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208</v>
      </c>
      <c r="D28" s="29">
        <f t="shared" ref="D28:I28" si="8">D13+D23</f>
        <v>135</v>
      </c>
      <c r="E28" s="29">
        <f t="shared" si="8"/>
        <v>734</v>
      </c>
      <c r="F28" s="29">
        <f t="shared" si="8"/>
        <v>42</v>
      </c>
      <c r="G28" s="29">
        <f t="shared" si="8"/>
        <v>1119</v>
      </c>
      <c r="H28" s="29">
        <f t="shared" si="8"/>
        <v>9257</v>
      </c>
      <c r="I28" s="29">
        <f t="shared" si="8"/>
        <v>10376</v>
      </c>
      <c r="J28" s="62"/>
      <c r="K28" s="76">
        <v>10376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1488</v>
      </c>
      <c r="D33" s="69">
        <v>1705</v>
      </c>
      <c r="E33" s="69">
        <v>817</v>
      </c>
      <c r="F33" s="69">
        <v>23</v>
      </c>
      <c r="G33" s="69">
        <v>4033</v>
      </c>
      <c r="H33" s="69">
        <v>13893</v>
      </c>
      <c r="I33" s="69">
        <v>17926</v>
      </c>
      <c r="J33" s="10"/>
      <c r="K33" s="37"/>
      <c r="L33" s="36"/>
    </row>
    <row r="34" spans="1:19" s="11" customFormat="1" ht="15.95" customHeight="1">
      <c r="A34" s="72"/>
      <c r="B34" s="46" t="s">
        <v>71</v>
      </c>
      <c r="C34" s="69">
        <v>-1441</v>
      </c>
      <c r="D34" s="69">
        <v>-1221</v>
      </c>
      <c r="E34" s="69">
        <v>0</v>
      </c>
      <c r="F34" s="69">
        <v>0</v>
      </c>
      <c r="G34" s="69">
        <v>-2662</v>
      </c>
      <c r="H34" s="69">
        <v>-6231</v>
      </c>
      <c r="I34" s="69">
        <v>-8893</v>
      </c>
      <c r="J34" s="10"/>
      <c r="K34" s="37"/>
      <c r="L34" s="36"/>
    </row>
    <row r="35" spans="1:19" s="11" customFormat="1" ht="15.95" customHeight="1">
      <c r="A35" s="72"/>
      <c r="B35" s="46" t="s">
        <v>72</v>
      </c>
      <c r="C35" s="69">
        <v>47</v>
      </c>
      <c r="D35" s="69">
        <v>484</v>
      </c>
      <c r="E35" s="69">
        <v>817</v>
      </c>
      <c r="F35" s="69">
        <v>23</v>
      </c>
      <c r="G35" s="69">
        <v>1371</v>
      </c>
      <c r="H35" s="69">
        <v>7662</v>
      </c>
      <c r="I35" s="69">
        <v>9033</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1030</v>
      </c>
      <c r="D40" s="73" t="s">
        <v>73</v>
      </c>
      <c r="E40" s="3"/>
      <c r="G40" s="3"/>
      <c r="H40" s="3"/>
      <c r="I40" s="3"/>
      <c r="J40" s="33"/>
    </row>
    <row r="41" spans="1:19" ht="15.95" customHeight="1">
      <c r="B41" s="58" t="s">
        <v>0</v>
      </c>
      <c r="C41" s="77">
        <v>266</v>
      </c>
      <c r="D41" s="73" t="s">
        <v>73</v>
      </c>
      <c r="E41" s="3"/>
      <c r="G41" s="3"/>
      <c r="H41" s="3"/>
      <c r="I41" s="3"/>
      <c r="J41" s="33"/>
    </row>
    <row r="42" spans="1:19" ht="15.95" customHeight="1">
      <c r="B42" s="58" t="s">
        <v>1</v>
      </c>
      <c r="C42" s="77">
        <v>-1541</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09" priority="10" stopIfTrue="1" operator="equal">
      <formula>"FAIL"</formula>
    </cfRule>
  </conditionalFormatting>
  <conditionalFormatting sqref="L8:L13 L19:L23 L28">
    <cfRule type="cellIs" dxfId="108" priority="9" stopIfTrue="1" operator="notEqual">
      <formula>0</formula>
    </cfRule>
  </conditionalFormatting>
  <conditionalFormatting sqref="C3:E3">
    <cfRule type="expression" dxfId="107" priority="7">
      <formula>$E$3&lt;&gt;0</formula>
    </cfRule>
  </conditionalFormatting>
  <conditionalFormatting sqref="L6:L7">
    <cfRule type="expression" dxfId="106" priority="8">
      <formula>SUM($L$8:$L$13,$L$19:$L$23,$L$28)&lt;&gt;0</formula>
    </cfRule>
  </conditionalFormatting>
  <conditionalFormatting sqref="C33:I33">
    <cfRule type="expression" dxfId="105" priority="5">
      <formula>ABS((C16-C33)/C33)&gt;0.1</formula>
    </cfRule>
    <cfRule type="expression" dxfId="104" priority="6">
      <formula>ABS(C16-C33)&gt;1000</formula>
    </cfRule>
  </conditionalFormatting>
  <conditionalFormatting sqref="C35:I35">
    <cfRule type="expression" dxfId="103" priority="1">
      <formula>ABS(C28-C35)&gt;1000</formula>
    </cfRule>
    <cfRule type="expression" dxfId="102" priority="2">
      <formula>ABS((C28-C35)/C35)&gt;0.1</formula>
    </cfRule>
  </conditionalFormatting>
  <conditionalFormatting sqref="C34:I34">
    <cfRule type="expression" dxfId="101" priority="3">
      <formula>ABS(C26-C34)&gt;1000</formula>
    </cfRule>
    <cfRule type="expression" dxfId="10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32</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9</v>
      </c>
      <c r="D8" s="12">
        <v>15</v>
      </c>
      <c r="E8" s="12">
        <v>237</v>
      </c>
      <c r="F8" s="12">
        <v>0</v>
      </c>
      <c r="G8" s="45">
        <f>SUM(C8:F8)</f>
        <v>261</v>
      </c>
      <c r="H8" s="12">
        <v>159</v>
      </c>
      <c r="I8" s="30">
        <f>SUM(G8,H8)</f>
        <v>420</v>
      </c>
      <c r="J8" s="61"/>
      <c r="K8" s="75">
        <v>420</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235</v>
      </c>
      <c r="D12" s="12">
        <v>370</v>
      </c>
      <c r="E12" s="12">
        <v>797</v>
      </c>
      <c r="F12" s="12">
        <v>0</v>
      </c>
      <c r="G12" s="45">
        <f>SUM(C12:F12)</f>
        <v>1402</v>
      </c>
      <c r="H12" s="12">
        <v>2983</v>
      </c>
      <c r="I12" s="30">
        <f>SUM(G12,H12)</f>
        <v>4385</v>
      </c>
      <c r="J12" s="61"/>
      <c r="K12" s="49">
        <v>4385</v>
      </c>
      <c r="L12" s="48">
        <f t="shared" si="1"/>
        <v>0</v>
      </c>
    </row>
    <row r="13" spans="1:21" ht="15.95" customHeight="1">
      <c r="B13" s="53" t="s">
        <v>48</v>
      </c>
      <c r="C13" s="29">
        <f>C8+C9+C10+C11+C12</f>
        <v>244</v>
      </c>
      <c r="D13" s="29">
        <f t="shared" ref="D13:I13" si="2">D8+D9+D10+D11+D12</f>
        <v>385</v>
      </c>
      <c r="E13" s="29">
        <f t="shared" si="2"/>
        <v>1034</v>
      </c>
      <c r="F13" s="29">
        <f t="shared" si="2"/>
        <v>0</v>
      </c>
      <c r="G13" s="29">
        <f t="shared" si="2"/>
        <v>1663</v>
      </c>
      <c r="H13" s="29">
        <f t="shared" si="2"/>
        <v>3142</v>
      </c>
      <c r="I13" s="29">
        <f t="shared" si="2"/>
        <v>4805</v>
      </c>
      <c r="J13" s="62"/>
      <c r="K13" s="49">
        <v>4805</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244</v>
      </c>
      <c r="D16" s="29">
        <f t="shared" ref="D16:H16" si="3">SUM(D8:D9,D12,D15)+D19+D20+D11</f>
        <v>385</v>
      </c>
      <c r="E16" s="29">
        <f t="shared" si="3"/>
        <v>1034</v>
      </c>
      <c r="F16" s="29">
        <f t="shared" si="3"/>
        <v>0</v>
      </c>
      <c r="G16" s="29">
        <f t="shared" si="3"/>
        <v>1663</v>
      </c>
      <c r="H16" s="29">
        <f t="shared" si="3"/>
        <v>3142</v>
      </c>
      <c r="I16" s="56">
        <f>SUM(G16,H16)</f>
        <v>4805</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-312</v>
      </c>
      <c r="D22" s="12">
        <v>-266</v>
      </c>
      <c r="E22" s="12">
        <v>-188</v>
      </c>
      <c r="F22" s="12">
        <v>0</v>
      </c>
      <c r="G22" s="45">
        <f>SUM(C22:F22)</f>
        <v>-766</v>
      </c>
      <c r="H22" s="12">
        <v>-1369</v>
      </c>
      <c r="I22" s="30">
        <f t="shared" si="4"/>
        <v>-2135</v>
      </c>
      <c r="J22" s="61"/>
      <c r="K22" s="49">
        <v>-2135</v>
      </c>
      <c r="L22" s="48">
        <f t="shared" si="5"/>
        <v>0</v>
      </c>
    </row>
    <row r="23" spans="1:19" ht="15.95" customHeight="1">
      <c r="B23" s="31" t="s">
        <v>51</v>
      </c>
      <c r="C23" s="29">
        <f t="shared" ref="C23:H23" si="6">SUM(C19:C22)</f>
        <v>-312</v>
      </c>
      <c r="D23" s="29">
        <f t="shared" si="6"/>
        <v>-266</v>
      </c>
      <c r="E23" s="29">
        <f t="shared" si="6"/>
        <v>-188</v>
      </c>
      <c r="F23" s="29">
        <f t="shared" si="6"/>
        <v>0</v>
      </c>
      <c r="G23" s="29">
        <f t="shared" si="6"/>
        <v>-766</v>
      </c>
      <c r="H23" s="29">
        <f t="shared" si="6"/>
        <v>-1369</v>
      </c>
      <c r="I23" s="29">
        <f t="shared" si="4"/>
        <v>-2135</v>
      </c>
      <c r="J23" s="62"/>
      <c r="K23" s="49">
        <v>-2135</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-312</v>
      </c>
      <c r="D26" s="29">
        <f t="shared" ref="D26:H26" si="7">SUM(D22,D25)</f>
        <v>-266</v>
      </c>
      <c r="E26" s="29">
        <f t="shared" si="7"/>
        <v>-188</v>
      </c>
      <c r="F26" s="29">
        <f t="shared" si="7"/>
        <v>0</v>
      </c>
      <c r="G26" s="29">
        <f>SUM(C26:F26)</f>
        <v>-766</v>
      </c>
      <c r="H26" s="29">
        <f t="shared" si="7"/>
        <v>-1369</v>
      </c>
      <c r="I26" s="55">
        <f>SUM(G26,H26)</f>
        <v>-2135</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-68</v>
      </c>
      <c r="D28" s="29">
        <f t="shared" ref="D28:I28" si="8">D13+D23</f>
        <v>119</v>
      </c>
      <c r="E28" s="29">
        <f t="shared" si="8"/>
        <v>846</v>
      </c>
      <c r="F28" s="29">
        <f t="shared" si="8"/>
        <v>0</v>
      </c>
      <c r="G28" s="29">
        <f t="shared" si="8"/>
        <v>897</v>
      </c>
      <c r="H28" s="29">
        <f t="shared" si="8"/>
        <v>1773</v>
      </c>
      <c r="I28" s="29">
        <f t="shared" si="8"/>
        <v>2670</v>
      </c>
      <c r="J28" s="62"/>
      <c r="K28" s="76">
        <v>2670</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287</v>
      </c>
      <c r="D33" s="69">
        <v>383</v>
      </c>
      <c r="E33" s="69">
        <v>1002</v>
      </c>
      <c r="F33" s="69">
        <v>0</v>
      </c>
      <c r="G33" s="69">
        <v>1672</v>
      </c>
      <c r="H33" s="69">
        <v>3376</v>
      </c>
      <c r="I33" s="69">
        <v>5048</v>
      </c>
      <c r="J33" s="10"/>
      <c r="K33" s="37"/>
      <c r="L33" s="36"/>
    </row>
    <row r="34" spans="1:19" s="11" customFormat="1" ht="15.95" customHeight="1">
      <c r="A34" s="72"/>
      <c r="B34" s="46" t="s">
        <v>71</v>
      </c>
      <c r="C34" s="69">
        <v>-403</v>
      </c>
      <c r="D34" s="69">
        <v>-248</v>
      </c>
      <c r="E34" s="69">
        <v>-105</v>
      </c>
      <c r="F34" s="69">
        <v>0</v>
      </c>
      <c r="G34" s="69">
        <v>-756</v>
      </c>
      <c r="H34" s="69">
        <v>-1406</v>
      </c>
      <c r="I34" s="69">
        <v>-2162</v>
      </c>
      <c r="J34" s="10"/>
      <c r="K34" s="37"/>
      <c r="L34" s="36"/>
    </row>
    <row r="35" spans="1:19" s="11" customFormat="1" ht="15.95" customHeight="1">
      <c r="A35" s="72"/>
      <c r="B35" s="46" t="s">
        <v>72</v>
      </c>
      <c r="C35" s="69">
        <v>-116</v>
      </c>
      <c r="D35" s="69">
        <v>135</v>
      </c>
      <c r="E35" s="69">
        <v>897</v>
      </c>
      <c r="F35" s="69">
        <v>0</v>
      </c>
      <c r="G35" s="69">
        <v>916</v>
      </c>
      <c r="H35" s="69">
        <v>1970</v>
      </c>
      <c r="I35" s="69">
        <v>2886</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331</v>
      </c>
      <c r="D40" s="73" t="s">
        <v>73</v>
      </c>
      <c r="E40" s="3"/>
      <c r="G40" s="3"/>
      <c r="H40" s="3"/>
      <c r="I40" s="3"/>
      <c r="J40" s="33"/>
    </row>
    <row r="41" spans="1:19" ht="15.95" customHeight="1">
      <c r="B41" s="58" t="s">
        <v>0</v>
      </c>
      <c r="C41" s="77">
        <v>92</v>
      </c>
      <c r="D41" s="73" t="s">
        <v>73</v>
      </c>
      <c r="E41" s="3"/>
      <c r="G41" s="3"/>
      <c r="H41" s="3"/>
      <c r="I41" s="3"/>
      <c r="J41" s="33"/>
    </row>
    <row r="42" spans="1:19" ht="15.95" customHeight="1">
      <c r="B42" s="58" t="s">
        <v>1</v>
      </c>
      <c r="C42" s="77">
        <v>-266</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99" priority="10" stopIfTrue="1" operator="equal">
      <formula>"FAIL"</formula>
    </cfRule>
  </conditionalFormatting>
  <conditionalFormatting sqref="L8:L13 L19:L23 L28">
    <cfRule type="cellIs" dxfId="98" priority="9" stopIfTrue="1" operator="notEqual">
      <formula>0</formula>
    </cfRule>
  </conditionalFormatting>
  <conditionalFormatting sqref="C3:E3">
    <cfRule type="expression" dxfId="97" priority="7">
      <formula>$E$3&lt;&gt;0</formula>
    </cfRule>
  </conditionalFormatting>
  <conditionalFormatting sqref="L6:L7">
    <cfRule type="expression" dxfId="96" priority="8">
      <formula>SUM($L$8:$L$13,$L$19:$L$23,$L$28)&lt;&gt;0</formula>
    </cfRule>
  </conditionalFormatting>
  <conditionalFormatting sqref="C33:I33">
    <cfRule type="expression" dxfId="95" priority="5">
      <formula>ABS((C16-C33)/C33)&gt;0.1</formula>
    </cfRule>
    <cfRule type="expression" dxfId="94" priority="6">
      <formula>ABS(C16-C33)&gt;1000</formula>
    </cfRule>
  </conditionalFormatting>
  <conditionalFormatting sqref="C35:I35">
    <cfRule type="expression" dxfId="93" priority="1">
      <formula>ABS(C28-C35)&gt;1000</formula>
    </cfRule>
    <cfRule type="expression" dxfId="92" priority="2">
      <formula>ABS((C28-C35)/C35)&gt;0.1</formula>
    </cfRule>
  </conditionalFormatting>
  <conditionalFormatting sqref="C34:I34">
    <cfRule type="expression" dxfId="91" priority="3">
      <formula>ABS(C26-C34)&gt;1000</formula>
    </cfRule>
    <cfRule type="expression" dxfId="9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33</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87</v>
      </c>
      <c r="D8" s="12">
        <v>155</v>
      </c>
      <c r="E8" s="12">
        <v>299</v>
      </c>
      <c r="F8" s="12">
        <v>9</v>
      </c>
      <c r="G8" s="45">
        <f>SUM(C8:F8)</f>
        <v>550</v>
      </c>
      <c r="H8" s="12">
        <v>499</v>
      </c>
      <c r="I8" s="30">
        <f>SUM(G8,H8)</f>
        <v>1049</v>
      </c>
      <c r="J8" s="61"/>
      <c r="K8" s="75">
        <v>1049</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837</v>
      </c>
      <c r="D12" s="12">
        <v>1545</v>
      </c>
      <c r="E12" s="12">
        <v>3655</v>
      </c>
      <c r="F12" s="12">
        <v>111</v>
      </c>
      <c r="G12" s="45">
        <f>SUM(C12:F12)</f>
        <v>6148</v>
      </c>
      <c r="H12" s="12">
        <v>5956</v>
      </c>
      <c r="I12" s="30">
        <f>SUM(G12,H12)</f>
        <v>12104</v>
      </c>
      <c r="J12" s="61"/>
      <c r="K12" s="49">
        <v>12104</v>
      </c>
      <c r="L12" s="48">
        <f t="shared" si="1"/>
        <v>0</v>
      </c>
    </row>
    <row r="13" spans="1:21" ht="15.95" customHeight="1">
      <c r="B13" s="53" t="s">
        <v>48</v>
      </c>
      <c r="C13" s="29">
        <f>C8+C9+C10+C11+C12</f>
        <v>924</v>
      </c>
      <c r="D13" s="29">
        <f t="shared" ref="D13:I13" si="2">D8+D9+D10+D11+D12</f>
        <v>1700</v>
      </c>
      <c r="E13" s="29">
        <f t="shared" si="2"/>
        <v>3954</v>
      </c>
      <c r="F13" s="29">
        <f t="shared" si="2"/>
        <v>120</v>
      </c>
      <c r="G13" s="29">
        <f t="shared" si="2"/>
        <v>6698</v>
      </c>
      <c r="H13" s="29">
        <f t="shared" si="2"/>
        <v>6455</v>
      </c>
      <c r="I13" s="29">
        <f t="shared" si="2"/>
        <v>13153</v>
      </c>
      <c r="J13" s="62"/>
      <c r="K13" s="49">
        <v>13153</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924</v>
      </c>
      <c r="D16" s="29">
        <f t="shared" ref="D16:H16" si="3">SUM(D8:D9,D12,D15)+D19+D20+D11</f>
        <v>1700</v>
      </c>
      <c r="E16" s="29">
        <f t="shared" si="3"/>
        <v>3954</v>
      </c>
      <c r="F16" s="29">
        <f t="shared" si="3"/>
        <v>94</v>
      </c>
      <c r="G16" s="29">
        <f t="shared" si="3"/>
        <v>6672</v>
      </c>
      <c r="H16" s="29">
        <f t="shared" si="3"/>
        <v>6381</v>
      </c>
      <c r="I16" s="56">
        <f>SUM(G16,H16)</f>
        <v>13053</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-26</v>
      </c>
      <c r="G19" s="45">
        <f>SUM(C19:F19)</f>
        <v>-26</v>
      </c>
      <c r="H19" s="12">
        <v>-74</v>
      </c>
      <c r="I19" s="30">
        <f t="shared" ref="I19:I23" si="4">SUM(G19,H19)</f>
        <v>-100</v>
      </c>
      <c r="J19" s="61"/>
      <c r="K19" s="76">
        <v>-100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-1211</v>
      </c>
      <c r="D22" s="12">
        <v>-1185</v>
      </c>
      <c r="E22" s="12">
        <v>-2765</v>
      </c>
      <c r="F22" s="12">
        <v>-6</v>
      </c>
      <c r="G22" s="45">
        <f>SUM(C22:F22)</f>
        <v>-5167</v>
      </c>
      <c r="H22" s="12">
        <v>-2050</v>
      </c>
      <c r="I22" s="30">
        <f t="shared" si="4"/>
        <v>-7217</v>
      </c>
      <c r="J22" s="61"/>
      <c r="K22" s="49">
        <v>-7217</v>
      </c>
      <c r="L22" s="48">
        <f t="shared" si="5"/>
        <v>0</v>
      </c>
    </row>
    <row r="23" spans="1:19" ht="15.95" customHeight="1">
      <c r="B23" s="31" t="s">
        <v>51</v>
      </c>
      <c r="C23" s="29">
        <f t="shared" ref="C23:H23" si="6">SUM(C19:C22)</f>
        <v>-1211</v>
      </c>
      <c r="D23" s="29">
        <f t="shared" si="6"/>
        <v>-1185</v>
      </c>
      <c r="E23" s="29">
        <f t="shared" si="6"/>
        <v>-2765</v>
      </c>
      <c r="F23" s="29">
        <f t="shared" si="6"/>
        <v>-32</v>
      </c>
      <c r="G23" s="29">
        <f t="shared" si="6"/>
        <v>-5193</v>
      </c>
      <c r="H23" s="29">
        <f t="shared" si="6"/>
        <v>-2124</v>
      </c>
      <c r="I23" s="29">
        <f t="shared" si="4"/>
        <v>-7317</v>
      </c>
      <c r="J23" s="62"/>
      <c r="K23" s="49">
        <v>-7317</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-1211</v>
      </c>
      <c r="D26" s="29">
        <f t="shared" ref="D26:H26" si="7">SUM(D22,D25)</f>
        <v>-1185</v>
      </c>
      <c r="E26" s="29">
        <f t="shared" si="7"/>
        <v>-2765</v>
      </c>
      <c r="F26" s="29">
        <f t="shared" si="7"/>
        <v>-6</v>
      </c>
      <c r="G26" s="29">
        <f>SUM(C26:F26)</f>
        <v>-5167</v>
      </c>
      <c r="H26" s="29">
        <f t="shared" si="7"/>
        <v>-2050</v>
      </c>
      <c r="I26" s="55">
        <f>SUM(G26,H26)</f>
        <v>-7217</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-287</v>
      </c>
      <c r="D28" s="29">
        <f t="shared" ref="D28:I28" si="8">D13+D23</f>
        <v>515</v>
      </c>
      <c r="E28" s="29">
        <f t="shared" si="8"/>
        <v>1189</v>
      </c>
      <c r="F28" s="29">
        <f t="shared" si="8"/>
        <v>88</v>
      </c>
      <c r="G28" s="29">
        <f t="shared" si="8"/>
        <v>1505</v>
      </c>
      <c r="H28" s="29">
        <f t="shared" si="8"/>
        <v>4331</v>
      </c>
      <c r="I28" s="29">
        <f t="shared" si="8"/>
        <v>5836</v>
      </c>
      <c r="J28" s="62"/>
      <c r="K28" s="76">
        <v>5836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115</v>
      </c>
      <c r="F30" s="12">
        <v>0</v>
      </c>
      <c r="G30" s="45">
        <f>SUM(C30:F30)</f>
        <v>115</v>
      </c>
      <c r="H30" s="12">
        <v>0</v>
      </c>
      <c r="I30" s="30">
        <f>SUM(G30,H30)</f>
        <v>115</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1009</v>
      </c>
      <c r="D33" s="69">
        <v>1729</v>
      </c>
      <c r="E33" s="69">
        <v>4069</v>
      </c>
      <c r="F33" s="69">
        <v>119</v>
      </c>
      <c r="G33" s="69">
        <v>6926</v>
      </c>
      <c r="H33" s="69">
        <v>5599</v>
      </c>
      <c r="I33" s="69">
        <v>12525</v>
      </c>
      <c r="J33" s="10"/>
      <c r="K33" s="37"/>
      <c r="L33" s="36"/>
    </row>
    <row r="34" spans="1:19" s="11" customFormat="1" ht="15.95" customHeight="1">
      <c r="A34" s="72"/>
      <c r="B34" s="46" t="s">
        <v>71</v>
      </c>
      <c r="C34" s="69">
        <v>-1209</v>
      </c>
      <c r="D34" s="69">
        <v>-1437</v>
      </c>
      <c r="E34" s="69">
        <v>-2065</v>
      </c>
      <c r="F34" s="69">
        <v>-2</v>
      </c>
      <c r="G34" s="69">
        <v>-4713</v>
      </c>
      <c r="H34" s="69">
        <v>-1797</v>
      </c>
      <c r="I34" s="69">
        <v>-6510</v>
      </c>
      <c r="J34" s="10"/>
      <c r="K34" s="37"/>
      <c r="L34" s="36"/>
    </row>
    <row r="35" spans="1:19" s="11" customFormat="1" ht="15.95" customHeight="1">
      <c r="A35" s="72"/>
      <c r="B35" s="46" t="s">
        <v>72</v>
      </c>
      <c r="C35" s="69">
        <v>-200</v>
      </c>
      <c r="D35" s="69">
        <v>292</v>
      </c>
      <c r="E35" s="69">
        <v>2004</v>
      </c>
      <c r="F35" s="69">
        <v>117</v>
      </c>
      <c r="G35" s="69">
        <v>2213</v>
      </c>
      <c r="H35" s="69">
        <v>3802</v>
      </c>
      <c r="I35" s="69">
        <v>6015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764</v>
      </c>
      <c r="D40" s="73" t="s">
        <v>73</v>
      </c>
      <c r="E40" s="3"/>
      <c r="G40" s="3"/>
      <c r="H40" s="3"/>
      <c r="I40" s="3"/>
      <c r="J40" s="33"/>
    </row>
    <row r="41" spans="1:19" ht="15.95" customHeight="1">
      <c r="B41" s="58" t="s">
        <v>0</v>
      </c>
      <c r="C41" s="77">
        <v>274</v>
      </c>
      <c r="D41" s="73" t="s">
        <v>73</v>
      </c>
      <c r="E41" s="3"/>
      <c r="G41" s="3"/>
      <c r="H41" s="3"/>
      <c r="I41" s="3"/>
      <c r="J41" s="33"/>
    </row>
    <row r="42" spans="1:19" ht="15.95" customHeight="1">
      <c r="B42" s="58" t="s">
        <v>1</v>
      </c>
      <c r="C42" s="77">
        <v>-1051</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89" priority="10" stopIfTrue="1" operator="equal">
      <formula>"FAIL"</formula>
    </cfRule>
  </conditionalFormatting>
  <conditionalFormatting sqref="L8:L13 L19:L23 L28">
    <cfRule type="cellIs" dxfId="88" priority="9" stopIfTrue="1" operator="notEqual">
      <formula>0</formula>
    </cfRule>
  </conditionalFormatting>
  <conditionalFormatting sqref="C3:E3">
    <cfRule type="expression" dxfId="87" priority="7">
      <formula>$E$3&lt;&gt;0</formula>
    </cfRule>
  </conditionalFormatting>
  <conditionalFormatting sqref="L6:L7">
    <cfRule type="expression" dxfId="86" priority="8">
      <formula>SUM($L$8:$L$13,$L$19:$L$23,$L$28)&lt;&gt;0</formula>
    </cfRule>
  </conditionalFormatting>
  <conditionalFormatting sqref="C33:I33">
    <cfRule type="expression" dxfId="85" priority="5">
      <formula>ABS((C16-C33)/C33)&gt;0.1</formula>
    </cfRule>
    <cfRule type="expression" dxfId="84" priority="6">
      <formula>ABS(C16-C33)&gt;1000</formula>
    </cfRule>
  </conditionalFormatting>
  <conditionalFormatting sqref="C35:I35">
    <cfRule type="expression" dxfId="83" priority="1">
      <formula>ABS(C28-C35)&gt;1000</formula>
    </cfRule>
    <cfRule type="expression" dxfId="82" priority="2">
      <formula>ABS((C28-C35)/C35)&gt;0.1</formula>
    </cfRule>
  </conditionalFormatting>
  <conditionalFormatting sqref="C34:I34">
    <cfRule type="expression" dxfId="81" priority="3">
      <formula>ABS(C26-C34)&gt;1000</formula>
    </cfRule>
    <cfRule type="expression" dxfId="8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34</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31</v>
      </c>
      <c r="D8" s="12">
        <v>22</v>
      </c>
      <c r="E8" s="12">
        <v>133</v>
      </c>
      <c r="F8" s="12">
        <v>82</v>
      </c>
      <c r="G8" s="45">
        <f>SUM(C8:F8)</f>
        <v>268</v>
      </c>
      <c r="H8" s="12">
        <v>201</v>
      </c>
      <c r="I8" s="30">
        <f>SUM(G8,H8)</f>
        <v>469</v>
      </c>
      <c r="J8" s="61"/>
      <c r="K8" s="75">
        <v>469</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-490</v>
      </c>
      <c r="F11" s="12">
        <v>-152</v>
      </c>
      <c r="G11" s="45">
        <f>SUM(C11:F11)</f>
        <v>-642</v>
      </c>
      <c r="H11" s="12">
        <v>-681</v>
      </c>
      <c r="I11" s="30">
        <f>SUM(G11,H11)</f>
        <v>-1323</v>
      </c>
      <c r="J11" s="61"/>
      <c r="K11" s="49">
        <v>-1323</v>
      </c>
      <c r="L11" s="48">
        <f>K11-I11</f>
        <v>0</v>
      </c>
    </row>
    <row r="12" spans="1:21" ht="15.95" customHeight="1">
      <c r="B12" s="51" t="s">
        <v>7</v>
      </c>
      <c r="C12" s="12">
        <v>711</v>
      </c>
      <c r="D12" s="12">
        <v>553</v>
      </c>
      <c r="E12" s="12">
        <v>1114</v>
      </c>
      <c r="F12" s="12">
        <v>374</v>
      </c>
      <c r="G12" s="45">
        <f>SUM(C12:F12)</f>
        <v>2752</v>
      </c>
      <c r="H12" s="12">
        <v>10083</v>
      </c>
      <c r="I12" s="30">
        <f>SUM(G12,H12)</f>
        <v>12835</v>
      </c>
      <c r="J12" s="61"/>
      <c r="K12" s="49">
        <v>12835</v>
      </c>
      <c r="L12" s="48">
        <f t="shared" si="1"/>
        <v>0</v>
      </c>
    </row>
    <row r="13" spans="1:21" ht="15.95" customHeight="1">
      <c r="B13" s="53" t="s">
        <v>48</v>
      </c>
      <c r="C13" s="29">
        <f>C8+C9+C10+C11+C12</f>
        <v>742</v>
      </c>
      <c r="D13" s="29">
        <f t="shared" ref="D13:I13" si="2">D8+D9+D10+D11+D12</f>
        <v>575</v>
      </c>
      <c r="E13" s="29">
        <f t="shared" si="2"/>
        <v>757</v>
      </c>
      <c r="F13" s="29">
        <f t="shared" si="2"/>
        <v>304</v>
      </c>
      <c r="G13" s="29">
        <f t="shared" si="2"/>
        <v>2378</v>
      </c>
      <c r="H13" s="29">
        <f t="shared" si="2"/>
        <v>9603</v>
      </c>
      <c r="I13" s="29">
        <f t="shared" si="2"/>
        <v>11981</v>
      </c>
      <c r="J13" s="62"/>
      <c r="K13" s="49">
        <v>11981</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742</v>
      </c>
      <c r="D16" s="29">
        <f t="shared" ref="D16:H16" si="3">SUM(D8:D9,D12,D15)+D19+D20+D11</f>
        <v>575</v>
      </c>
      <c r="E16" s="29">
        <f t="shared" si="3"/>
        <v>723</v>
      </c>
      <c r="F16" s="29">
        <f t="shared" si="3"/>
        <v>304</v>
      </c>
      <c r="G16" s="29">
        <f t="shared" si="3"/>
        <v>2344</v>
      </c>
      <c r="H16" s="29">
        <f t="shared" si="3"/>
        <v>9553</v>
      </c>
      <c r="I16" s="56">
        <f>SUM(G16,H16)</f>
        <v>11897</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-34</v>
      </c>
      <c r="F19" s="12">
        <v>0</v>
      </c>
      <c r="G19" s="45">
        <f>SUM(C19:F19)</f>
        <v>-34</v>
      </c>
      <c r="H19" s="12">
        <v>-50</v>
      </c>
      <c r="I19" s="30">
        <f t="shared" ref="I19:I23" si="4">SUM(G19,H19)</f>
        <v>-84</v>
      </c>
      <c r="J19" s="61"/>
      <c r="K19" s="76">
        <v>-84</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-846</v>
      </c>
      <c r="D22" s="12">
        <v>-688</v>
      </c>
      <c r="E22" s="12">
        <v>-127</v>
      </c>
      <c r="F22" s="12">
        <v>0</v>
      </c>
      <c r="G22" s="45">
        <f>SUM(C22:F22)</f>
        <v>-1661</v>
      </c>
      <c r="H22" s="12">
        <v>-6372</v>
      </c>
      <c r="I22" s="30">
        <f t="shared" si="4"/>
        <v>-8033</v>
      </c>
      <c r="J22" s="61"/>
      <c r="K22" s="49">
        <v>-8033</v>
      </c>
      <c r="L22" s="48">
        <f t="shared" si="5"/>
        <v>0</v>
      </c>
    </row>
    <row r="23" spans="1:19" ht="15.95" customHeight="1">
      <c r="B23" s="31" t="s">
        <v>51</v>
      </c>
      <c r="C23" s="29">
        <f t="shared" ref="C23:H23" si="6">SUM(C19:C22)</f>
        <v>-846</v>
      </c>
      <c r="D23" s="29">
        <f t="shared" si="6"/>
        <v>-688</v>
      </c>
      <c r="E23" s="29">
        <f t="shared" si="6"/>
        <v>-161</v>
      </c>
      <c r="F23" s="29">
        <f t="shared" si="6"/>
        <v>0</v>
      </c>
      <c r="G23" s="29">
        <f t="shared" si="6"/>
        <v>-1695</v>
      </c>
      <c r="H23" s="29">
        <f t="shared" si="6"/>
        <v>-6422</v>
      </c>
      <c r="I23" s="29">
        <f t="shared" si="4"/>
        <v>-8117</v>
      </c>
      <c r="J23" s="62"/>
      <c r="K23" s="49">
        <v>-8117</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-846</v>
      </c>
      <c r="D26" s="29">
        <f t="shared" ref="D26:H26" si="7">SUM(D22,D25)</f>
        <v>-688</v>
      </c>
      <c r="E26" s="29">
        <f t="shared" si="7"/>
        <v>-127</v>
      </c>
      <c r="F26" s="29">
        <f t="shared" si="7"/>
        <v>0</v>
      </c>
      <c r="G26" s="29">
        <f>SUM(C26:F26)</f>
        <v>-1661</v>
      </c>
      <c r="H26" s="29">
        <f t="shared" si="7"/>
        <v>-6372</v>
      </c>
      <c r="I26" s="55">
        <f>SUM(G26,H26)</f>
        <v>-8033</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-104</v>
      </c>
      <c r="D28" s="29">
        <f t="shared" ref="D28:I28" si="8">D13+D23</f>
        <v>-113</v>
      </c>
      <c r="E28" s="29">
        <f t="shared" si="8"/>
        <v>596</v>
      </c>
      <c r="F28" s="29">
        <f t="shared" si="8"/>
        <v>304</v>
      </c>
      <c r="G28" s="29">
        <f t="shared" si="8"/>
        <v>683</v>
      </c>
      <c r="H28" s="29">
        <f t="shared" si="8"/>
        <v>3181</v>
      </c>
      <c r="I28" s="29">
        <f t="shared" si="8"/>
        <v>3864</v>
      </c>
      <c r="J28" s="62"/>
      <c r="K28" s="76">
        <v>3864</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573</v>
      </c>
      <c r="D33" s="69">
        <v>629</v>
      </c>
      <c r="E33" s="69">
        <v>3337</v>
      </c>
      <c r="F33" s="69">
        <v>1382</v>
      </c>
      <c r="G33" s="69">
        <v>5921</v>
      </c>
      <c r="H33" s="69">
        <v>5743</v>
      </c>
      <c r="I33" s="69">
        <v>11664</v>
      </c>
      <c r="J33" s="10"/>
      <c r="K33" s="37"/>
      <c r="L33" s="36"/>
    </row>
    <row r="34" spans="1:19" s="11" customFormat="1" ht="15.95" customHeight="1">
      <c r="A34" s="72"/>
      <c r="B34" s="46" t="s">
        <v>71</v>
      </c>
      <c r="C34" s="69">
        <v>-1003</v>
      </c>
      <c r="D34" s="69">
        <v>-651</v>
      </c>
      <c r="E34" s="69">
        <v>-1395</v>
      </c>
      <c r="F34" s="69">
        <v>-797</v>
      </c>
      <c r="G34" s="69">
        <v>-3846</v>
      </c>
      <c r="H34" s="69">
        <v>-1456</v>
      </c>
      <c r="I34" s="69">
        <v>-5302</v>
      </c>
      <c r="J34" s="10"/>
      <c r="K34" s="37"/>
      <c r="L34" s="36"/>
    </row>
    <row r="35" spans="1:19" s="11" customFormat="1" ht="15.95" customHeight="1">
      <c r="A35" s="72"/>
      <c r="B35" s="46" t="s">
        <v>72</v>
      </c>
      <c r="C35" s="69">
        <v>-430</v>
      </c>
      <c r="D35" s="69">
        <v>-22</v>
      </c>
      <c r="E35" s="69">
        <v>1942</v>
      </c>
      <c r="F35" s="69">
        <v>585</v>
      </c>
      <c r="G35" s="69">
        <v>2075</v>
      </c>
      <c r="H35" s="69">
        <v>4287</v>
      </c>
      <c r="I35" s="69">
        <v>6362</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276</v>
      </c>
      <c r="D40" s="73" t="s">
        <v>73</v>
      </c>
      <c r="E40" s="3"/>
      <c r="G40" s="3"/>
      <c r="H40" s="3"/>
      <c r="I40" s="3"/>
      <c r="J40" s="33"/>
    </row>
    <row r="41" spans="1:19" ht="15.95" customHeight="1">
      <c r="B41" s="58" t="s">
        <v>0</v>
      </c>
      <c r="C41" s="77">
        <v>279</v>
      </c>
      <c r="D41" s="73" t="s">
        <v>73</v>
      </c>
      <c r="E41" s="3"/>
      <c r="G41" s="3"/>
      <c r="H41" s="3"/>
      <c r="I41" s="3"/>
      <c r="J41" s="33"/>
    </row>
    <row r="42" spans="1:19" ht="15.95" customHeight="1">
      <c r="B42" s="58" t="s">
        <v>1</v>
      </c>
      <c r="C42" s="77">
        <v>-673</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79" priority="10" stopIfTrue="1" operator="equal">
      <formula>"FAIL"</formula>
    </cfRule>
  </conditionalFormatting>
  <conditionalFormatting sqref="L8:L13 L19:L23 L28">
    <cfRule type="cellIs" dxfId="78" priority="9" stopIfTrue="1" operator="notEqual">
      <formula>0</formula>
    </cfRule>
  </conditionalFormatting>
  <conditionalFormatting sqref="C3:E3">
    <cfRule type="expression" dxfId="77" priority="7">
      <formula>$E$3&lt;&gt;0</formula>
    </cfRule>
  </conditionalFormatting>
  <conditionalFormatting sqref="L6:L7">
    <cfRule type="expression" dxfId="76" priority="8">
      <formula>SUM($L$8:$L$13,$L$19:$L$23,$L$28)&lt;&gt;0</formula>
    </cfRule>
  </conditionalFormatting>
  <conditionalFormatting sqref="C33:I33">
    <cfRule type="expression" dxfId="75" priority="5">
      <formula>ABS((C16-C33)/C33)&gt;0.1</formula>
    </cfRule>
    <cfRule type="expression" dxfId="74" priority="6">
      <formula>ABS(C16-C33)&gt;1000</formula>
    </cfRule>
  </conditionalFormatting>
  <conditionalFormatting sqref="C35:I35">
    <cfRule type="expression" dxfId="73" priority="1">
      <formula>ABS(C28-C35)&gt;1000</formula>
    </cfRule>
    <cfRule type="expression" dxfId="72" priority="2">
      <formula>ABS((C28-C35)/C35)&gt;0.1</formula>
    </cfRule>
  </conditionalFormatting>
  <conditionalFormatting sqref="C34:I34">
    <cfRule type="expression" dxfId="71" priority="3">
      <formula>ABS(C26-C34)&gt;1000</formula>
    </cfRule>
    <cfRule type="expression" dxfId="7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35</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1</v>
      </c>
      <c r="D8" s="12">
        <v>7</v>
      </c>
      <c r="E8" s="12">
        <v>69</v>
      </c>
      <c r="F8" s="12">
        <v>7</v>
      </c>
      <c r="G8" s="45">
        <f>SUM(C8:F8)</f>
        <v>84</v>
      </c>
      <c r="H8" s="12">
        <v>44</v>
      </c>
      <c r="I8" s="30">
        <f>SUM(G8,H8)</f>
        <v>128</v>
      </c>
      <c r="J8" s="61"/>
      <c r="K8" s="75">
        <v>128</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-3</v>
      </c>
      <c r="F11" s="12">
        <v>0</v>
      </c>
      <c r="G11" s="45">
        <f>SUM(C11:F11)</f>
        <v>-3</v>
      </c>
      <c r="H11" s="12">
        <v>-61</v>
      </c>
      <c r="I11" s="30">
        <f>SUM(G11,H11)</f>
        <v>-64</v>
      </c>
      <c r="J11" s="61"/>
      <c r="K11" s="49">
        <v>-64</v>
      </c>
      <c r="L11" s="48">
        <f>K11-I11</f>
        <v>0</v>
      </c>
    </row>
    <row r="12" spans="1:21" ht="15.95" customHeight="1">
      <c r="B12" s="51" t="s">
        <v>7</v>
      </c>
      <c r="C12" s="12">
        <v>1226</v>
      </c>
      <c r="D12" s="12">
        <v>1084</v>
      </c>
      <c r="E12" s="12">
        <v>793</v>
      </c>
      <c r="F12" s="12">
        <v>374</v>
      </c>
      <c r="G12" s="45">
        <f>SUM(C12:F12)</f>
        <v>3477</v>
      </c>
      <c r="H12" s="12">
        <v>3315</v>
      </c>
      <c r="I12" s="30">
        <f>SUM(G12,H12)</f>
        <v>6792</v>
      </c>
      <c r="J12" s="61"/>
      <c r="K12" s="49">
        <v>6792</v>
      </c>
      <c r="L12" s="48">
        <f t="shared" si="1"/>
        <v>0</v>
      </c>
    </row>
    <row r="13" spans="1:21" ht="15.95" customHeight="1">
      <c r="B13" s="53" t="s">
        <v>48</v>
      </c>
      <c r="C13" s="29">
        <f>C8+C9+C10+C11+C12</f>
        <v>1227</v>
      </c>
      <c r="D13" s="29">
        <f t="shared" ref="D13:I13" si="2">D8+D9+D10+D11+D12</f>
        <v>1091</v>
      </c>
      <c r="E13" s="29">
        <f t="shared" si="2"/>
        <v>859</v>
      </c>
      <c r="F13" s="29">
        <f t="shared" si="2"/>
        <v>381</v>
      </c>
      <c r="G13" s="29">
        <f t="shared" si="2"/>
        <v>3558</v>
      </c>
      <c r="H13" s="29">
        <f t="shared" si="2"/>
        <v>3298</v>
      </c>
      <c r="I13" s="29">
        <f t="shared" si="2"/>
        <v>6856</v>
      </c>
      <c r="J13" s="62"/>
      <c r="K13" s="49">
        <v>6856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1227</v>
      </c>
      <c r="D16" s="29">
        <f t="shared" ref="D16:H16" si="3">SUM(D8:D9,D12,D15)+D19+D20+D11</f>
        <v>1091</v>
      </c>
      <c r="E16" s="29">
        <f t="shared" si="3"/>
        <v>859</v>
      </c>
      <c r="F16" s="29">
        <f t="shared" si="3"/>
        <v>381</v>
      </c>
      <c r="G16" s="29">
        <f t="shared" si="3"/>
        <v>3558</v>
      </c>
      <c r="H16" s="29">
        <f t="shared" si="3"/>
        <v>3297</v>
      </c>
      <c r="I16" s="56">
        <f>SUM(G16,H16)</f>
        <v>6855</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-1</v>
      </c>
      <c r="I19" s="30">
        <f t="shared" ref="I19:I23" si="4">SUM(G19,H19)</f>
        <v>-1</v>
      </c>
      <c r="J19" s="61"/>
      <c r="K19" s="76">
        <v>-1</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-1088</v>
      </c>
      <c r="D22" s="12">
        <v>-1051</v>
      </c>
      <c r="E22" s="12">
        <v>-1</v>
      </c>
      <c r="F22" s="12">
        <v>-308</v>
      </c>
      <c r="G22" s="45">
        <f>SUM(C22:F22)</f>
        <v>-2448</v>
      </c>
      <c r="H22" s="12">
        <v>-2797</v>
      </c>
      <c r="I22" s="30">
        <f t="shared" si="4"/>
        <v>-5245</v>
      </c>
      <c r="J22" s="61"/>
      <c r="K22" s="49">
        <v>-5245</v>
      </c>
      <c r="L22" s="48">
        <f t="shared" si="5"/>
        <v>0</v>
      </c>
    </row>
    <row r="23" spans="1:19" ht="15.95" customHeight="1">
      <c r="B23" s="31" t="s">
        <v>51</v>
      </c>
      <c r="C23" s="29">
        <f t="shared" ref="C23:H23" si="6">SUM(C19:C22)</f>
        <v>-1088</v>
      </c>
      <c r="D23" s="29">
        <f t="shared" si="6"/>
        <v>-1051</v>
      </c>
      <c r="E23" s="29">
        <f t="shared" si="6"/>
        <v>-1</v>
      </c>
      <c r="F23" s="29">
        <f t="shared" si="6"/>
        <v>-308</v>
      </c>
      <c r="G23" s="29">
        <f t="shared" si="6"/>
        <v>-2448</v>
      </c>
      <c r="H23" s="29">
        <f t="shared" si="6"/>
        <v>-2798</v>
      </c>
      <c r="I23" s="29">
        <f t="shared" si="4"/>
        <v>-5246</v>
      </c>
      <c r="J23" s="62"/>
      <c r="K23" s="49">
        <v>-5246</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-1088</v>
      </c>
      <c r="D26" s="29">
        <f t="shared" ref="D26:H26" si="7">SUM(D22,D25)</f>
        <v>-1051</v>
      </c>
      <c r="E26" s="29">
        <f t="shared" si="7"/>
        <v>-1</v>
      </c>
      <c r="F26" s="29">
        <f t="shared" si="7"/>
        <v>-308</v>
      </c>
      <c r="G26" s="29">
        <f>SUM(C26:F26)</f>
        <v>-2448</v>
      </c>
      <c r="H26" s="29">
        <f t="shared" si="7"/>
        <v>-2797</v>
      </c>
      <c r="I26" s="55">
        <f>SUM(G26,H26)</f>
        <v>-5245</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139</v>
      </c>
      <c r="D28" s="29">
        <f t="shared" ref="D28:I28" si="8">D13+D23</f>
        <v>40</v>
      </c>
      <c r="E28" s="29">
        <f t="shared" si="8"/>
        <v>858</v>
      </c>
      <c r="F28" s="29">
        <f t="shared" si="8"/>
        <v>73</v>
      </c>
      <c r="G28" s="29">
        <f t="shared" si="8"/>
        <v>1110</v>
      </c>
      <c r="H28" s="29">
        <f t="shared" si="8"/>
        <v>500</v>
      </c>
      <c r="I28" s="29">
        <f t="shared" si="8"/>
        <v>1610</v>
      </c>
      <c r="J28" s="62"/>
      <c r="K28" s="76">
        <v>1610</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878</v>
      </c>
      <c r="D33" s="69">
        <v>1087</v>
      </c>
      <c r="E33" s="69">
        <v>842</v>
      </c>
      <c r="F33" s="69">
        <v>266</v>
      </c>
      <c r="G33" s="69">
        <v>3073</v>
      </c>
      <c r="H33" s="69">
        <v>3772</v>
      </c>
      <c r="I33" s="69">
        <v>6845</v>
      </c>
      <c r="J33" s="10"/>
      <c r="K33" s="37"/>
      <c r="L33" s="36"/>
    </row>
    <row r="34" spans="1:19" s="11" customFormat="1" ht="15.95" customHeight="1">
      <c r="A34" s="72"/>
      <c r="B34" s="46" t="s">
        <v>71</v>
      </c>
      <c r="C34" s="69">
        <v>-968</v>
      </c>
      <c r="D34" s="69">
        <v>-1053</v>
      </c>
      <c r="E34" s="69">
        <v>-7</v>
      </c>
      <c r="F34" s="69">
        <v>-189</v>
      </c>
      <c r="G34" s="69">
        <v>-2217</v>
      </c>
      <c r="H34" s="69">
        <v>-3050</v>
      </c>
      <c r="I34" s="69">
        <v>-5267</v>
      </c>
      <c r="J34" s="10"/>
      <c r="K34" s="37"/>
      <c r="L34" s="36"/>
    </row>
    <row r="35" spans="1:19" s="11" customFormat="1" ht="15.95" customHeight="1">
      <c r="A35" s="72"/>
      <c r="B35" s="46" t="s">
        <v>72</v>
      </c>
      <c r="C35" s="69">
        <v>-90</v>
      </c>
      <c r="D35" s="69">
        <v>34</v>
      </c>
      <c r="E35" s="69">
        <v>835</v>
      </c>
      <c r="F35" s="69">
        <v>77</v>
      </c>
      <c r="G35" s="69">
        <v>856</v>
      </c>
      <c r="H35" s="69">
        <v>722</v>
      </c>
      <c r="I35" s="69">
        <v>1578</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732</v>
      </c>
      <c r="D40" s="73" t="s">
        <v>73</v>
      </c>
      <c r="E40" s="3"/>
      <c r="G40" s="3"/>
      <c r="H40" s="3"/>
      <c r="I40" s="3"/>
      <c r="J40" s="33"/>
    </row>
    <row r="41" spans="1:19" ht="15.95" customHeight="1">
      <c r="B41" s="58" t="s">
        <v>0</v>
      </c>
      <c r="C41" s="77">
        <v>594</v>
      </c>
      <c r="D41" s="73" t="s">
        <v>73</v>
      </c>
      <c r="E41" s="3"/>
      <c r="G41" s="3"/>
      <c r="H41" s="3"/>
      <c r="I41" s="3"/>
      <c r="J41" s="33"/>
    </row>
    <row r="42" spans="1:19" ht="15.95" customHeight="1">
      <c r="B42" s="58" t="s">
        <v>1</v>
      </c>
      <c r="C42" s="77">
        <v>-979</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69" priority="10" stopIfTrue="1" operator="equal">
      <formula>"FAIL"</formula>
    </cfRule>
  </conditionalFormatting>
  <conditionalFormatting sqref="L8:L13 L19:L23 L28">
    <cfRule type="cellIs" dxfId="68" priority="9" stopIfTrue="1" operator="notEqual">
      <formula>0</formula>
    </cfRule>
  </conditionalFormatting>
  <conditionalFormatting sqref="C3:E3">
    <cfRule type="expression" dxfId="67" priority="7">
      <formula>$E$3&lt;&gt;0</formula>
    </cfRule>
  </conditionalFormatting>
  <conditionalFormatting sqref="L6:L7">
    <cfRule type="expression" dxfId="66" priority="8">
      <formula>SUM($L$8:$L$13,$L$19:$L$23,$L$28)&lt;&gt;0</formula>
    </cfRule>
  </conditionalFormatting>
  <conditionalFormatting sqref="C33:I33">
    <cfRule type="expression" dxfId="65" priority="5">
      <formula>ABS((C16-C33)/C33)&gt;0.1</formula>
    </cfRule>
    <cfRule type="expression" dxfId="64" priority="6">
      <formula>ABS(C16-C33)&gt;1000</formula>
    </cfRule>
  </conditionalFormatting>
  <conditionalFormatting sqref="C35:I35">
    <cfRule type="expression" dxfId="63" priority="1">
      <formula>ABS(C28-C35)&gt;1000</formula>
    </cfRule>
    <cfRule type="expression" dxfId="62" priority="2">
      <formula>ABS((C28-C35)/C35)&gt;0.1</formula>
    </cfRule>
  </conditionalFormatting>
  <conditionalFormatting sqref="C34:I34">
    <cfRule type="expression" dxfId="61" priority="3">
      <formula>ABS(C26-C34)&gt;1000</formula>
    </cfRule>
    <cfRule type="expression" dxfId="6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36</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34</v>
      </c>
      <c r="D8" s="12">
        <v>44</v>
      </c>
      <c r="E8" s="12">
        <v>0</v>
      </c>
      <c r="F8" s="12">
        <v>0</v>
      </c>
      <c r="G8" s="45">
        <f>SUM(C8:F8)</f>
        <v>78</v>
      </c>
      <c r="H8" s="12">
        <v>280</v>
      </c>
      <c r="I8" s="30">
        <f>SUM(G8,H8)</f>
        <v>358</v>
      </c>
      <c r="J8" s="61"/>
      <c r="K8" s="75">
        <v>358</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-11</v>
      </c>
      <c r="D11" s="12">
        <v>-9</v>
      </c>
      <c r="E11" s="12">
        <v>0</v>
      </c>
      <c r="F11" s="12">
        <v>0</v>
      </c>
      <c r="G11" s="45">
        <f>SUM(C11:F11)</f>
        <v>-20</v>
      </c>
      <c r="H11" s="12">
        <v>-99</v>
      </c>
      <c r="I11" s="30">
        <f>SUM(G11,H11)</f>
        <v>-119</v>
      </c>
      <c r="J11" s="61"/>
      <c r="K11" s="49">
        <v>-119</v>
      </c>
      <c r="L11" s="48">
        <f>K11-I11</f>
        <v>0</v>
      </c>
    </row>
    <row r="12" spans="1:21" ht="15.95" customHeight="1">
      <c r="B12" s="51" t="s">
        <v>7</v>
      </c>
      <c r="C12" s="12">
        <v>385</v>
      </c>
      <c r="D12" s="12">
        <v>1140</v>
      </c>
      <c r="E12" s="12">
        <v>209</v>
      </c>
      <c r="F12" s="12">
        <v>206</v>
      </c>
      <c r="G12" s="45">
        <f>SUM(C12:F12)</f>
        <v>1940</v>
      </c>
      <c r="H12" s="12">
        <v>3727</v>
      </c>
      <c r="I12" s="30">
        <f>SUM(G12,H12)</f>
        <v>5667</v>
      </c>
      <c r="J12" s="61"/>
      <c r="K12" s="49">
        <v>5667</v>
      </c>
      <c r="L12" s="48">
        <f t="shared" si="1"/>
        <v>0</v>
      </c>
    </row>
    <row r="13" spans="1:21" ht="15.95" customHeight="1">
      <c r="B13" s="53" t="s">
        <v>48</v>
      </c>
      <c r="C13" s="29">
        <f>C8+C9+C10+C11+C12</f>
        <v>408</v>
      </c>
      <c r="D13" s="29">
        <f t="shared" ref="D13:I13" si="2">D8+D9+D10+D11+D12</f>
        <v>1175</v>
      </c>
      <c r="E13" s="29">
        <f t="shared" si="2"/>
        <v>209</v>
      </c>
      <c r="F13" s="29">
        <f t="shared" si="2"/>
        <v>206</v>
      </c>
      <c r="G13" s="29">
        <f t="shared" si="2"/>
        <v>1998</v>
      </c>
      <c r="H13" s="29">
        <f t="shared" si="2"/>
        <v>3908</v>
      </c>
      <c r="I13" s="29">
        <f t="shared" si="2"/>
        <v>5906</v>
      </c>
      <c r="J13" s="62"/>
      <c r="K13" s="49">
        <v>5906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408</v>
      </c>
      <c r="D16" s="29">
        <f t="shared" ref="D16:H16" si="3">SUM(D8:D9,D12,D15)+D19+D20+D11</f>
        <v>1175</v>
      </c>
      <c r="E16" s="29">
        <f t="shared" si="3"/>
        <v>209</v>
      </c>
      <c r="F16" s="29">
        <f t="shared" si="3"/>
        <v>206</v>
      </c>
      <c r="G16" s="29">
        <f t="shared" si="3"/>
        <v>1998</v>
      </c>
      <c r="H16" s="29">
        <f t="shared" si="3"/>
        <v>3908</v>
      </c>
      <c r="I16" s="56">
        <f>SUM(G16,H16)</f>
        <v>5906</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-170</v>
      </c>
      <c r="D22" s="12">
        <v>-374</v>
      </c>
      <c r="E22" s="12">
        <v>0</v>
      </c>
      <c r="F22" s="12">
        <v>-230</v>
      </c>
      <c r="G22" s="45">
        <f>SUM(C22:F22)</f>
        <v>-774</v>
      </c>
      <c r="H22" s="12">
        <v>-2089</v>
      </c>
      <c r="I22" s="30">
        <f t="shared" si="4"/>
        <v>-2863</v>
      </c>
      <c r="J22" s="61"/>
      <c r="K22" s="49">
        <v>-2863</v>
      </c>
      <c r="L22" s="48">
        <f t="shared" si="5"/>
        <v>0</v>
      </c>
    </row>
    <row r="23" spans="1:19" ht="15.95" customHeight="1">
      <c r="B23" s="31" t="s">
        <v>51</v>
      </c>
      <c r="C23" s="29">
        <f t="shared" ref="C23:H23" si="6">SUM(C19:C22)</f>
        <v>-170</v>
      </c>
      <c r="D23" s="29">
        <f t="shared" si="6"/>
        <v>-374</v>
      </c>
      <c r="E23" s="29">
        <f t="shared" si="6"/>
        <v>0</v>
      </c>
      <c r="F23" s="29">
        <f t="shared" si="6"/>
        <v>-230</v>
      </c>
      <c r="G23" s="29">
        <f t="shared" si="6"/>
        <v>-774</v>
      </c>
      <c r="H23" s="29">
        <f t="shared" si="6"/>
        <v>-2089</v>
      </c>
      <c r="I23" s="29">
        <f t="shared" si="4"/>
        <v>-2863</v>
      </c>
      <c r="J23" s="62"/>
      <c r="K23" s="49">
        <v>-2863</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-170</v>
      </c>
      <c r="D26" s="29">
        <f t="shared" ref="D26:H26" si="7">SUM(D22,D25)</f>
        <v>-374</v>
      </c>
      <c r="E26" s="29">
        <f t="shared" si="7"/>
        <v>0</v>
      </c>
      <c r="F26" s="29">
        <f t="shared" si="7"/>
        <v>-230</v>
      </c>
      <c r="G26" s="29">
        <f>SUM(C26:F26)</f>
        <v>-774</v>
      </c>
      <c r="H26" s="29">
        <f t="shared" si="7"/>
        <v>-2089</v>
      </c>
      <c r="I26" s="55">
        <f>SUM(G26,H26)</f>
        <v>-2863</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238</v>
      </c>
      <c r="D28" s="29">
        <f t="shared" ref="D28:I28" si="8">D13+D23</f>
        <v>801</v>
      </c>
      <c r="E28" s="29">
        <f t="shared" si="8"/>
        <v>209</v>
      </c>
      <c r="F28" s="29">
        <f t="shared" si="8"/>
        <v>-24</v>
      </c>
      <c r="G28" s="29">
        <f t="shared" si="8"/>
        <v>1224</v>
      </c>
      <c r="H28" s="29">
        <f t="shared" si="8"/>
        <v>1819</v>
      </c>
      <c r="I28" s="29">
        <f t="shared" si="8"/>
        <v>3043</v>
      </c>
      <c r="J28" s="62"/>
      <c r="K28" s="76">
        <v>3043</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435</v>
      </c>
      <c r="D33" s="69">
        <v>1129</v>
      </c>
      <c r="E33" s="69">
        <v>203</v>
      </c>
      <c r="F33" s="69">
        <v>204</v>
      </c>
      <c r="G33" s="69">
        <v>1971</v>
      </c>
      <c r="H33" s="69">
        <v>3196</v>
      </c>
      <c r="I33" s="69">
        <v>5167</v>
      </c>
      <c r="J33" s="10"/>
      <c r="K33" s="37"/>
      <c r="L33" s="36"/>
    </row>
    <row r="34" spans="1:19" s="11" customFormat="1" ht="15.95" customHeight="1">
      <c r="A34" s="72"/>
      <c r="B34" s="46" t="s">
        <v>71</v>
      </c>
      <c r="C34" s="69">
        <v>-221</v>
      </c>
      <c r="D34" s="69">
        <v>-215</v>
      </c>
      <c r="E34" s="69">
        <v>0</v>
      </c>
      <c r="F34" s="69">
        <v>-213</v>
      </c>
      <c r="G34" s="69">
        <v>-649</v>
      </c>
      <c r="H34" s="69">
        <v>-1836</v>
      </c>
      <c r="I34" s="69">
        <v>-2485</v>
      </c>
      <c r="J34" s="10"/>
      <c r="K34" s="37"/>
      <c r="L34" s="36"/>
    </row>
    <row r="35" spans="1:19" s="11" customFormat="1" ht="15.95" customHeight="1">
      <c r="A35" s="72"/>
      <c r="B35" s="46" t="s">
        <v>72</v>
      </c>
      <c r="C35" s="69">
        <v>214</v>
      </c>
      <c r="D35" s="69">
        <v>914</v>
      </c>
      <c r="E35" s="69">
        <v>203</v>
      </c>
      <c r="F35" s="69">
        <v>-9</v>
      </c>
      <c r="G35" s="69">
        <v>1322</v>
      </c>
      <c r="H35" s="69">
        <v>1360</v>
      </c>
      <c r="I35" s="69">
        <v>2682</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477</v>
      </c>
      <c r="D40" s="73" t="s">
        <v>73</v>
      </c>
      <c r="E40" s="3"/>
      <c r="G40" s="3"/>
      <c r="H40" s="3"/>
      <c r="I40" s="3"/>
      <c r="J40" s="33"/>
    </row>
    <row r="41" spans="1:19" ht="15.95" customHeight="1">
      <c r="B41" s="58" t="s">
        <v>0</v>
      </c>
      <c r="C41" s="77">
        <v>483</v>
      </c>
      <c r="D41" s="73" t="s">
        <v>73</v>
      </c>
      <c r="E41" s="3"/>
      <c r="G41" s="3"/>
      <c r="H41" s="3"/>
      <c r="I41" s="3"/>
      <c r="J41" s="33"/>
    </row>
    <row r="42" spans="1:19" ht="15.95" customHeight="1">
      <c r="B42" s="58" t="s">
        <v>1</v>
      </c>
      <c r="C42" s="77">
        <v>-375</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59" priority="10" stopIfTrue="1" operator="equal">
      <formula>"FAIL"</formula>
    </cfRule>
  </conditionalFormatting>
  <conditionalFormatting sqref="L8:L13 L19:L23 L28">
    <cfRule type="cellIs" dxfId="58" priority="9" stopIfTrue="1" operator="notEqual">
      <formula>0</formula>
    </cfRule>
  </conditionalFormatting>
  <conditionalFormatting sqref="C3:E3">
    <cfRule type="expression" dxfId="57" priority="7">
      <formula>$E$3&lt;&gt;0</formula>
    </cfRule>
  </conditionalFormatting>
  <conditionalFormatting sqref="L6:L7">
    <cfRule type="expression" dxfId="56" priority="8">
      <formula>SUM($L$8:$L$13,$L$19:$L$23,$L$28)&lt;&gt;0</formula>
    </cfRule>
  </conditionalFormatting>
  <conditionalFormatting sqref="C33:I33">
    <cfRule type="expression" dxfId="55" priority="5">
      <formula>ABS((C16-C33)/C33)&gt;0.1</formula>
    </cfRule>
    <cfRule type="expression" dxfId="54" priority="6">
      <formula>ABS(C16-C33)&gt;1000</formula>
    </cfRule>
  </conditionalFormatting>
  <conditionalFormatting sqref="C35:I35">
    <cfRule type="expression" dxfId="53" priority="1">
      <formula>ABS(C28-C35)&gt;1000</formula>
    </cfRule>
    <cfRule type="expression" dxfId="52" priority="2">
      <formula>ABS((C28-C35)/C35)&gt;0.1</formula>
    </cfRule>
  </conditionalFormatting>
  <conditionalFormatting sqref="C34:I34">
    <cfRule type="expression" dxfId="51" priority="3">
      <formula>ABS(C26-C34)&gt;1000</formula>
    </cfRule>
    <cfRule type="expression" dxfId="5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12</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56</v>
      </c>
      <c r="D8" s="12">
        <v>158</v>
      </c>
      <c r="E8" s="12">
        <v>81</v>
      </c>
      <c r="F8" s="12">
        <v>56</v>
      </c>
      <c r="G8" s="45">
        <f>SUM(C8:F8)</f>
        <v>351</v>
      </c>
      <c r="H8" s="12">
        <v>846</v>
      </c>
      <c r="I8" s="30">
        <f>SUM(G8,H8)</f>
        <v>1197</v>
      </c>
      <c r="J8" s="61"/>
      <c r="K8" s="75">
        <v>1197</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-6</v>
      </c>
      <c r="F11" s="12">
        <v>-55</v>
      </c>
      <c r="G11" s="45">
        <f>SUM(C11:F11)</f>
        <v>-61</v>
      </c>
      <c r="H11" s="12">
        <v>-192</v>
      </c>
      <c r="I11" s="30">
        <f>SUM(G11,H11)</f>
        <v>-253</v>
      </c>
      <c r="J11" s="61"/>
      <c r="K11" s="49">
        <v>-253</v>
      </c>
      <c r="L11" s="48">
        <f>K11-I11</f>
        <v>0</v>
      </c>
    </row>
    <row r="12" spans="1:21" ht="15.95" customHeight="1">
      <c r="B12" s="51" t="s">
        <v>7</v>
      </c>
      <c r="C12" s="12">
        <v>1088</v>
      </c>
      <c r="D12" s="12">
        <v>1622</v>
      </c>
      <c r="E12" s="12">
        <v>535</v>
      </c>
      <c r="F12" s="12">
        <v>1174</v>
      </c>
      <c r="G12" s="45">
        <f>SUM(C12:F12)</f>
        <v>4419</v>
      </c>
      <c r="H12" s="12">
        <v>8181</v>
      </c>
      <c r="I12" s="30">
        <f>SUM(G12,H12)</f>
        <v>12600</v>
      </c>
      <c r="J12" s="61"/>
      <c r="K12" s="49">
        <v>12600</v>
      </c>
      <c r="L12" s="48">
        <f t="shared" si="1"/>
        <v>0</v>
      </c>
    </row>
    <row r="13" spans="1:21" ht="15.95" customHeight="1">
      <c r="B13" s="53" t="s">
        <v>48</v>
      </c>
      <c r="C13" s="29">
        <f>C8+C9+C10+C11+C12</f>
        <v>1144</v>
      </c>
      <c r="D13" s="29">
        <f t="shared" ref="D13:I13" si="2">D8+D9+D10+D11+D12</f>
        <v>1780</v>
      </c>
      <c r="E13" s="29">
        <f t="shared" si="2"/>
        <v>610</v>
      </c>
      <c r="F13" s="29">
        <f t="shared" si="2"/>
        <v>1175</v>
      </c>
      <c r="G13" s="29">
        <f t="shared" si="2"/>
        <v>4709</v>
      </c>
      <c r="H13" s="29">
        <f t="shared" si="2"/>
        <v>8835</v>
      </c>
      <c r="I13" s="29">
        <f t="shared" si="2"/>
        <v>13544</v>
      </c>
      <c r="J13" s="62"/>
      <c r="K13" s="49">
        <v>13544</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1144</v>
      </c>
      <c r="D16" s="29">
        <f t="shared" ref="D16:H16" si="3">SUM(D8:D9,D12,D15)+D19+D20+D11</f>
        <v>1780</v>
      </c>
      <c r="E16" s="29">
        <f t="shared" si="3"/>
        <v>610</v>
      </c>
      <c r="F16" s="29">
        <f t="shared" si="3"/>
        <v>1175</v>
      </c>
      <c r="G16" s="29">
        <f t="shared" si="3"/>
        <v>4709</v>
      </c>
      <c r="H16" s="29">
        <f t="shared" si="3"/>
        <v>8829</v>
      </c>
      <c r="I16" s="56">
        <f>SUM(G16,H16)</f>
        <v>13538</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-6</v>
      </c>
      <c r="I19" s="30">
        <f t="shared" ref="I19:I23" si="4">SUM(G19,H19)</f>
        <v>-6</v>
      </c>
      <c r="J19" s="61"/>
      <c r="K19" s="76">
        <v>-6</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-1392</v>
      </c>
      <c r="D22" s="12">
        <v>-1087</v>
      </c>
      <c r="E22" s="12">
        <v>-1</v>
      </c>
      <c r="F22" s="12">
        <v>-931</v>
      </c>
      <c r="G22" s="45">
        <f>SUM(C22:F22)</f>
        <v>-3411</v>
      </c>
      <c r="H22" s="12">
        <v>-771</v>
      </c>
      <c r="I22" s="30">
        <f t="shared" si="4"/>
        <v>-4182</v>
      </c>
      <c r="J22" s="61"/>
      <c r="K22" s="49">
        <v>-4182</v>
      </c>
      <c r="L22" s="48">
        <f t="shared" si="5"/>
        <v>0</v>
      </c>
    </row>
    <row r="23" spans="1:19" ht="15.95" customHeight="1">
      <c r="B23" s="31" t="s">
        <v>51</v>
      </c>
      <c r="C23" s="29">
        <f t="shared" ref="C23:H23" si="6">SUM(C19:C22)</f>
        <v>-1392</v>
      </c>
      <c r="D23" s="29">
        <f t="shared" si="6"/>
        <v>-1087</v>
      </c>
      <c r="E23" s="29">
        <f t="shared" si="6"/>
        <v>-1</v>
      </c>
      <c r="F23" s="29">
        <f t="shared" si="6"/>
        <v>-931</v>
      </c>
      <c r="G23" s="29">
        <f t="shared" si="6"/>
        <v>-3411</v>
      </c>
      <c r="H23" s="29">
        <f t="shared" si="6"/>
        <v>-777</v>
      </c>
      <c r="I23" s="29">
        <f t="shared" si="4"/>
        <v>-4188</v>
      </c>
      <c r="J23" s="62"/>
      <c r="K23" s="49">
        <v>-4188</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-1392</v>
      </c>
      <c r="D26" s="29">
        <f t="shared" ref="D26:H26" si="7">SUM(D22,D25)</f>
        <v>-1087</v>
      </c>
      <c r="E26" s="29">
        <f t="shared" si="7"/>
        <v>-1</v>
      </c>
      <c r="F26" s="29">
        <f t="shared" si="7"/>
        <v>-931</v>
      </c>
      <c r="G26" s="29">
        <f>SUM(C26:F26)</f>
        <v>-3411</v>
      </c>
      <c r="H26" s="29">
        <f t="shared" si="7"/>
        <v>-771</v>
      </c>
      <c r="I26" s="55">
        <f>SUM(G26,H26)</f>
        <v>-4182</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-248</v>
      </c>
      <c r="D28" s="29">
        <f t="shared" ref="D28:I28" si="8">D13+D23</f>
        <v>693</v>
      </c>
      <c r="E28" s="29">
        <f t="shared" si="8"/>
        <v>609</v>
      </c>
      <c r="F28" s="29">
        <f t="shared" si="8"/>
        <v>244</v>
      </c>
      <c r="G28" s="29">
        <f t="shared" si="8"/>
        <v>1298</v>
      </c>
      <c r="H28" s="29">
        <f t="shared" si="8"/>
        <v>8058</v>
      </c>
      <c r="I28" s="29">
        <f t="shared" si="8"/>
        <v>9356</v>
      </c>
      <c r="J28" s="62"/>
      <c r="K28" s="76">
        <v>9356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1673</v>
      </c>
      <c r="D33" s="69">
        <v>2293</v>
      </c>
      <c r="E33" s="69">
        <v>1192</v>
      </c>
      <c r="F33" s="69">
        <v>2289</v>
      </c>
      <c r="G33" s="69">
        <v>7447</v>
      </c>
      <c r="H33" s="69">
        <v>7906</v>
      </c>
      <c r="I33" s="69">
        <v>15353</v>
      </c>
      <c r="J33" s="10"/>
      <c r="K33" s="37"/>
      <c r="L33" s="36"/>
    </row>
    <row r="34" spans="1:19" s="11" customFormat="1" ht="15.95" customHeight="1">
      <c r="A34" s="72"/>
      <c r="B34" s="46" t="s">
        <v>71</v>
      </c>
      <c r="C34" s="69">
        <v>-1140</v>
      </c>
      <c r="D34" s="69">
        <v>-899</v>
      </c>
      <c r="E34" s="69">
        <v>-1</v>
      </c>
      <c r="F34" s="69">
        <v>-1001</v>
      </c>
      <c r="G34" s="69">
        <v>-3041</v>
      </c>
      <c r="H34" s="69">
        <v>-772</v>
      </c>
      <c r="I34" s="69">
        <v>-3813</v>
      </c>
      <c r="J34" s="10"/>
      <c r="K34" s="37"/>
      <c r="L34" s="36"/>
    </row>
    <row r="35" spans="1:19" s="11" customFormat="1" ht="15.95" customHeight="1">
      <c r="A35" s="72"/>
      <c r="B35" s="46" t="s">
        <v>72</v>
      </c>
      <c r="C35" s="69">
        <v>533</v>
      </c>
      <c r="D35" s="69">
        <v>1394</v>
      </c>
      <c r="E35" s="69">
        <v>1191</v>
      </c>
      <c r="F35" s="69">
        <v>1288</v>
      </c>
      <c r="G35" s="69">
        <v>4406</v>
      </c>
      <c r="H35" s="69">
        <v>7134</v>
      </c>
      <c r="I35" s="69">
        <v>11540</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1315</v>
      </c>
      <c r="D40" s="73" t="s">
        <v>73</v>
      </c>
      <c r="E40" s="3"/>
      <c r="G40" s="3"/>
      <c r="H40" s="3"/>
      <c r="I40" s="3"/>
      <c r="J40" s="33"/>
    </row>
    <row r="41" spans="1:19" ht="15.95" customHeight="1">
      <c r="B41" s="58" t="s">
        <v>0</v>
      </c>
      <c r="C41" s="77">
        <v>195</v>
      </c>
      <c r="D41" s="73" t="s">
        <v>73</v>
      </c>
      <c r="E41" s="3"/>
      <c r="G41" s="3"/>
      <c r="H41" s="3"/>
      <c r="I41" s="3"/>
      <c r="J41" s="33"/>
    </row>
    <row r="42" spans="1:19" ht="15.95" customHeight="1">
      <c r="B42" s="58" t="s">
        <v>1</v>
      </c>
      <c r="C42" s="77">
        <v>-1028</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K6:K7"/>
    <mergeCell ref="L6:L7"/>
    <mergeCell ref="C6:G6"/>
    <mergeCell ref="H6:H7"/>
    <mergeCell ref="I6:I7"/>
  </mergeCells>
  <phoneticPr fontId="8" type="noConversion"/>
  <conditionalFormatting sqref="D40:D42">
    <cfRule type="cellIs" dxfId="319" priority="10" stopIfTrue="1" operator="equal">
      <formula>"FAIL"</formula>
    </cfRule>
  </conditionalFormatting>
  <conditionalFormatting sqref="L8:L13 L19:L23 L28">
    <cfRule type="cellIs" dxfId="318" priority="9" stopIfTrue="1" operator="notEqual">
      <formula>0</formula>
    </cfRule>
  </conditionalFormatting>
  <conditionalFormatting sqref="C3:E3">
    <cfRule type="expression" dxfId="317" priority="7">
      <formula>$E$3&lt;&gt;0</formula>
    </cfRule>
  </conditionalFormatting>
  <conditionalFormatting sqref="L6:L7">
    <cfRule type="expression" dxfId="316" priority="8">
      <formula>SUM($L$8:$L$13,$L$19:$L$23,$L$28)&lt;&gt;0</formula>
    </cfRule>
  </conditionalFormatting>
  <conditionalFormatting sqref="C33:I33">
    <cfRule type="expression" dxfId="315" priority="5">
      <formula>ABS((C16-C33)/C33)&gt;0.1</formula>
    </cfRule>
    <cfRule type="expression" dxfId="314" priority="6">
      <formula>ABS(C16-C33)&gt;1000</formula>
    </cfRule>
  </conditionalFormatting>
  <conditionalFormatting sqref="C35:I35">
    <cfRule type="expression" dxfId="313" priority="1">
      <formula>ABS(C28-C35)&gt;1000</formula>
    </cfRule>
    <cfRule type="expression" dxfId="312" priority="2">
      <formula>ABS((C28-C35)/C35)&gt;0.1</formula>
    </cfRule>
  </conditionalFormatting>
  <conditionalFormatting sqref="C34:I34">
    <cfRule type="expression" dxfId="311" priority="3">
      <formula>ABS(C26-C34)&gt;1000</formula>
    </cfRule>
    <cfRule type="expression" dxfId="31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37</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11</v>
      </c>
      <c r="D8" s="12">
        <v>8</v>
      </c>
      <c r="E8" s="12">
        <v>44</v>
      </c>
      <c r="F8" s="12">
        <v>28</v>
      </c>
      <c r="G8" s="45">
        <f>SUM(C8:F8)</f>
        <v>91</v>
      </c>
      <c r="H8" s="12">
        <v>157</v>
      </c>
      <c r="I8" s="30">
        <f>SUM(G8,H8)</f>
        <v>248</v>
      </c>
      <c r="J8" s="61"/>
      <c r="K8" s="75">
        <v>248</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3513</v>
      </c>
      <c r="D12" s="12">
        <v>763</v>
      </c>
      <c r="E12" s="12">
        <v>293</v>
      </c>
      <c r="F12" s="12">
        <v>570</v>
      </c>
      <c r="G12" s="45">
        <f>SUM(C12:F12)</f>
        <v>5139</v>
      </c>
      <c r="H12" s="12">
        <v>5795</v>
      </c>
      <c r="I12" s="30">
        <f>SUM(G12,H12)</f>
        <v>10934</v>
      </c>
      <c r="J12" s="61"/>
      <c r="K12" s="49">
        <v>10934</v>
      </c>
      <c r="L12" s="48">
        <f t="shared" si="1"/>
        <v>0</v>
      </c>
    </row>
    <row r="13" spans="1:21" ht="15.95" customHeight="1">
      <c r="B13" s="53" t="s">
        <v>48</v>
      </c>
      <c r="C13" s="29">
        <f>C8+C9+C10+C11+C12</f>
        <v>3524</v>
      </c>
      <c r="D13" s="29">
        <f t="shared" ref="D13:I13" si="2">D8+D9+D10+D11+D12</f>
        <v>771</v>
      </c>
      <c r="E13" s="29">
        <f t="shared" si="2"/>
        <v>337</v>
      </c>
      <c r="F13" s="29">
        <f t="shared" si="2"/>
        <v>598</v>
      </c>
      <c r="G13" s="29">
        <f t="shared" si="2"/>
        <v>5230</v>
      </c>
      <c r="H13" s="29">
        <f t="shared" si="2"/>
        <v>5952</v>
      </c>
      <c r="I13" s="29">
        <f t="shared" si="2"/>
        <v>11182</v>
      </c>
      <c r="J13" s="62"/>
      <c r="K13" s="49">
        <v>11182</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3524</v>
      </c>
      <c r="D16" s="29">
        <f t="shared" ref="D16:H16" si="3">SUM(D8:D9,D12,D15)+D19+D20+D11</f>
        <v>771</v>
      </c>
      <c r="E16" s="29">
        <f t="shared" si="3"/>
        <v>337</v>
      </c>
      <c r="F16" s="29">
        <f t="shared" si="3"/>
        <v>598</v>
      </c>
      <c r="G16" s="29">
        <f t="shared" si="3"/>
        <v>5230</v>
      </c>
      <c r="H16" s="29">
        <f t="shared" si="3"/>
        <v>5952</v>
      </c>
      <c r="I16" s="56">
        <f>SUM(G16,H16)</f>
        <v>11182</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-2651</v>
      </c>
      <c r="D22" s="12">
        <v>-534</v>
      </c>
      <c r="E22" s="12">
        <v>0</v>
      </c>
      <c r="F22" s="12">
        <v>-29</v>
      </c>
      <c r="G22" s="45">
        <f>SUM(C22:F22)</f>
        <v>-3214</v>
      </c>
      <c r="H22" s="12">
        <v>-2674</v>
      </c>
      <c r="I22" s="30">
        <f t="shared" si="4"/>
        <v>-5888</v>
      </c>
      <c r="J22" s="61"/>
      <c r="K22" s="49">
        <v>-5888</v>
      </c>
      <c r="L22" s="48">
        <f t="shared" si="5"/>
        <v>0</v>
      </c>
    </row>
    <row r="23" spans="1:19" ht="15.95" customHeight="1">
      <c r="B23" s="31" t="s">
        <v>51</v>
      </c>
      <c r="C23" s="29">
        <f t="shared" ref="C23:H23" si="6">SUM(C19:C22)</f>
        <v>-2651</v>
      </c>
      <c r="D23" s="29">
        <f t="shared" si="6"/>
        <v>-534</v>
      </c>
      <c r="E23" s="29">
        <f t="shared" si="6"/>
        <v>0</v>
      </c>
      <c r="F23" s="29">
        <f t="shared" si="6"/>
        <v>-29</v>
      </c>
      <c r="G23" s="29">
        <f t="shared" si="6"/>
        <v>-3214</v>
      </c>
      <c r="H23" s="29">
        <f t="shared" si="6"/>
        <v>-2674</v>
      </c>
      <c r="I23" s="29">
        <f t="shared" si="4"/>
        <v>-5888</v>
      </c>
      <c r="J23" s="62"/>
      <c r="K23" s="49">
        <v>-5888</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-2651</v>
      </c>
      <c r="D26" s="29">
        <f t="shared" ref="D26:H26" si="7">SUM(D22,D25)</f>
        <v>-534</v>
      </c>
      <c r="E26" s="29">
        <f t="shared" si="7"/>
        <v>0</v>
      </c>
      <c r="F26" s="29">
        <f t="shared" si="7"/>
        <v>-29</v>
      </c>
      <c r="G26" s="29">
        <f>SUM(C26:F26)</f>
        <v>-3214</v>
      </c>
      <c r="H26" s="29">
        <f t="shared" si="7"/>
        <v>-2674</v>
      </c>
      <c r="I26" s="55">
        <f>SUM(G26,H26)</f>
        <v>-5888</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873</v>
      </c>
      <c r="D28" s="29">
        <f t="shared" ref="D28:I28" si="8">D13+D23</f>
        <v>237</v>
      </c>
      <c r="E28" s="29">
        <f t="shared" si="8"/>
        <v>337</v>
      </c>
      <c r="F28" s="29">
        <f t="shared" si="8"/>
        <v>569</v>
      </c>
      <c r="G28" s="29">
        <f t="shared" si="8"/>
        <v>2016</v>
      </c>
      <c r="H28" s="29">
        <f t="shared" si="8"/>
        <v>3278</v>
      </c>
      <c r="I28" s="29">
        <f t="shared" si="8"/>
        <v>5294</v>
      </c>
      <c r="J28" s="62"/>
      <c r="K28" s="76">
        <v>5294</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920</v>
      </c>
      <c r="D33" s="69">
        <v>782</v>
      </c>
      <c r="E33" s="69">
        <v>460</v>
      </c>
      <c r="F33" s="69">
        <v>447</v>
      </c>
      <c r="G33" s="69">
        <v>2609</v>
      </c>
      <c r="H33" s="69">
        <v>4394</v>
      </c>
      <c r="I33" s="69">
        <v>7003</v>
      </c>
      <c r="J33" s="10"/>
      <c r="K33" s="37"/>
      <c r="L33" s="36"/>
    </row>
    <row r="34" spans="1:19" s="11" customFormat="1" ht="15.95" customHeight="1">
      <c r="A34" s="72"/>
      <c r="B34" s="46" t="s">
        <v>71</v>
      </c>
      <c r="C34" s="69">
        <v>-797</v>
      </c>
      <c r="D34" s="69">
        <v>-678</v>
      </c>
      <c r="E34" s="69">
        <v>-2</v>
      </c>
      <c r="F34" s="69">
        <v>-37</v>
      </c>
      <c r="G34" s="69">
        <v>-1514</v>
      </c>
      <c r="H34" s="69">
        <v>-2221</v>
      </c>
      <c r="I34" s="69">
        <v>-3735</v>
      </c>
      <c r="J34" s="10"/>
      <c r="K34" s="37"/>
      <c r="L34" s="36"/>
    </row>
    <row r="35" spans="1:19" s="11" customFormat="1" ht="15.95" customHeight="1">
      <c r="A35" s="72"/>
      <c r="B35" s="46" t="s">
        <v>72</v>
      </c>
      <c r="C35" s="69">
        <v>123</v>
      </c>
      <c r="D35" s="69">
        <v>104</v>
      </c>
      <c r="E35" s="69">
        <v>458</v>
      </c>
      <c r="F35" s="69">
        <v>410</v>
      </c>
      <c r="G35" s="69">
        <v>1095</v>
      </c>
      <c r="H35" s="69">
        <v>2173</v>
      </c>
      <c r="I35" s="69">
        <v>3268</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704</v>
      </c>
      <c r="D40" s="73" t="s">
        <v>73</v>
      </c>
      <c r="E40" s="3"/>
      <c r="G40" s="3"/>
      <c r="H40" s="3"/>
      <c r="I40" s="3"/>
      <c r="J40" s="33"/>
    </row>
    <row r="41" spans="1:19" ht="15.95" customHeight="1">
      <c r="B41" s="58" t="s">
        <v>0</v>
      </c>
      <c r="C41" s="77">
        <v>56</v>
      </c>
      <c r="D41" s="73" t="s">
        <v>73</v>
      </c>
      <c r="E41" s="3"/>
      <c r="G41" s="3"/>
      <c r="H41" s="3"/>
      <c r="I41" s="3"/>
      <c r="J41" s="33"/>
    </row>
    <row r="42" spans="1:19" ht="15.95" customHeight="1">
      <c r="B42" s="58" t="s">
        <v>1</v>
      </c>
      <c r="C42" s="77">
        <v>-534</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49" priority="10" stopIfTrue="1" operator="equal">
      <formula>"FAIL"</formula>
    </cfRule>
  </conditionalFormatting>
  <conditionalFormatting sqref="L8:L13 L19:L23 L28">
    <cfRule type="cellIs" dxfId="48" priority="9" stopIfTrue="1" operator="notEqual">
      <formula>0</formula>
    </cfRule>
  </conditionalFormatting>
  <conditionalFormatting sqref="C3:E3">
    <cfRule type="expression" dxfId="47" priority="7">
      <formula>$E$3&lt;&gt;0</formula>
    </cfRule>
  </conditionalFormatting>
  <conditionalFormatting sqref="L6:L7">
    <cfRule type="expression" dxfId="46" priority="8">
      <formula>SUM($L$8:$L$13,$L$19:$L$23,$L$28)&lt;&gt;0</formula>
    </cfRule>
  </conditionalFormatting>
  <conditionalFormatting sqref="C33:I33">
    <cfRule type="expression" dxfId="45" priority="5">
      <formula>ABS((C16-C33)/C33)&gt;0.1</formula>
    </cfRule>
    <cfRule type="expression" dxfId="44" priority="6">
      <formula>ABS(C16-C33)&gt;1000</formula>
    </cfRule>
  </conditionalFormatting>
  <conditionalFormatting sqref="C35:I35">
    <cfRule type="expression" dxfId="43" priority="1">
      <formula>ABS(C28-C35)&gt;1000</formula>
    </cfRule>
    <cfRule type="expression" dxfId="42" priority="2">
      <formula>ABS((C28-C35)/C35)&gt;0.1</formula>
    </cfRule>
  </conditionalFormatting>
  <conditionalFormatting sqref="C34:I34">
    <cfRule type="expression" dxfId="41" priority="3">
      <formula>ABS(C26-C34)&gt;1000</formula>
    </cfRule>
    <cfRule type="expression" dxfId="4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38</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98</v>
      </c>
      <c r="D8" s="12">
        <v>624</v>
      </c>
      <c r="E8" s="12">
        <v>103</v>
      </c>
      <c r="F8" s="12">
        <v>3</v>
      </c>
      <c r="G8" s="45">
        <f>SUM(C8:F8)</f>
        <v>828</v>
      </c>
      <c r="H8" s="12">
        <v>2388</v>
      </c>
      <c r="I8" s="30">
        <f>SUM(G8,H8)</f>
        <v>3216</v>
      </c>
      <c r="J8" s="61"/>
      <c r="K8" s="75">
        <v>3216</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-12</v>
      </c>
      <c r="D11" s="12">
        <v>-24</v>
      </c>
      <c r="E11" s="12">
        <v>-4</v>
      </c>
      <c r="F11" s="12">
        <v>0</v>
      </c>
      <c r="G11" s="45">
        <f>SUM(C11:F11)</f>
        <v>-40</v>
      </c>
      <c r="H11" s="12">
        <v>-44</v>
      </c>
      <c r="I11" s="30">
        <f>SUM(G11,H11)</f>
        <v>-84</v>
      </c>
      <c r="J11" s="61"/>
      <c r="K11" s="49">
        <v>-84</v>
      </c>
      <c r="L11" s="48">
        <f>K11-I11</f>
        <v>0</v>
      </c>
    </row>
    <row r="12" spans="1:21" ht="15.95" customHeight="1">
      <c r="B12" s="51" t="s">
        <v>7</v>
      </c>
      <c r="C12" s="12">
        <v>834</v>
      </c>
      <c r="D12" s="12">
        <v>8686</v>
      </c>
      <c r="E12" s="12">
        <v>1683</v>
      </c>
      <c r="F12" s="12">
        <v>43</v>
      </c>
      <c r="G12" s="45">
        <f>SUM(C12:F12)</f>
        <v>11246</v>
      </c>
      <c r="H12" s="12">
        <v>14182</v>
      </c>
      <c r="I12" s="30">
        <f>SUM(G12,H12)</f>
        <v>25428</v>
      </c>
      <c r="J12" s="61"/>
      <c r="K12" s="49">
        <v>25428</v>
      </c>
      <c r="L12" s="48">
        <f t="shared" si="1"/>
        <v>0</v>
      </c>
    </row>
    <row r="13" spans="1:21" ht="15.95" customHeight="1">
      <c r="B13" s="53" t="s">
        <v>48</v>
      </c>
      <c r="C13" s="29">
        <f>C8+C9+C10+C11+C12</f>
        <v>920</v>
      </c>
      <c r="D13" s="29">
        <f t="shared" ref="D13:I13" si="2">D8+D9+D10+D11+D12</f>
        <v>9286</v>
      </c>
      <c r="E13" s="29">
        <f t="shared" si="2"/>
        <v>1782</v>
      </c>
      <c r="F13" s="29">
        <f t="shared" si="2"/>
        <v>46</v>
      </c>
      <c r="G13" s="29">
        <f t="shared" si="2"/>
        <v>12034</v>
      </c>
      <c r="H13" s="29">
        <f t="shared" si="2"/>
        <v>16526</v>
      </c>
      <c r="I13" s="29">
        <f t="shared" si="2"/>
        <v>28560</v>
      </c>
      <c r="J13" s="62"/>
      <c r="K13" s="49">
        <v>28560</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920</v>
      </c>
      <c r="D16" s="29">
        <f t="shared" ref="D16:H16" si="3">SUM(D8:D9,D12,D15)+D19+D20+D11</f>
        <v>9286</v>
      </c>
      <c r="E16" s="29">
        <f t="shared" si="3"/>
        <v>1782</v>
      </c>
      <c r="F16" s="29">
        <f t="shared" si="3"/>
        <v>46</v>
      </c>
      <c r="G16" s="29">
        <f t="shared" si="3"/>
        <v>12034</v>
      </c>
      <c r="H16" s="29">
        <f t="shared" si="3"/>
        <v>16526</v>
      </c>
      <c r="I16" s="56">
        <f>SUM(G16,H16)</f>
        <v>28560</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-1521</v>
      </c>
      <c r="D22" s="12">
        <v>-8083</v>
      </c>
      <c r="E22" s="12">
        <v>-1322</v>
      </c>
      <c r="F22" s="12">
        <v>-34</v>
      </c>
      <c r="G22" s="45">
        <f>SUM(C22:F22)</f>
        <v>-10960</v>
      </c>
      <c r="H22" s="12">
        <v>-6953</v>
      </c>
      <c r="I22" s="30">
        <f t="shared" si="4"/>
        <v>-17913</v>
      </c>
      <c r="J22" s="61"/>
      <c r="K22" s="49">
        <v>-17913</v>
      </c>
      <c r="L22" s="48">
        <f t="shared" si="5"/>
        <v>0</v>
      </c>
    </row>
    <row r="23" spans="1:19" ht="15.95" customHeight="1">
      <c r="B23" s="31" t="s">
        <v>51</v>
      </c>
      <c r="C23" s="29">
        <f t="shared" ref="C23:H23" si="6">SUM(C19:C22)</f>
        <v>-1521</v>
      </c>
      <c r="D23" s="29">
        <f t="shared" si="6"/>
        <v>-8083</v>
      </c>
      <c r="E23" s="29">
        <f t="shared" si="6"/>
        <v>-1322</v>
      </c>
      <c r="F23" s="29">
        <f t="shared" si="6"/>
        <v>-34</v>
      </c>
      <c r="G23" s="29">
        <f t="shared" si="6"/>
        <v>-10960</v>
      </c>
      <c r="H23" s="29">
        <f t="shared" si="6"/>
        <v>-6953</v>
      </c>
      <c r="I23" s="29">
        <f t="shared" si="4"/>
        <v>-17913</v>
      </c>
      <c r="J23" s="62"/>
      <c r="K23" s="49">
        <v>-17913</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-1521</v>
      </c>
      <c r="D26" s="29">
        <f t="shared" ref="D26:H26" si="7">SUM(D22,D25)</f>
        <v>-8083</v>
      </c>
      <c r="E26" s="29">
        <f t="shared" si="7"/>
        <v>-1322</v>
      </c>
      <c r="F26" s="29">
        <f t="shared" si="7"/>
        <v>-34</v>
      </c>
      <c r="G26" s="29">
        <f>SUM(C26:F26)</f>
        <v>-10960</v>
      </c>
      <c r="H26" s="29">
        <f t="shared" si="7"/>
        <v>-6953</v>
      </c>
      <c r="I26" s="55">
        <f>SUM(G26,H26)</f>
        <v>-17913</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-601</v>
      </c>
      <c r="D28" s="29">
        <f t="shared" ref="D28:I28" si="8">D13+D23</f>
        <v>1203</v>
      </c>
      <c r="E28" s="29">
        <f t="shared" si="8"/>
        <v>460</v>
      </c>
      <c r="F28" s="29">
        <f t="shared" si="8"/>
        <v>12</v>
      </c>
      <c r="G28" s="29">
        <f t="shared" si="8"/>
        <v>1074</v>
      </c>
      <c r="H28" s="29">
        <f t="shared" si="8"/>
        <v>9573</v>
      </c>
      <c r="I28" s="29">
        <f t="shared" si="8"/>
        <v>10647</v>
      </c>
      <c r="J28" s="62"/>
      <c r="K28" s="76">
        <v>10647</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989</v>
      </c>
      <c r="D33" s="69">
        <v>4559</v>
      </c>
      <c r="E33" s="69">
        <v>1011</v>
      </c>
      <c r="F33" s="69">
        <v>26</v>
      </c>
      <c r="G33" s="69">
        <v>6585</v>
      </c>
      <c r="H33" s="69">
        <v>17306</v>
      </c>
      <c r="I33" s="69">
        <v>23891</v>
      </c>
      <c r="J33" s="10"/>
      <c r="K33" s="37"/>
      <c r="L33" s="36"/>
    </row>
    <row r="34" spans="1:19" s="11" customFormat="1" ht="15.95" customHeight="1">
      <c r="A34" s="72"/>
      <c r="B34" s="46" t="s">
        <v>71</v>
      </c>
      <c r="C34" s="69">
        <v>-1475</v>
      </c>
      <c r="D34" s="69">
        <v>-3347</v>
      </c>
      <c r="E34" s="69">
        <v>-548</v>
      </c>
      <c r="F34" s="69">
        <v>-14</v>
      </c>
      <c r="G34" s="69">
        <v>-5384</v>
      </c>
      <c r="H34" s="69">
        <v>-6911</v>
      </c>
      <c r="I34" s="69">
        <v>-12295</v>
      </c>
      <c r="J34" s="10"/>
      <c r="K34" s="37"/>
      <c r="L34" s="36"/>
    </row>
    <row r="35" spans="1:19" s="11" customFormat="1" ht="15.95" customHeight="1">
      <c r="A35" s="72"/>
      <c r="B35" s="46" t="s">
        <v>72</v>
      </c>
      <c r="C35" s="69">
        <v>-486</v>
      </c>
      <c r="D35" s="69">
        <v>1212</v>
      </c>
      <c r="E35" s="69">
        <v>463</v>
      </c>
      <c r="F35" s="69">
        <v>12</v>
      </c>
      <c r="G35" s="69">
        <v>1201</v>
      </c>
      <c r="H35" s="69">
        <v>10395</v>
      </c>
      <c r="I35" s="69">
        <v>11596</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1255</v>
      </c>
      <c r="D40" s="73" t="s">
        <v>73</v>
      </c>
      <c r="E40" s="3"/>
      <c r="G40" s="3"/>
      <c r="H40" s="3"/>
      <c r="I40" s="3"/>
      <c r="J40" s="33"/>
    </row>
    <row r="41" spans="1:19" ht="15.95" customHeight="1">
      <c r="B41" s="58" t="s">
        <v>0</v>
      </c>
      <c r="C41" s="77">
        <v>414</v>
      </c>
      <c r="D41" s="73" t="s">
        <v>73</v>
      </c>
      <c r="E41" s="3"/>
      <c r="G41" s="3"/>
      <c r="H41" s="3"/>
      <c r="I41" s="3"/>
      <c r="J41" s="33"/>
    </row>
    <row r="42" spans="1:19" ht="15.95" customHeight="1">
      <c r="B42" s="58" t="s">
        <v>1</v>
      </c>
      <c r="C42" s="77">
        <v>-1581</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39" priority="10" stopIfTrue="1" operator="equal">
      <formula>"FAIL"</formula>
    </cfRule>
  </conditionalFormatting>
  <conditionalFormatting sqref="L8:L13 L19:L23 L28">
    <cfRule type="cellIs" dxfId="38" priority="9" stopIfTrue="1" operator="notEqual">
      <formula>0</formula>
    </cfRule>
  </conditionalFormatting>
  <conditionalFormatting sqref="C3:E3">
    <cfRule type="expression" dxfId="37" priority="7">
      <formula>$E$3&lt;&gt;0</formula>
    </cfRule>
  </conditionalFormatting>
  <conditionalFormatting sqref="L6:L7">
    <cfRule type="expression" dxfId="36" priority="8">
      <formula>SUM($L$8:$L$13,$L$19:$L$23,$L$28)&lt;&gt;0</formula>
    </cfRule>
  </conditionalFormatting>
  <conditionalFormatting sqref="C33:I33">
    <cfRule type="expression" dxfId="35" priority="5">
      <formula>ABS((C16-C33)/C33)&gt;0.1</formula>
    </cfRule>
    <cfRule type="expression" dxfId="34" priority="6">
      <formula>ABS(C16-C33)&gt;1000</formula>
    </cfRule>
  </conditionalFormatting>
  <conditionalFormatting sqref="C35:I35">
    <cfRule type="expression" dxfId="33" priority="1">
      <formula>ABS(C28-C35)&gt;1000</formula>
    </cfRule>
    <cfRule type="expression" dxfId="32" priority="2">
      <formula>ABS((C28-C35)/C35)&gt;0.1</formula>
    </cfRule>
  </conditionalFormatting>
  <conditionalFormatting sqref="C34:I34">
    <cfRule type="expression" dxfId="31" priority="3">
      <formula>ABS(C26-C34)&gt;1000</formula>
    </cfRule>
    <cfRule type="expression" dxfId="3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39</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0</v>
      </c>
      <c r="D8" s="12">
        <v>0</v>
      </c>
      <c r="E8" s="12">
        <v>0</v>
      </c>
      <c r="F8" s="12">
        <v>13</v>
      </c>
      <c r="G8" s="45">
        <f>SUM(C8:F8)</f>
        <v>13</v>
      </c>
      <c r="H8" s="12">
        <v>224</v>
      </c>
      <c r="I8" s="30">
        <f>SUM(G8,H8)</f>
        <v>237</v>
      </c>
      <c r="J8" s="61"/>
      <c r="K8" s="75">
        <v>237</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873</v>
      </c>
      <c r="D12" s="12">
        <v>828</v>
      </c>
      <c r="E12" s="12">
        <v>1107</v>
      </c>
      <c r="F12" s="12">
        <v>452</v>
      </c>
      <c r="G12" s="45">
        <f>SUM(C12:F12)</f>
        <v>3260</v>
      </c>
      <c r="H12" s="12">
        <v>1541</v>
      </c>
      <c r="I12" s="30">
        <f>SUM(G12,H12)</f>
        <v>4801</v>
      </c>
      <c r="J12" s="61"/>
      <c r="K12" s="49">
        <v>4801</v>
      </c>
      <c r="L12" s="48">
        <f t="shared" si="1"/>
        <v>0</v>
      </c>
    </row>
    <row r="13" spans="1:21" ht="15.95" customHeight="1">
      <c r="B13" s="53" t="s">
        <v>48</v>
      </c>
      <c r="C13" s="29">
        <f>C8+C9+C10+C11+C12</f>
        <v>873</v>
      </c>
      <c r="D13" s="29">
        <f t="shared" ref="D13:I13" si="2">D8+D9+D10+D11+D12</f>
        <v>828</v>
      </c>
      <c r="E13" s="29">
        <f t="shared" si="2"/>
        <v>1107</v>
      </c>
      <c r="F13" s="29">
        <f t="shared" si="2"/>
        <v>465</v>
      </c>
      <c r="G13" s="29">
        <f t="shared" si="2"/>
        <v>3273</v>
      </c>
      <c r="H13" s="29">
        <f t="shared" si="2"/>
        <v>1765</v>
      </c>
      <c r="I13" s="29">
        <f t="shared" si="2"/>
        <v>5038</v>
      </c>
      <c r="J13" s="62"/>
      <c r="K13" s="49">
        <v>5038</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873</v>
      </c>
      <c r="D16" s="29">
        <f t="shared" ref="D16:H16" si="3">SUM(D8:D9,D12,D15)+D19+D20+D11</f>
        <v>828</v>
      </c>
      <c r="E16" s="29">
        <f t="shared" si="3"/>
        <v>1107</v>
      </c>
      <c r="F16" s="29">
        <f t="shared" si="3"/>
        <v>465</v>
      </c>
      <c r="G16" s="29">
        <f t="shared" si="3"/>
        <v>3273</v>
      </c>
      <c r="H16" s="29">
        <f t="shared" si="3"/>
        <v>1622</v>
      </c>
      <c r="I16" s="56">
        <f>SUM(G16,H16)</f>
        <v>4895</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-143</v>
      </c>
      <c r="I19" s="30">
        <f t="shared" ref="I19:I23" si="4">SUM(G19,H19)</f>
        <v>-143</v>
      </c>
      <c r="J19" s="61"/>
      <c r="K19" s="76">
        <v>-143</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-848</v>
      </c>
      <c r="D22" s="12">
        <v>-555</v>
      </c>
      <c r="E22" s="12">
        <v>0</v>
      </c>
      <c r="F22" s="12">
        <v>-54</v>
      </c>
      <c r="G22" s="45">
        <f>SUM(C22:F22)</f>
        <v>-1457</v>
      </c>
      <c r="H22" s="12">
        <v>-405</v>
      </c>
      <c r="I22" s="30">
        <f t="shared" si="4"/>
        <v>-1862</v>
      </c>
      <c r="J22" s="61"/>
      <c r="K22" s="49">
        <v>-1862</v>
      </c>
      <c r="L22" s="48">
        <f t="shared" si="5"/>
        <v>0</v>
      </c>
    </row>
    <row r="23" spans="1:19" ht="15.95" customHeight="1">
      <c r="B23" s="31" t="s">
        <v>51</v>
      </c>
      <c r="C23" s="29">
        <f t="shared" ref="C23:H23" si="6">SUM(C19:C22)</f>
        <v>-848</v>
      </c>
      <c r="D23" s="29">
        <f t="shared" si="6"/>
        <v>-555</v>
      </c>
      <c r="E23" s="29">
        <f t="shared" si="6"/>
        <v>0</v>
      </c>
      <c r="F23" s="29">
        <f t="shared" si="6"/>
        <v>-54</v>
      </c>
      <c r="G23" s="29">
        <f t="shared" si="6"/>
        <v>-1457</v>
      </c>
      <c r="H23" s="29">
        <f t="shared" si="6"/>
        <v>-548</v>
      </c>
      <c r="I23" s="29">
        <f t="shared" si="4"/>
        <v>-2005</v>
      </c>
      <c r="J23" s="62"/>
      <c r="K23" s="49">
        <v>-2005</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-848</v>
      </c>
      <c r="D26" s="29">
        <f t="shared" ref="D26:H26" si="7">SUM(D22,D25)</f>
        <v>-555</v>
      </c>
      <c r="E26" s="29">
        <f t="shared" si="7"/>
        <v>0</v>
      </c>
      <c r="F26" s="29">
        <f t="shared" si="7"/>
        <v>-54</v>
      </c>
      <c r="G26" s="29">
        <f>SUM(C26:F26)</f>
        <v>-1457</v>
      </c>
      <c r="H26" s="29">
        <f t="shared" si="7"/>
        <v>-405</v>
      </c>
      <c r="I26" s="55">
        <f>SUM(G26,H26)</f>
        <v>-1862</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25</v>
      </c>
      <c r="D28" s="29">
        <f t="shared" ref="D28:I28" si="8">D13+D23</f>
        <v>273</v>
      </c>
      <c r="E28" s="29">
        <f t="shared" si="8"/>
        <v>1107</v>
      </c>
      <c r="F28" s="29">
        <f t="shared" si="8"/>
        <v>411</v>
      </c>
      <c r="G28" s="29">
        <f t="shared" si="8"/>
        <v>1816</v>
      </c>
      <c r="H28" s="29">
        <f t="shared" si="8"/>
        <v>1217</v>
      </c>
      <c r="I28" s="29">
        <f t="shared" si="8"/>
        <v>3033</v>
      </c>
      <c r="J28" s="62"/>
      <c r="K28" s="76">
        <v>3033</v>
      </c>
      <c r="L28" s="47">
        <f>K28-I28</f>
        <v>0</v>
      </c>
      <c r="M28" s="60"/>
    </row>
    <row r="29" spans="1:19" ht="12.75" customHeight="1">
      <c r="B29" s="2"/>
      <c r="C29" s="3"/>
      <c r="D29" s="3"/>
      <c r="E29" s="3"/>
      <c r="F29" s="3"/>
      <c r="G29" s="3"/>
      <c r="H29" s="3"/>
      <c r="I29" s="3"/>
      <c r="J29" s="13"/>
    </row>
    <row r="30" spans="1:19" ht="15.95" customHeight="1">
      <c r="B30" s="26" t="s">
        <v>6</v>
      </c>
      <c r="C30" s="12">
        <v>4</v>
      </c>
      <c r="D30" s="12">
        <v>0</v>
      </c>
      <c r="E30" s="12">
        <v>1</v>
      </c>
      <c r="F30" s="12">
        <v>0</v>
      </c>
      <c r="G30" s="45">
        <f>SUM(C30:F30)</f>
        <v>5</v>
      </c>
      <c r="H30" s="12">
        <v>1</v>
      </c>
      <c r="I30" s="30">
        <f>SUM(G30,H30)</f>
        <v>6</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753</v>
      </c>
      <c r="D33" s="69">
        <v>762</v>
      </c>
      <c r="E33" s="69">
        <v>1142</v>
      </c>
      <c r="F33" s="69">
        <v>588</v>
      </c>
      <c r="G33" s="69">
        <v>3245</v>
      </c>
      <c r="H33" s="69">
        <v>1504</v>
      </c>
      <c r="I33" s="69">
        <v>4749</v>
      </c>
      <c r="J33" s="10"/>
      <c r="K33" s="37"/>
      <c r="L33" s="36"/>
    </row>
    <row r="34" spans="1:19" s="11" customFormat="1" ht="15.95" customHeight="1">
      <c r="A34" s="72"/>
      <c r="B34" s="46" t="s">
        <v>71</v>
      </c>
      <c r="C34" s="69">
        <v>-736</v>
      </c>
      <c r="D34" s="69">
        <v>-623</v>
      </c>
      <c r="E34" s="69">
        <v>-265</v>
      </c>
      <c r="F34" s="69">
        <v>-74</v>
      </c>
      <c r="G34" s="69">
        <v>-1698</v>
      </c>
      <c r="H34" s="69">
        <v>-449</v>
      </c>
      <c r="I34" s="69">
        <v>-2147</v>
      </c>
      <c r="J34" s="10"/>
      <c r="K34" s="37"/>
      <c r="L34" s="36"/>
    </row>
    <row r="35" spans="1:19" s="11" customFormat="1" ht="15.95" customHeight="1">
      <c r="A35" s="72"/>
      <c r="B35" s="46" t="s">
        <v>72</v>
      </c>
      <c r="C35" s="69">
        <v>17</v>
      </c>
      <c r="D35" s="69">
        <v>139</v>
      </c>
      <c r="E35" s="69">
        <v>877</v>
      </c>
      <c r="F35" s="69">
        <v>514</v>
      </c>
      <c r="G35" s="69">
        <v>1547</v>
      </c>
      <c r="H35" s="69">
        <v>1055</v>
      </c>
      <c r="I35" s="69">
        <v>2602</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499</v>
      </c>
      <c r="D40" s="73" t="s">
        <v>73</v>
      </c>
      <c r="E40" s="3"/>
      <c r="G40" s="3"/>
      <c r="H40" s="3"/>
      <c r="I40" s="3"/>
      <c r="J40" s="33"/>
    </row>
    <row r="41" spans="1:19" ht="15.95" customHeight="1">
      <c r="B41" s="58" t="s">
        <v>0</v>
      </c>
      <c r="C41" s="77">
        <v>255</v>
      </c>
      <c r="D41" s="73" t="s">
        <v>73</v>
      </c>
      <c r="E41" s="3"/>
      <c r="G41" s="3"/>
      <c r="H41" s="3"/>
      <c r="I41" s="3"/>
      <c r="J41" s="33"/>
    </row>
    <row r="42" spans="1:19" ht="15.95" customHeight="1">
      <c r="B42" s="58" t="s">
        <v>1</v>
      </c>
      <c r="C42" s="77">
        <v>-567</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9" priority="10" stopIfTrue="1" operator="equal">
      <formula>"FAIL"</formula>
    </cfRule>
  </conditionalFormatting>
  <conditionalFormatting sqref="L8:L13 L19:L23 L28">
    <cfRule type="cellIs" dxfId="28" priority="9" stopIfTrue="1" operator="notEqual">
      <formula>0</formula>
    </cfRule>
  </conditionalFormatting>
  <conditionalFormatting sqref="C3:E3">
    <cfRule type="expression" dxfId="27" priority="7">
      <formula>$E$3&lt;&gt;0</formula>
    </cfRule>
  </conditionalFormatting>
  <conditionalFormatting sqref="L6:L7">
    <cfRule type="expression" dxfId="26" priority="8">
      <formula>SUM($L$8:$L$13,$L$19:$L$23,$L$28)&lt;&gt;0</formula>
    </cfRule>
  </conditionalFormatting>
  <conditionalFormatting sqref="C33:I33">
    <cfRule type="expression" dxfId="25" priority="5">
      <formula>ABS((C16-C33)/C33)&gt;0.1</formula>
    </cfRule>
    <cfRule type="expression" dxfId="24" priority="6">
      <formula>ABS(C16-C33)&gt;1000</formula>
    </cfRule>
  </conditionalFormatting>
  <conditionalFormatting sqref="C35:I35">
    <cfRule type="expression" dxfId="23" priority="1">
      <formula>ABS(C28-C35)&gt;1000</formula>
    </cfRule>
    <cfRule type="expression" dxfId="22" priority="2">
      <formula>ABS((C28-C35)/C35)&gt;0.1</formula>
    </cfRule>
  </conditionalFormatting>
  <conditionalFormatting sqref="C34:I34">
    <cfRule type="expression" dxfId="21" priority="3">
      <formula>ABS(C26-C34)&gt;1000</formula>
    </cfRule>
    <cfRule type="expression" dxfId="2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40</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20</v>
      </c>
      <c r="D8" s="12">
        <v>122</v>
      </c>
      <c r="E8" s="12">
        <v>138</v>
      </c>
      <c r="F8" s="12">
        <v>0</v>
      </c>
      <c r="G8" s="45">
        <f>SUM(C8:F8)</f>
        <v>280</v>
      </c>
      <c r="H8" s="12">
        <v>1026</v>
      </c>
      <c r="I8" s="30">
        <f>SUM(G8,H8)</f>
        <v>1306</v>
      </c>
      <c r="J8" s="61"/>
      <c r="K8" s="75">
        <v>1306</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-32</v>
      </c>
      <c r="D11" s="12">
        <v>-37</v>
      </c>
      <c r="E11" s="12">
        <v>-24</v>
      </c>
      <c r="F11" s="12">
        <v>0</v>
      </c>
      <c r="G11" s="45">
        <f>SUM(C11:F11)</f>
        <v>-93</v>
      </c>
      <c r="H11" s="12">
        <v>-1472</v>
      </c>
      <c r="I11" s="30">
        <f>SUM(G11,H11)</f>
        <v>-1565</v>
      </c>
      <c r="J11" s="61"/>
      <c r="K11" s="49">
        <v>-1565</v>
      </c>
      <c r="L11" s="48">
        <f>K11-I11</f>
        <v>0</v>
      </c>
    </row>
    <row r="12" spans="1:21" ht="15.95" customHeight="1">
      <c r="B12" s="51" t="s">
        <v>7</v>
      </c>
      <c r="C12" s="12">
        <v>354</v>
      </c>
      <c r="D12" s="12">
        <v>469</v>
      </c>
      <c r="E12" s="12">
        <v>341</v>
      </c>
      <c r="F12" s="12">
        <v>181</v>
      </c>
      <c r="G12" s="45">
        <f>SUM(C12:F12)</f>
        <v>1345</v>
      </c>
      <c r="H12" s="12">
        <v>4660</v>
      </c>
      <c r="I12" s="30">
        <f>SUM(G12,H12)</f>
        <v>6005</v>
      </c>
      <c r="J12" s="61"/>
      <c r="K12" s="49">
        <v>6005</v>
      </c>
      <c r="L12" s="48">
        <f t="shared" si="1"/>
        <v>0</v>
      </c>
    </row>
    <row r="13" spans="1:21" ht="15.95" customHeight="1">
      <c r="B13" s="53" t="s">
        <v>48</v>
      </c>
      <c r="C13" s="29">
        <f>C8+C9+C10+C11+C12</f>
        <v>342</v>
      </c>
      <c r="D13" s="29">
        <f t="shared" ref="D13:I13" si="2">D8+D9+D10+D11+D12</f>
        <v>554</v>
      </c>
      <c r="E13" s="29">
        <f t="shared" si="2"/>
        <v>455</v>
      </c>
      <c r="F13" s="29">
        <f t="shared" si="2"/>
        <v>181</v>
      </c>
      <c r="G13" s="29">
        <f t="shared" si="2"/>
        <v>1532</v>
      </c>
      <c r="H13" s="29">
        <f t="shared" si="2"/>
        <v>4214</v>
      </c>
      <c r="I13" s="29">
        <f t="shared" si="2"/>
        <v>5746</v>
      </c>
      <c r="J13" s="62"/>
      <c r="K13" s="49">
        <v>5746</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342</v>
      </c>
      <c r="D16" s="29">
        <f t="shared" ref="D16:H16" si="3">SUM(D8:D9,D12,D15)+D19+D20+D11</f>
        <v>554</v>
      </c>
      <c r="E16" s="29">
        <f t="shared" si="3"/>
        <v>455</v>
      </c>
      <c r="F16" s="29">
        <f t="shared" si="3"/>
        <v>181</v>
      </c>
      <c r="G16" s="29">
        <f t="shared" si="3"/>
        <v>1532</v>
      </c>
      <c r="H16" s="29">
        <f t="shared" si="3"/>
        <v>4214</v>
      </c>
      <c r="I16" s="56">
        <f>SUM(G16,H16)</f>
        <v>5746</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-480</v>
      </c>
      <c r="D22" s="12">
        <v>-283</v>
      </c>
      <c r="E22" s="12">
        <v>-20</v>
      </c>
      <c r="F22" s="12">
        <v>0</v>
      </c>
      <c r="G22" s="45">
        <f>SUM(C22:F22)</f>
        <v>-783</v>
      </c>
      <c r="H22" s="12">
        <v>-637</v>
      </c>
      <c r="I22" s="30">
        <f t="shared" si="4"/>
        <v>-1420</v>
      </c>
      <c r="J22" s="61"/>
      <c r="K22" s="49">
        <v>-1420</v>
      </c>
      <c r="L22" s="48">
        <f t="shared" si="5"/>
        <v>0</v>
      </c>
    </row>
    <row r="23" spans="1:19" ht="15.95" customHeight="1">
      <c r="B23" s="31" t="s">
        <v>51</v>
      </c>
      <c r="C23" s="29">
        <f t="shared" ref="C23:H23" si="6">SUM(C19:C22)</f>
        <v>-480</v>
      </c>
      <c r="D23" s="29">
        <f t="shared" si="6"/>
        <v>-283</v>
      </c>
      <c r="E23" s="29">
        <f t="shared" si="6"/>
        <v>-20</v>
      </c>
      <c r="F23" s="29">
        <f t="shared" si="6"/>
        <v>0</v>
      </c>
      <c r="G23" s="29">
        <f t="shared" si="6"/>
        <v>-783</v>
      </c>
      <c r="H23" s="29">
        <f t="shared" si="6"/>
        <v>-637</v>
      </c>
      <c r="I23" s="29">
        <f t="shared" si="4"/>
        <v>-1420</v>
      </c>
      <c r="J23" s="62"/>
      <c r="K23" s="49">
        <v>-1420</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-480</v>
      </c>
      <c r="D26" s="29">
        <f t="shared" ref="D26:H26" si="7">SUM(D22,D25)</f>
        <v>-283</v>
      </c>
      <c r="E26" s="29">
        <f t="shared" si="7"/>
        <v>-20</v>
      </c>
      <c r="F26" s="29">
        <f t="shared" si="7"/>
        <v>0</v>
      </c>
      <c r="G26" s="29">
        <f>SUM(C26:F26)</f>
        <v>-783</v>
      </c>
      <c r="H26" s="29">
        <f t="shared" si="7"/>
        <v>-637</v>
      </c>
      <c r="I26" s="55">
        <f>SUM(G26,H26)</f>
        <v>-1420</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-138</v>
      </c>
      <c r="D28" s="29">
        <f t="shared" ref="D28:I28" si="8">D13+D23</f>
        <v>271</v>
      </c>
      <c r="E28" s="29">
        <f t="shared" si="8"/>
        <v>435</v>
      </c>
      <c r="F28" s="29">
        <f t="shared" si="8"/>
        <v>181</v>
      </c>
      <c r="G28" s="29">
        <f t="shared" si="8"/>
        <v>749</v>
      </c>
      <c r="H28" s="29">
        <f t="shared" si="8"/>
        <v>3577</v>
      </c>
      <c r="I28" s="29">
        <f t="shared" si="8"/>
        <v>4326</v>
      </c>
      <c r="J28" s="62"/>
      <c r="K28" s="76">
        <v>4326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442</v>
      </c>
      <c r="D33" s="69">
        <v>482</v>
      </c>
      <c r="E33" s="69">
        <v>322</v>
      </c>
      <c r="F33" s="69">
        <v>0</v>
      </c>
      <c r="G33" s="69">
        <v>1246</v>
      </c>
      <c r="H33" s="69">
        <v>3357</v>
      </c>
      <c r="I33" s="69">
        <v>4603</v>
      </c>
      <c r="J33" s="10"/>
      <c r="K33" s="37"/>
      <c r="L33" s="36"/>
    </row>
    <row r="34" spans="1:19" s="11" customFormat="1" ht="15.95" customHeight="1">
      <c r="A34" s="72"/>
      <c r="B34" s="46" t="s">
        <v>71</v>
      </c>
      <c r="C34" s="69">
        <v>-326</v>
      </c>
      <c r="D34" s="69">
        <v>-224</v>
      </c>
      <c r="E34" s="69">
        <v>0</v>
      </c>
      <c r="F34" s="69">
        <v>0</v>
      </c>
      <c r="G34" s="69">
        <v>-550</v>
      </c>
      <c r="H34" s="69">
        <v>-561</v>
      </c>
      <c r="I34" s="69">
        <v>-1111</v>
      </c>
      <c r="J34" s="10"/>
      <c r="K34" s="37"/>
      <c r="L34" s="36"/>
    </row>
    <row r="35" spans="1:19" s="11" customFormat="1" ht="15.95" customHeight="1">
      <c r="A35" s="72"/>
      <c r="B35" s="46" t="s">
        <v>72</v>
      </c>
      <c r="C35" s="69">
        <v>116</v>
      </c>
      <c r="D35" s="69">
        <v>258</v>
      </c>
      <c r="E35" s="69">
        <v>322</v>
      </c>
      <c r="F35" s="69">
        <v>0</v>
      </c>
      <c r="G35" s="69">
        <v>696</v>
      </c>
      <c r="H35" s="69">
        <v>2796</v>
      </c>
      <c r="I35" s="69">
        <v>3492</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389</v>
      </c>
      <c r="D40" s="73" t="s">
        <v>73</v>
      </c>
      <c r="E40" s="3"/>
      <c r="G40" s="3"/>
      <c r="H40" s="3"/>
      <c r="I40" s="3"/>
      <c r="J40" s="33"/>
    </row>
    <row r="41" spans="1:19" ht="15.95" customHeight="1">
      <c r="B41" s="58" t="s">
        <v>0</v>
      </c>
      <c r="C41" s="77">
        <v>202</v>
      </c>
      <c r="D41" s="73" t="s">
        <v>73</v>
      </c>
      <c r="E41" s="3"/>
      <c r="G41" s="3"/>
      <c r="H41" s="3"/>
      <c r="I41" s="3"/>
      <c r="J41" s="33"/>
    </row>
    <row r="42" spans="1:19" ht="15.95" customHeight="1">
      <c r="B42" s="58" t="s">
        <v>1</v>
      </c>
      <c r="C42" s="77">
        <v>-321</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19" priority="10" stopIfTrue="1" operator="equal">
      <formula>"FAIL"</formula>
    </cfRule>
  </conditionalFormatting>
  <conditionalFormatting sqref="L8:L13 L19:L23 L28">
    <cfRule type="cellIs" dxfId="18" priority="9" stopIfTrue="1" operator="notEqual">
      <formula>0</formula>
    </cfRule>
  </conditionalFormatting>
  <conditionalFormatting sqref="C3:E3">
    <cfRule type="expression" dxfId="17" priority="7">
      <formula>$E$3&lt;&gt;0</formula>
    </cfRule>
  </conditionalFormatting>
  <conditionalFormatting sqref="L6:L7">
    <cfRule type="expression" dxfId="16" priority="8">
      <formula>SUM($L$8:$L$13,$L$19:$L$23,$L$28)&lt;&gt;0</formula>
    </cfRule>
  </conditionalFormatting>
  <conditionalFormatting sqref="C33:I33">
    <cfRule type="expression" dxfId="15" priority="5">
      <formula>ABS((C16-C33)/C33)&gt;0.1</formula>
    </cfRule>
    <cfRule type="expression" dxfId="14" priority="6">
      <formula>ABS(C16-C33)&gt;1000</formula>
    </cfRule>
  </conditionalFormatting>
  <conditionalFormatting sqref="C35:I35">
    <cfRule type="expression" dxfId="13" priority="1">
      <formula>ABS(C28-C35)&gt;1000</formula>
    </cfRule>
    <cfRule type="expression" dxfId="12" priority="2">
      <formula>ABS((C28-C35)/C35)&gt;0.1</formula>
    </cfRule>
  </conditionalFormatting>
  <conditionalFormatting sqref="C34:I34">
    <cfRule type="expression" dxfId="11" priority="3">
      <formula>ABS(C26-C34)&gt;1000</formula>
    </cfRule>
    <cfRule type="expression" dxfId="1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41</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62</v>
      </c>
      <c r="D8" s="12">
        <v>68</v>
      </c>
      <c r="E8" s="12">
        <v>121</v>
      </c>
      <c r="F8" s="12">
        <v>155</v>
      </c>
      <c r="G8" s="45">
        <f>SUM(C8:F8)</f>
        <v>406</v>
      </c>
      <c r="H8" s="12">
        <v>523</v>
      </c>
      <c r="I8" s="30">
        <f>SUM(G8,H8)</f>
        <v>929</v>
      </c>
      <c r="J8" s="61"/>
      <c r="K8" s="75">
        <v>929</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-2087</v>
      </c>
      <c r="G11" s="45">
        <f>SUM(C11:F11)</f>
        <v>-2087</v>
      </c>
      <c r="H11" s="12">
        <v>0</v>
      </c>
      <c r="I11" s="30">
        <f>SUM(G11,H11)</f>
        <v>-2087</v>
      </c>
      <c r="J11" s="61"/>
      <c r="K11" s="49">
        <v>-2087</v>
      </c>
      <c r="L11" s="48">
        <f>K11-I11</f>
        <v>0</v>
      </c>
    </row>
    <row r="12" spans="1:21" ht="15.95" customHeight="1">
      <c r="B12" s="51" t="s">
        <v>7</v>
      </c>
      <c r="C12" s="12">
        <v>640</v>
      </c>
      <c r="D12" s="12">
        <v>562</v>
      </c>
      <c r="E12" s="12">
        <v>1189</v>
      </c>
      <c r="F12" s="12">
        <v>2455</v>
      </c>
      <c r="G12" s="45">
        <f>SUM(C12:F12)</f>
        <v>4846</v>
      </c>
      <c r="H12" s="12">
        <v>7762</v>
      </c>
      <c r="I12" s="30">
        <f>SUM(G12,H12)</f>
        <v>12608</v>
      </c>
      <c r="J12" s="61"/>
      <c r="K12" s="49">
        <v>12608</v>
      </c>
      <c r="L12" s="48">
        <f t="shared" si="1"/>
        <v>0</v>
      </c>
    </row>
    <row r="13" spans="1:21" ht="15.95" customHeight="1">
      <c r="B13" s="53" t="s">
        <v>48</v>
      </c>
      <c r="C13" s="29">
        <f>C8+C9+C10+C11+C12</f>
        <v>702</v>
      </c>
      <c r="D13" s="29">
        <f t="shared" ref="D13:I13" si="2">D8+D9+D10+D11+D12</f>
        <v>630</v>
      </c>
      <c r="E13" s="29">
        <f t="shared" si="2"/>
        <v>1310</v>
      </c>
      <c r="F13" s="29">
        <f t="shared" si="2"/>
        <v>523</v>
      </c>
      <c r="G13" s="29">
        <f t="shared" si="2"/>
        <v>3165</v>
      </c>
      <c r="H13" s="29">
        <f t="shared" si="2"/>
        <v>8285</v>
      </c>
      <c r="I13" s="29">
        <f t="shared" si="2"/>
        <v>11450</v>
      </c>
      <c r="J13" s="62"/>
      <c r="K13" s="49">
        <v>11450</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702</v>
      </c>
      <c r="D16" s="29">
        <f t="shared" ref="D16:H16" si="3">SUM(D8:D9,D12,D15)+D19+D20+D11</f>
        <v>630</v>
      </c>
      <c r="E16" s="29">
        <f t="shared" si="3"/>
        <v>1310</v>
      </c>
      <c r="F16" s="29">
        <f t="shared" si="3"/>
        <v>523</v>
      </c>
      <c r="G16" s="29">
        <f t="shared" si="3"/>
        <v>3165</v>
      </c>
      <c r="H16" s="29">
        <f t="shared" si="3"/>
        <v>8285</v>
      </c>
      <c r="I16" s="56">
        <f>SUM(G16,H16)</f>
        <v>11450</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-1301</v>
      </c>
      <c r="D22" s="12">
        <v>-1105</v>
      </c>
      <c r="E22" s="12">
        <v>-185</v>
      </c>
      <c r="F22" s="12">
        <v>-9</v>
      </c>
      <c r="G22" s="45">
        <f>SUM(C22:F22)</f>
        <v>-2600</v>
      </c>
      <c r="H22" s="12">
        <v>-3074</v>
      </c>
      <c r="I22" s="30">
        <f t="shared" si="4"/>
        <v>-5674</v>
      </c>
      <c r="J22" s="61"/>
      <c r="K22" s="49">
        <v>-5674</v>
      </c>
      <c r="L22" s="48">
        <f t="shared" si="5"/>
        <v>0</v>
      </c>
    </row>
    <row r="23" spans="1:19" ht="15.95" customHeight="1">
      <c r="B23" s="31" t="s">
        <v>51</v>
      </c>
      <c r="C23" s="29">
        <f t="shared" ref="C23:H23" si="6">SUM(C19:C22)</f>
        <v>-1301</v>
      </c>
      <c r="D23" s="29">
        <f t="shared" si="6"/>
        <v>-1105</v>
      </c>
      <c r="E23" s="29">
        <f t="shared" si="6"/>
        <v>-185</v>
      </c>
      <c r="F23" s="29">
        <f t="shared" si="6"/>
        <v>-9</v>
      </c>
      <c r="G23" s="29">
        <f t="shared" si="6"/>
        <v>-2600</v>
      </c>
      <c r="H23" s="29">
        <f t="shared" si="6"/>
        <v>-3074</v>
      </c>
      <c r="I23" s="29">
        <f t="shared" si="4"/>
        <v>-5674</v>
      </c>
      <c r="J23" s="62"/>
      <c r="K23" s="49">
        <v>-5674</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-1301</v>
      </c>
      <c r="D26" s="29">
        <f t="shared" ref="D26:H26" si="7">SUM(D22,D25)</f>
        <v>-1105</v>
      </c>
      <c r="E26" s="29">
        <f t="shared" si="7"/>
        <v>-185</v>
      </c>
      <c r="F26" s="29">
        <f t="shared" si="7"/>
        <v>-9</v>
      </c>
      <c r="G26" s="29">
        <f>SUM(C26:F26)</f>
        <v>-2600</v>
      </c>
      <c r="H26" s="29">
        <f t="shared" si="7"/>
        <v>-3074</v>
      </c>
      <c r="I26" s="55">
        <f>SUM(G26,H26)</f>
        <v>-5674</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-599</v>
      </c>
      <c r="D28" s="29">
        <f t="shared" ref="D28:I28" si="8">D13+D23</f>
        <v>-475</v>
      </c>
      <c r="E28" s="29">
        <f t="shared" si="8"/>
        <v>1125</v>
      </c>
      <c r="F28" s="29">
        <f t="shared" si="8"/>
        <v>514</v>
      </c>
      <c r="G28" s="29">
        <f t="shared" si="8"/>
        <v>565</v>
      </c>
      <c r="H28" s="29">
        <f t="shared" si="8"/>
        <v>5211</v>
      </c>
      <c r="I28" s="29">
        <f t="shared" si="8"/>
        <v>5776</v>
      </c>
      <c r="J28" s="62"/>
      <c r="K28" s="76">
        <v>5776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3</v>
      </c>
      <c r="I30" s="30">
        <f>SUM(G30,H30)</f>
        <v>3</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659</v>
      </c>
      <c r="D33" s="69">
        <v>610</v>
      </c>
      <c r="E33" s="69">
        <v>1469</v>
      </c>
      <c r="F33" s="69">
        <v>357</v>
      </c>
      <c r="G33" s="69">
        <v>3095</v>
      </c>
      <c r="H33" s="69">
        <v>8192</v>
      </c>
      <c r="I33" s="69">
        <v>11287</v>
      </c>
      <c r="J33" s="10"/>
      <c r="K33" s="37"/>
      <c r="L33" s="36"/>
    </row>
    <row r="34" spans="1:19" s="11" customFormat="1" ht="15.95" customHeight="1">
      <c r="A34" s="72"/>
      <c r="B34" s="46" t="s">
        <v>71</v>
      </c>
      <c r="C34" s="69">
        <v>-1282</v>
      </c>
      <c r="D34" s="69">
        <v>-1059</v>
      </c>
      <c r="E34" s="69">
        <v>-220</v>
      </c>
      <c r="F34" s="69">
        <v>-5</v>
      </c>
      <c r="G34" s="69">
        <v>-2566</v>
      </c>
      <c r="H34" s="69">
        <v>-3213</v>
      </c>
      <c r="I34" s="69">
        <v>-5779</v>
      </c>
      <c r="J34" s="10"/>
      <c r="K34" s="37"/>
      <c r="L34" s="36"/>
    </row>
    <row r="35" spans="1:19" s="11" customFormat="1" ht="15.95" customHeight="1">
      <c r="A35" s="72"/>
      <c r="B35" s="46" t="s">
        <v>72</v>
      </c>
      <c r="C35" s="69">
        <v>-623</v>
      </c>
      <c r="D35" s="69">
        <v>-449</v>
      </c>
      <c r="E35" s="69">
        <v>1249</v>
      </c>
      <c r="F35" s="69">
        <v>352</v>
      </c>
      <c r="G35" s="69">
        <v>529</v>
      </c>
      <c r="H35" s="69">
        <v>4979</v>
      </c>
      <c r="I35" s="69">
        <v>5508</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554</v>
      </c>
      <c r="D40" s="73" t="s">
        <v>73</v>
      </c>
      <c r="E40" s="3"/>
      <c r="G40" s="3"/>
      <c r="H40" s="3"/>
      <c r="I40" s="3"/>
      <c r="J40" s="33"/>
    </row>
    <row r="41" spans="1:19" ht="15.95" customHeight="1">
      <c r="B41" s="58" t="s">
        <v>0</v>
      </c>
      <c r="C41" s="77">
        <v>52</v>
      </c>
      <c r="D41" s="73" t="s">
        <v>73</v>
      </c>
      <c r="E41" s="3"/>
      <c r="G41" s="3"/>
      <c r="H41" s="3"/>
      <c r="I41" s="3"/>
      <c r="J41" s="33"/>
    </row>
    <row r="42" spans="1:19" ht="15.95" customHeight="1">
      <c r="B42" s="58" t="s">
        <v>1</v>
      </c>
      <c r="C42" s="77">
        <v>-1105</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9" priority="10" stopIfTrue="1" operator="equal">
      <formula>"FAIL"</formula>
    </cfRule>
  </conditionalFormatting>
  <conditionalFormatting sqref="L8:L13 L19:L23 L28">
    <cfRule type="cellIs" dxfId="8" priority="9" stopIfTrue="1" operator="notEqual">
      <formula>0</formula>
    </cfRule>
  </conditionalFormatting>
  <conditionalFormatting sqref="C3:E3">
    <cfRule type="expression" dxfId="7" priority="7">
      <formula>$E$3&lt;&gt;0</formula>
    </cfRule>
  </conditionalFormatting>
  <conditionalFormatting sqref="L6:L7">
    <cfRule type="expression" dxfId="6" priority="8">
      <formula>SUM($L$8:$L$13,$L$19:$L$23,$L$28)&lt;&gt;0</formula>
    </cfRule>
  </conditionalFormatting>
  <conditionalFormatting sqref="C33:I33">
    <cfRule type="expression" dxfId="5" priority="5">
      <formula>ABS((C16-C33)/C33)&gt;0.1</formula>
    </cfRule>
    <cfRule type="expression" dxfId="4" priority="6">
      <formula>ABS(C16-C33)&gt;1000</formula>
    </cfRule>
  </conditionalFormatting>
  <conditionalFormatting sqref="C35:I35">
    <cfRule type="expression" dxfId="3" priority="1">
      <formula>ABS(C28-C35)&gt;1000</formula>
    </cfRule>
    <cfRule type="expression" dxfId="2" priority="2">
      <formula>ABS((C28-C35)/C35)&gt;0.1</formula>
    </cfRule>
  </conditionalFormatting>
  <conditionalFormatting sqref="C34:I34">
    <cfRule type="expression" dxfId="1" priority="3">
      <formula>ABS(C26-C34)&gt;1000</formula>
    </cfRule>
    <cfRule type="expression" dxfId="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13</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417</v>
      </c>
      <c r="D8" s="12">
        <v>617</v>
      </c>
      <c r="E8" s="12">
        <v>138</v>
      </c>
      <c r="F8" s="12">
        <v>480</v>
      </c>
      <c r="G8" s="45">
        <f>SUM(C8:F8)</f>
        <v>1652</v>
      </c>
      <c r="H8" s="12">
        <v>552</v>
      </c>
      <c r="I8" s="30">
        <f>SUM(G8,H8)</f>
        <v>2204</v>
      </c>
      <c r="J8" s="61"/>
      <c r="K8" s="75">
        <v>2204</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-51</v>
      </c>
      <c r="I11" s="30">
        <f>SUM(G11,H11)</f>
        <v>-51</v>
      </c>
      <c r="J11" s="61"/>
      <c r="K11" s="49">
        <v>-51</v>
      </c>
      <c r="L11" s="48">
        <f>K11-I11</f>
        <v>0</v>
      </c>
    </row>
    <row r="12" spans="1:21" ht="15.95" customHeight="1">
      <c r="B12" s="51" t="s">
        <v>7</v>
      </c>
      <c r="C12" s="12">
        <v>1801</v>
      </c>
      <c r="D12" s="12">
        <v>3649</v>
      </c>
      <c r="E12" s="12">
        <v>941</v>
      </c>
      <c r="F12" s="12">
        <v>2300</v>
      </c>
      <c r="G12" s="45">
        <f>SUM(C12:F12)</f>
        <v>8691</v>
      </c>
      <c r="H12" s="12">
        <v>8567</v>
      </c>
      <c r="I12" s="30">
        <f>SUM(G12,H12)</f>
        <v>17258</v>
      </c>
      <c r="J12" s="61"/>
      <c r="K12" s="49">
        <v>17258</v>
      </c>
      <c r="L12" s="48">
        <f t="shared" si="1"/>
        <v>0</v>
      </c>
    </row>
    <row r="13" spans="1:21" ht="15.95" customHeight="1">
      <c r="B13" s="53" t="s">
        <v>48</v>
      </c>
      <c r="C13" s="29">
        <f>C8+C9+C10+C11+C12</f>
        <v>2218</v>
      </c>
      <c r="D13" s="29">
        <f t="shared" ref="D13:I13" si="2">D8+D9+D10+D11+D12</f>
        <v>4266</v>
      </c>
      <c r="E13" s="29">
        <f t="shared" si="2"/>
        <v>1079</v>
      </c>
      <c r="F13" s="29">
        <f t="shared" si="2"/>
        <v>2780</v>
      </c>
      <c r="G13" s="29">
        <f t="shared" si="2"/>
        <v>10343</v>
      </c>
      <c r="H13" s="29">
        <f t="shared" si="2"/>
        <v>9068</v>
      </c>
      <c r="I13" s="29">
        <f t="shared" si="2"/>
        <v>19411</v>
      </c>
      <c r="J13" s="62"/>
      <c r="K13" s="49">
        <v>19411</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2218</v>
      </c>
      <c r="D16" s="29">
        <f t="shared" ref="D16:H16" si="3">SUM(D8:D9,D12,D15)+D19+D20+D11</f>
        <v>4266</v>
      </c>
      <c r="E16" s="29">
        <f t="shared" si="3"/>
        <v>1079</v>
      </c>
      <c r="F16" s="29">
        <f t="shared" si="3"/>
        <v>2780</v>
      </c>
      <c r="G16" s="29">
        <f t="shared" si="3"/>
        <v>10343</v>
      </c>
      <c r="H16" s="29">
        <f t="shared" si="3"/>
        <v>9068</v>
      </c>
      <c r="I16" s="56">
        <f>SUM(G16,H16)</f>
        <v>19411</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-1801</v>
      </c>
      <c r="D22" s="12">
        <v>-1954</v>
      </c>
      <c r="E22" s="12">
        <v>-7</v>
      </c>
      <c r="F22" s="12">
        <v>-700</v>
      </c>
      <c r="G22" s="45">
        <f>SUM(C22:F22)</f>
        <v>-4462</v>
      </c>
      <c r="H22" s="12">
        <v>-6542</v>
      </c>
      <c r="I22" s="30">
        <f t="shared" si="4"/>
        <v>-11004</v>
      </c>
      <c r="J22" s="61"/>
      <c r="K22" s="49">
        <v>-11004</v>
      </c>
      <c r="L22" s="48">
        <f t="shared" si="5"/>
        <v>0</v>
      </c>
    </row>
    <row r="23" spans="1:19" ht="15.95" customHeight="1">
      <c r="B23" s="31" t="s">
        <v>51</v>
      </c>
      <c r="C23" s="29">
        <f t="shared" ref="C23:H23" si="6">SUM(C19:C22)</f>
        <v>-1801</v>
      </c>
      <c r="D23" s="29">
        <f t="shared" si="6"/>
        <v>-1954</v>
      </c>
      <c r="E23" s="29">
        <f t="shared" si="6"/>
        <v>-7</v>
      </c>
      <c r="F23" s="29">
        <f t="shared" si="6"/>
        <v>-700</v>
      </c>
      <c r="G23" s="29">
        <f t="shared" si="6"/>
        <v>-4462</v>
      </c>
      <c r="H23" s="29">
        <f t="shared" si="6"/>
        <v>-6542</v>
      </c>
      <c r="I23" s="29">
        <f t="shared" si="4"/>
        <v>-11004</v>
      </c>
      <c r="J23" s="62"/>
      <c r="K23" s="49">
        <v>-11004</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-1801</v>
      </c>
      <c r="D26" s="29">
        <f t="shared" ref="D26:H26" si="7">SUM(D22,D25)</f>
        <v>-1954</v>
      </c>
      <c r="E26" s="29">
        <f t="shared" si="7"/>
        <v>-7</v>
      </c>
      <c r="F26" s="29">
        <f t="shared" si="7"/>
        <v>-700</v>
      </c>
      <c r="G26" s="29">
        <f>SUM(C26:F26)</f>
        <v>-4462</v>
      </c>
      <c r="H26" s="29">
        <f t="shared" si="7"/>
        <v>-6542</v>
      </c>
      <c r="I26" s="55">
        <f>SUM(G26,H26)</f>
        <v>-11004</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417</v>
      </c>
      <c r="D28" s="29">
        <f t="shared" ref="D28:I28" si="8">D13+D23</f>
        <v>2312</v>
      </c>
      <c r="E28" s="29">
        <f t="shared" si="8"/>
        <v>1072</v>
      </c>
      <c r="F28" s="29">
        <f t="shared" si="8"/>
        <v>2080</v>
      </c>
      <c r="G28" s="29">
        <f t="shared" si="8"/>
        <v>5881</v>
      </c>
      <c r="H28" s="29">
        <f t="shared" si="8"/>
        <v>2526</v>
      </c>
      <c r="I28" s="29">
        <f t="shared" si="8"/>
        <v>8407</v>
      </c>
      <c r="J28" s="62"/>
      <c r="K28" s="76">
        <v>8407</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45</v>
      </c>
      <c r="G30" s="45">
        <f>SUM(C30:F30)</f>
        <v>45</v>
      </c>
      <c r="H30" s="12">
        <v>297</v>
      </c>
      <c r="I30" s="30">
        <f>SUM(G30,H30)</f>
        <v>342</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2159</v>
      </c>
      <c r="D33" s="69">
        <v>4295</v>
      </c>
      <c r="E33" s="69">
        <v>1139</v>
      </c>
      <c r="F33" s="69">
        <v>2343</v>
      </c>
      <c r="G33" s="69">
        <v>9936</v>
      </c>
      <c r="H33" s="69">
        <v>9480</v>
      </c>
      <c r="I33" s="69">
        <v>19416</v>
      </c>
      <c r="J33" s="10"/>
      <c r="K33" s="37"/>
      <c r="L33" s="36"/>
    </row>
    <row r="34" spans="1:19" s="11" customFormat="1" ht="15.95" customHeight="1">
      <c r="A34" s="72"/>
      <c r="B34" s="46" t="s">
        <v>71</v>
      </c>
      <c r="C34" s="69">
        <v>-1762</v>
      </c>
      <c r="D34" s="69">
        <v>-2225</v>
      </c>
      <c r="E34" s="69">
        <v>-23</v>
      </c>
      <c r="F34" s="69">
        <v>-243</v>
      </c>
      <c r="G34" s="69">
        <v>-4253</v>
      </c>
      <c r="H34" s="69">
        <v>-6588</v>
      </c>
      <c r="I34" s="69">
        <v>-10841</v>
      </c>
      <c r="J34" s="10"/>
      <c r="K34" s="37"/>
      <c r="L34" s="36"/>
    </row>
    <row r="35" spans="1:19" s="11" customFormat="1" ht="15.95" customHeight="1">
      <c r="A35" s="72"/>
      <c r="B35" s="46" t="s">
        <v>72</v>
      </c>
      <c r="C35" s="69">
        <v>397</v>
      </c>
      <c r="D35" s="69">
        <v>2070</v>
      </c>
      <c r="E35" s="69">
        <v>1116</v>
      </c>
      <c r="F35" s="69">
        <v>2100</v>
      </c>
      <c r="G35" s="69">
        <v>5683</v>
      </c>
      <c r="H35" s="69">
        <v>2892</v>
      </c>
      <c r="I35" s="69">
        <v>8575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2803</v>
      </c>
      <c r="D40" s="73" t="s">
        <v>73</v>
      </c>
      <c r="E40" s="3"/>
      <c r="G40" s="3"/>
      <c r="H40" s="3"/>
      <c r="I40" s="3"/>
      <c r="J40" s="33"/>
    </row>
    <row r="41" spans="1:19" ht="15.95" customHeight="1">
      <c r="B41" s="58" t="s">
        <v>0</v>
      </c>
      <c r="C41" s="77">
        <v>1545</v>
      </c>
      <c r="D41" s="73" t="s">
        <v>73</v>
      </c>
      <c r="E41" s="3"/>
      <c r="G41" s="3"/>
      <c r="H41" s="3"/>
      <c r="I41" s="3"/>
      <c r="J41" s="33"/>
    </row>
    <row r="42" spans="1:19" ht="15.95" customHeight="1">
      <c r="B42" s="58" t="s">
        <v>1</v>
      </c>
      <c r="C42" s="77">
        <v>-1958</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309" priority="10" stopIfTrue="1" operator="equal">
      <formula>"FAIL"</formula>
    </cfRule>
  </conditionalFormatting>
  <conditionalFormatting sqref="L8:L13 L19:L23 L28">
    <cfRule type="cellIs" dxfId="308" priority="9" stopIfTrue="1" operator="notEqual">
      <formula>0</formula>
    </cfRule>
  </conditionalFormatting>
  <conditionalFormatting sqref="C3:E3">
    <cfRule type="expression" dxfId="307" priority="7">
      <formula>$E$3&lt;&gt;0</formula>
    </cfRule>
  </conditionalFormatting>
  <conditionalFormatting sqref="L6:L7">
    <cfRule type="expression" dxfId="306" priority="8">
      <formula>SUM($L$8:$L$13,$L$19:$L$23,$L$28)&lt;&gt;0</formula>
    </cfRule>
  </conditionalFormatting>
  <conditionalFormatting sqref="C33:I33">
    <cfRule type="expression" dxfId="305" priority="5">
      <formula>ABS((C16-C33)/C33)&gt;0.1</formula>
    </cfRule>
    <cfRule type="expression" dxfId="304" priority="6">
      <formula>ABS(C16-C33)&gt;1000</formula>
    </cfRule>
  </conditionalFormatting>
  <conditionalFormatting sqref="C35:I35">
    <cfRule type="expression" dxfId="303" priority="1">
      <formula>ABS(C28-C35)&gt;1000</formula>
    </cfRule>
    <cfRule type="expression" dxfId="302" priority="2">
      <formula>ABS((C28-C35)/C35)&gt;0.1</formula>
    </cfRule>
  </conditionalFormatting>
  <conditionalFormatting sqref="C34:I34">
    <cfRule type="expression" dxfId="301" priority="3">
      <formula>ABS(C26-C34)&gt;1000</formula>
    </cfRule>
    <cfRule type="expression" dxfId="30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14</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0</v>
      </c>
      <c r="D8" s="12">
        <v>0</v>
      </c>
      <c r="E8" s="12">
        <v>30</v>
      </c>
      <c r="F8" s="12">
        <v>234</v>
      </c>
      <c r="G8" s="45">
        <f>SUM(C8:F8)</f>
        <v>264</v>
      </c>
      <c r="H8" s="12">
        <v>276</v>
      </c>
      <c r="I8" s="30">
        <f>SUM(G8,H8)</f>
        <v>540</v>
      </c>
      <c r="J8" s="61"/>
      <c r="K8" s="75">
        <v>540</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-18</v>
      </c>
      <c r="D11" s="12">
        <v>0</v>
      </c>
      <c r="E11" s="12">
        <v>0</v>
      </c>
      <c r="F11" s="12">
        <v>0</v>
      </c>
      <c r="G11" s="45">
        <f>SUM(C11:F11)</f>
        <v>-18</v>
      </c>
      <c r="H11" s="12">
        <v>0</v>
      </c>
      <c r="I11" s="30">
        <f>SUM(G11,H11)</f>
        <v>-18</v>
      </c>
      <c r="J11" s="61"/>
      <c r="K11" s="49">
        <v>-18</v>
      </c>
      <c r="L11" s="48">
        <f>K11-I11</f>
        <v>0</v>
      </c>
    </row>
    <row r="12" spans="1:21" ht="15.95" customHeight="1">
      <c r="B12" s="51" t="s">
        <v>7</v>
      </c>
      <c r="C12" s="12">
        <v>482</v>
      </c>
      <c r="D12" s="12">
        <v>904</v>
      </c>
      <c r="E12" s="12">
        <v>232</v>
      </c>
      <c r="F12" s="12">
        <v>502</v>
      </c>
      <c r="G12" s="45">
        <f>SUM(C12:F12)</f>
        <v>2120</v>
      </c>
      <c r="H12" s="12">
        <v>2876</v>
      </c>
      <c r="I12" s="30">
        <f>SUM(G12,H12)</f>
        <v>4996</v>
      </c>
      <c r="J12" s="61"/>
      <c r="K12" s="49">
        <v>4996</v>
      </c>
      <c r="L12" s="48">
        <f t="shared" si="1"/>
        <v>0</v>
      </c>
    </row>
    <row r="13" spans="1:21" ht="15.95" customHeight="1">
      <c r="B13" s="53" t="s">
        <v>48</v>
      </c>
      <c r="C13" s="29">
        <f>C8+C9+C10+C11+C12</f>
        <v>464</v>
      </c>
      <c r="D13" s="29">
        <f t="shared" ref="D13:I13" si="2">D8+D9+D10+D11+D12</f>
        <v>904</v>
      </c>
      <c r="E13" s="29">
        <f t="shared" si="2"/>
        <v>262</v>
      </c>
      <c r="F13" s="29">
        <f t="shared" si="2"/>
        <v>736</v>
      </c>
      <c r="G13" s="29">
        <f t="shared" si="2"/>
        <v>2366</v>
      </c>
      <c r="H13" s="29">
        <f t="shared" si="2"/>
        <v>3152</v>
      </c>
      <c r="I13" s="29">
        <f t="shared" si="2"/>
        <v>5518</v>
      </c>
      <c r="J13" s="62"/>
      <c r="K13" s="49">
        <v>5518</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464</v>
      </c>
      <c r="D16" s="29">
        <f t="shared" ref="D16:H16" si="3">SUM(D8:D9,D12,D15)+D19+D20+D11</f>
        <v>904</v>
      </c>
      <c r="E16" s="29">
        <f t="shared" si="3"/>
        <v>262</v>
      </c>
      <c r="F16" s="29">
        <f t="shared" si="3"/>
        <v>736</v>
      </c>
      <c r="G16" s="29">
        <f t="shared" si="3"/>
        <v>2366</v>
      </c>
      <c r="H16" s="29">
        <f t="shared" si="3"/>
        <v>3152</v>
      </c>
      <c r="I16" s="56">
        <f>SUM(G16,H16)</f>
        <v>5518</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-688</v>
      </c>
      <c r="D22" s="12">
        <v>-734</v>
      </c>
      <c r="E22" s="12">
        <v>0</v>
      </c>
      <c r="F22" s="12">
        <v>-216</v>
      </c>
      <c r="G22" s="45">
        <f>SUM(C22:F22)</f>
        <v>-1638</v>
      </c>
      <c r="H22" s="12">
        <v>-2168</v>
      </c>
      <c r="I22" s="30">
        <f t="shared" si="4"/>
        <v>-3806</v>
      </c>
      <c r="J22" s="61"/>
      <c r="K22" s="49">
        <v>-3806</v>
      </c>
      <c r="L22" s="48">
        <f t="shared" si="5"/>
        <v>0</v>
      </c>
    </row>
    <row r="23" spans="1:19" ht="15.95" customHeight="1">
      <c r="B23" s="31" t="s">
        <v>51</v>
      </c>
      <c r="C23" s="29">
        <f t="shared" ref="C23:H23" si="6">SUM(C19:C22)</f>
        <v>-688</v>
      </c>
      <c r="D23" s="29">
        <f t="shared" si="6"/>
        <v>-734</v>
      </c>
      <c r="E23" s="29">
        <f t="shared" si="6"/>
        <v>0</v>
      </c>
      <c r="F23" s="29">
        <f t="shared" si="6"/>
        <v>-216</v>
      </c>
      <c r="G23" s="29">
        <f t="shared" si="6"/>
        <v>-1638</v>
      </c>
      <c r="H23" s="29">
        <f t="shared" si="6"/>
        <v>-2168</v>
      </c>
      <c r="I23" s="29">
        <f t="shared" si="4"/>
        <v>-3806</v>
      </c>
      <c r="J23" s="62"/>
      <c r="K23" s="49">
        <v>-3806</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-688</v>
      </c>
      <c r="D26" s="29">
        <f t="shared" ref="D26:H26" si="7">SUM(D22,D25)</f>
        <v>-734</v>
      </c>
      <c r="E26" s="29">
        <f t="shared" si="7"/>
        <v>0</v>
      </c>
      <c r="F26" s="29">
        <f t="shared" si="7"/>
        <v>-216</v>
      </c>
      <c r="G26" s="29">
        <f>SUM(C26:F26)</f>
        <v>-1638</v>
      </c>
      <c r="H26" s="29">
        <f t="shared" si="7"/>
        <v>-2168</v>
      </c>
      <c r="I26" s="55">
        <f>SUM(G26,H26)</f>
        <v>-3806</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-224</v>
      </c>
      <c r="D28" s="29">
        <f t="shared" ref="D28:I28" si="8">D13+D23</f>
        <v>170</v>
      </c>
      <c r="E28" s="29">
        <f t="shared" si="8"/>
        <v>262</v>
      </c>
      <c r="F28" s="29">
        <f t="shared" si="8"/>
        <v>520</v>
      </c>
      <c r="G28" s="29">
        <f t="shared" si="8"/>
        <v>728</v>
      </c>
      <c r="H28" s="29">
        <f t="shared" si="8"/>
        <v>984</v>
      </c>
      <c r="I28" s="29">
        <f t="shared" si="8"/>
        <v>1712</v>
      </c>
      <c r="J28" s="62"/>
      <c r="K28" s="76">
        <v>1712</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524</v>
      </c>
      <c r="D33" s="69">
        <v>656</v>
      </c>
      <c r="E33" s="69">
        <v>552</v>
      </c>
      <c r="F33" s="69">
        <v>1323</v>
      </c>
      <c r="G33" s="69">
        <v>3055</v>
      </c>
      <c r="H33" s="69">
        <v>2855</v>
      </c>
      <c r="I33" s="69">
        <v>5910</v>
      </c>
      <c r="J33" s="10"/>
      <c r="K33" s="37"/>
      <c r="L33" s="36"/>
    </row>
    <row r="34" spans="1:19" s="11" customFormat="1" ht="15.95" customHeight="1">
      <c r="A34" s="72"/>
      <c r="B34" s="46" t="s">
        <v>71</v>
      </c>
      <c r="C34" s="69">
        <v>-630</v>
      </c>
      <c r="D34" s="69">
        <v>-812</v>
      </c>
      <c r="E34" s="69">
        <v>-37</v>
      </c>
      <c r="F34" s="69">
        <v>-295</v>
      </c>
      <c r="G34" s="69">
        <v>-1774</v>
      </c>
      <c r="H34" s="69">
        <v>-1622</v>
      </c>
      <c r="I34" s="69">
        <v>-3396</v>
      </c>
      <c r="J34" s="10"/>
      <c r="K34" s="37"/>
      <c r="L34" s="36"/>
    </row>
    <row r="35" spans="1:19" s="11" customFormat="1" ht="15.95" customHeight="1">
      <c r="A35" s="72"/>
      <c r="B35" s="46" t="s">
        <v>72</v>
      </c>
      <c r="C35" s="69">
        <v>-106</v>
      </c>
      <c r="D35" s="69">
        <v>-156</v>
      </c>
      <c r="E35" s="69">
        <v>515</v>
      </c>
      <c r="F35" s="69">
        <v>1028</v>
      </c>
      <c r="G35" s="69">
        <v>1281</v>
      </c>
      <c r="H35" s="69">
        <v>1233</v>
      </c>
      <c r="I35" s="69">
        <v>2514</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1314</v>
      </c>
      <c r="D40" s="73" t="s">
        <v>73</v>
      </c>
      <c r="E40" s="3"/>
      <c r="G40" s="3"/>
      <c r="H40" s="3"/>
      <c r="I40" s="3"/>
      <c r="J40" s="33"/>
    </row>
    <row r="41" spans="1:19" ht="15.95" customHeight="1">
      <c r="B41" s="58" t="s">
        <v>0</v>
      </c>
      <c r="C41" s="77">
        <v>179</v>
      </c>
      <c r="D41" s="73" t="s">
        <v>73</v>
      </c>
      <c r="E41" s="3"/>
      <c r="G41" s="3"/>
      <c r="H41" s="3"/>
      <c r="I41" s="3"/>
      <c r="J41" s="33"/>
    </row>
    <row r="42" spans="1:19" ht="15.95" customHeight="1">
      <c r="B42" s="58" t="s">
        <v>1</v>
      </c>
      <c r="C42" s="77">
        <v>-1390</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99" priority="10" stopIfTrue="1" operator="equal">
      <formula>"FAIL"</formula>
    </cfRule>
  </conditionalFormatting>
  <conditionalFormatting sqref="L8:L13 L19:L23 L28">
    <cfRule type="cellIs" dxfId="298" priority="9" stopIfTrue="1" operator="notEqual">
      <formula>0</formula>
    </cfRule>
  </conditionalFormatting>
  <conditionalFormatting sqref="C3:E3">
    <cfRule type="expression" dxfId="297" priority="7">
      <formula>$E$3&lt;&gt;0</formula>
    </cfRule>
  </conditionalFormatting>
  <conditionalFormatting sqref="L6:L7">
    <cfRule type="expression" dxfId="296" priority="8">
      <formula>SUM($L$8:$L$13,$L$19:$L$23,$L$28)&lt;&gt;0</formula>
    </cfRule>
  </conditionalFormatting>
  <conditionalFormatting sqref="C33:I33">
    <cfRule type="expression" dxfId="295" priority="5">
      <formula>ABS((C16-C33)/C33)&gt;0.1</formula>
    </cfRule>
    <cfRule type="expression" dxfId="294" priority="6">
      <formula>ABS(C16-C33)&gt;1000</formula>
    </cfRule>
  </conditionalFormatting>
  <conditionalFormatting sqref="C35:I35">
    <cfRule type="expression" dxfId="293" priority="1">
      <formula>ABS(C28-C35)&gt;1000</formula>
    </cfRule>
    <cfRule type="expression" dxfId="292" priority="2">
      <formula>ABS((C28-C35)/C35)&gt;0.1</formula>
    </cfRule>
  </conditionalFormatting>
  <conditionalFormatting sqref="C34:I34">
    <cfRule type="expression" dxfId="291" priority="3">
      <formula>ABS(C26-C34)&gt;1000</formula>
    </cfRule>
    <cfRule type="expression" dxfId="29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15</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97</v>
      </c>
      <c r="D8" s="12">
        <v>162</v>
      </c>
      <c r="E8" s="12">
        <v>38</v>
      </c>
      <c r="F8" s="12">
        <v>9</v>
      </c>
      <c r="G8" s="45">
        <f>SUM(C8:F8)</f>
        <v>306</v>
      </c>
      <c r="H8" s="12">
        <v>252</v>
      </c>
      <c r="I8" s="30">
        <f>SUM(G8,H8)</f>
        <v>558</v>
      </c>
      <c r="J8" s="61"/>
      <c r="K8" s="75">
        <v>558</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-141</v>
      </c>
      <c r="I11" s="30">
        <f>SUM(G11,H11)</f>
        <v>-141</v>
      </c>
      <c r="J11" s="61"/>
      <c r="K11" s="49">
        <v>-141</v>
      </c>
      <c r="L11" s="48">
        <f>K11-I11</f>
        <v>0</v>
      </c>
    </row>
    <row r="12" spans="1:21" ht="15.95" customHeight="1">
      <c r="B12" s="51" t="s">
        <v>7</v>
      </c>
      <c r="C12" s="12">
        <v>1066</v>
      </c>
      <c r="D12" s="12">
        <v>1592</v>
      </c>
      <c r="E12" s="12">
        <v>475</v>
      </c>
      <c r="F12" s="12">
        <v>115</v>
      </c>
      <c r="G12" s="45">
        <f>SUM(C12:F12)</f>
        <v>3248</v>
      </c>
      <c r="H12" s="12">
        <v>2849</v>
      </c>
      <c r="I12" s="30">
        <f>SUM(G12,H12)</f>
        <v>6097</v>
      </c>
      <c r="J12" s="61"/>
      <c r="K12" s="49">
        <v>6097</v>
      </c>
      <c r="L12" s="48">
        <f t="shared" si="1"/>
        <v>0</v>
      </c>
    </row>
    <row r="13" spans="1:21" ht="15.95" customHeight="1">
      <c r="B13" s="53" t="s">
        <v>48</v>
      </c>
      <c r="C13" s="29">
        <f>C8+C9+C10+C11+C12</f>
        <v>1163</v>
      </c>
      <c r="D13" s="29">
        <f t="shared" ref="D13:I13" si="2">D8+D9+D10+D11+D12</f>
        <v>1754</v>
      </c>
      <c r="E13" s="29">
        <f t="shared" si="2"/>
        <v>513</v>
      </c>
      <c r="F13" s="29">
        <f t="shared" si="2"/>
        <v>124</v>
      </c>
      <c r="G13" s="29">
        <f t="shared" si="2"/>
        <v>3554</v>
      </c>
      <c r="H13" s="29">
        <f t="shared" si="2"/>
        <v>2960</v>
      </c>
      <c r="I13" s="29">
        <f t="shared" si="2"/>
        <v>6514</v>
      </c>
      <c r="J13" s="62"/>
      <c r="K13" s="49">
        <v>6514</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1163</v>
      </c>
      <c r="D16" s="29">
        <f t="shared" ref="D16:H16" si="3">SUM(D8:D9,D12,D15)+D19+D20+D11</f>
        <v>1754</v>
      </c>
      <c r="E16" s="29">
        <f t="shared" si="3"/>
        <v>513</v>
      </c>
      <c r="F16" s="29">
        <f t="shared" si="3"/>
        <v>124</v>
      </c>
      <c r="G16" s="29">
        <f t="shared" si="3"/>
        <v>3554</v>
      </c>
      <c r="H16" s="29">
        <f t="shared" si="3"/>
        <v>2960</v>
      </c>
      <c r="I16" s="56">
        <f>SUM(G16,H16)</f>
        <v>6514</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-1150</v>
      </c>
      <c r="D22" s="12">
        <v>-1226</v>
      </c>
      <c r="E22" s="12">
        <v>0</v>
      </c>
      <c r="F22" s="12">
        <v>0</v>
      </c>
      <c r="G22" s="45">
        <f>SUM(C22:F22)</f>
        <v>-2376</v>
      </c>
      <c r="H22" s="12">
        <v>-395</v>
      </c>
      <c r="I22" s="30">
        <f t="shared" si="4"/>
        <v>-2771</v>
      </c>
      <c r="J22" s="61"/>
      <c r="K22" s="49">
        <v>-2771</v>
      </c>
      <c r="L22" s="48">
        <f t="shared" si="5"/>
        <v>0</v>
      </c>
    </row>
    <row r="23" spans="1:19" ht="15.95" customHeight="1">
      <c r="B23" s="31" t="s">
        <v>51</v>
      </c>
      <c r="C23" s="29">
        <f t="shared" ref="C23:H23" si="6">SUM(C19:C22)</f>
        <v>-1150</v>
      </c>
      <c r="D23" s="29">
        <f t="shared" si="6"/>
        <v>-1226</v>
      </c>
      <c r="E23" s="29">
        <f t="shared" si="6"/>
        <v>0</v>
      </c>
      <c r="F23" s="29">
        <f t="shared" si="6"/>
        <v>0</v>
      </c>
      <c r="G23" s="29">
        <f t="shared" si="6"/>
        <v>-2376</v>
      </c>
      <c r="H23" s="29">
        <f t="shared" si="6"/>
        <v>-395</v>
      </c>
      <c r="I23" s="29">
        <f t="shared" si="4"/>
        <v>-2771</v>
      </c>
      <c r="J23" s="62"/>
      <c r="K23" s="49">
        <v>-2771</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-1150</v>
      </c>
      <c r="D26" s="29">
        <f t="shared" ref="D26:H26" si="7">SUM(D22,D25)</f>
        <v>-1226</v>
      </c>
      <c r="E26" s="29">
        <f t="shared" si="7"/>
        <v>0</v>
      </c>
      <c r="F26" s="29">
        <f t="shared" si="7"/>
        <v>0</v>
      </c>
      <c r="G26" s="29">
        <f>SUM(C26:F26)</f>
        <v>-2376</v>
      </c>
      <c r="H26" s="29">
        <f t="shared" si="7"/>
        <v>-395</v>
      </c>
      <c r="I26" s="55">
        <f>SUM(G26,H26)</f>
        <v>-2771</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13</v>
      </c>
      <c r="D28" s="29">
        <f t="shared" ref="D28:I28" si="8">D13+D23</f>
        <v>528</v>
      </c>
      <c r="E28" s="29">
        <f t="shared" si="8"/>
        <v>513</v>
      </c>
      <c r="F28" s="29">
        <f t="shared" si="8"/>
        <v>124</v>
      </c>
      <c r="G28" s="29">
        <f t="shared" si="8"/>
        <v>1178</v>
      </c>
      <c r="H28" s="29">
        <f t="shared" si="8"/>
        <v>2565</v>
      </c>
      <c r="I28" s="29">
        <f t="shared" si="8"/>
        <v>3743</v>
      </c>
      <c r="J28" s="62"/>
      <c r="K28" s="76">
        <v>3743</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1198</v>
      </c>
      <c r="D33" s="69">
        <v>1619</v>
      </c>
      <c r="E33" s="69">
        <v>540</v>
      </c>
      <c r="F33" s="69">
        <v>120</v>
      </c>
      <c r="G33" s="69">
        <v>3477</v>
      </c>
      <c r="H33" s="69">
        <v>3587</v>
      </c>
      <c r="I33" s="69">
        <v>7064</v>
      </c>
      <c r="J33" s="10"/>
      <c r="K33" s="37"/>
      <c r="L33" s="36"/>
    </row>
    <row r="34" spans="1:19" s="11" customFormat="1" ht="15.95" customHeight="1">
      <c r="A34" s="72"/>
      <c r="B34" s="46" t="s">
        <v>71</v>
      </c>
      <c r="C34" s="69">
        <v>-870</v>
      </c>
      <c r="D34" s="69">
        <v>-821</v>
      </c>
      <c r="E34" s="69">
        <v>0</v>
      </c>
      <c r="F34" s="69">
        <v>0</v>
      </c>
      <c r="G34" s="69">
        <v>-1691</v>
      </c>
      <c r="H34" s="69">
        <v>-1138</v>
      </c>
      <c r="I34" s="69">
        <v>-2829</v>
      </c>
      <c r="J34" s="10"/>
      <c r="K34" s="37"/>
      <c r="L34" s="36"/>
    </row>
    <row r="35" spans="1:19" s="11" customFormat="1" ht="15.95" customHeight="1">
      <c r="A35" s="72"/>
      <c r="B35" s="46" t="s">
        <v>72</v>
      </c>
      <c r="C35" s="69">
        <v>328</v>
      </c>
      <c r="D35" s="69">
        <v>798</v>
      </c>
      <c r="E35" s="69">
        <v>540</v>
      </c>
      <c r="F35" s="69">
        <v>120</v>
      </c>
      <c r="G35" s="69">
        <v>1786</v>
      </c>
      <c r="H35" s="69">
        <v>2449</v>
      </c>
      <c r="I35" s="69">
        <v>4235</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1153</v>
      </c>
      <c r="D40" s="73" t="s">
        <v>73</v>
      </c>
      <c r="E40" s="3"/>
      <c r="G40" s="3"/>
      <c r="H40" s="3"/>
      <c r="I40" s="3"/>
      <c r="J40" s="33"/>
    </row>
    <row r="41" spans="1:19" ht="15.95" customHeight="1">
      <c r="B41" s="58" t="s">
        <v>0</v>
      </c>
      <c r="C41" s="77">
        <v>565</v>
      </c>
      <c r="D41" s="73" t="s">
        <v>73</v>
      </c>
      <c r="E41" s="3"/>
      <c r="G41" s="3"/>
      <c r="H41" s="3"/>
      <c r="I41" s="3"/>
      <c r="J41" s="33"/>
    </row>
    <row r="42" spans="1:19" ht="15.95" customHeight="1">
      <c r="B42" s="58" t="s">
        <v>1</v>
      </c>
      <c r="C42" s="77">
        <v>-1177</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89" priority="10" stopIfTrue="1" operator="equal">
      <formula>"FAIL"</formula>
    </cfRule>
  </conditionalFormatting>
  <conditionalFormatting sqref="L8:L13 L19:L23 L28">
    <cfRule type="cellIs" dxfId="288" priority="9" stopIfTrue="1" operator="notEqual">
      <formula>0</formula>
    </cfRule>
  </conditionalFormatting>
  <conditionalFormatting sqref="C3:E3">
    <cfRule type="expression" dxfId="287" priority="7">
      <formula>$E$3&lt;&gt;0</formula>
    </cfRule>
  </conditionalFormatting>
  <conditionalFormatting sqref="L6:L7">
    <cfRule type="expression" dxfId="286" priority="8">
      <formula>SUM($L$8:$L$13,$L$19:$L$23,$L$28)&lt;&gt;0</formula>
    </cfRule>
  </conditionalFormatting>
  <conditionalFormatting sqref="C33:I33">
    <cfRule type="expression" dxfId="285" priority="5">
      <formula>ABS((C16-C33)/C33)&gt;0.1</formula>
    </cfRule>
    <cfRule type="expression" dxfId="284" priority="6">
      <formula>ABS(C16-C33)&gt;1000</formula>
    </cfRule>
  </conditionalFormatting>
  <conditionalFormatting sqref="C35:I35">
    <cfRule type="expression" dxfId="283" priority="1">
      <formula>ABS(C28-C35)&gt;1000</formula>
    </cfRule>
    <cfRule type="expression" dxfId="282" priority="2">
      <formula>ABS((C28-C35)/C35)&gt;0.1</formula>
    </cfRule>
  </conditionalFormatting>
  <conditionalFormatting sqref="C34:I34">
    <cfRule type="expression" dxfId="281" priority="3">
      <formula>ABS(C26-C34)&gt;1000</formula>
    </cfRule>
    <cfRule type="expression" dxfId="28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74</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310</v>
      </c>
      <c r="D8" s="12">
        <v>347</v>
      </c>
      <c r="E8" s="12">
        <v>165</v>
      </c>
      <c r="F8" s="12">
        <v>46</v>
      </c>
      <c r="G8" s="45">
        <f>SUM(C8:F8)</f>
        <v>868</v>
      </c>
      <c r="H8" s="12">
        <v>395</v>
      </c>
      <c r="I8" s="30">
        <f>SUM(G8,H8)</f>
        <v>1263</v>
      </c>
      <c r="J8" s="61"/>
      <c r="K8" s="75">
        <v>1263</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-47</v>
      </c>
      <c r="D11" s="12">
        <v>-53</v>
      </c>
      <c r="E11" s="12">
        <v>-16</v>
      </c>
      <c r="F11" s="12">
        <v>-7</v>
      </c>
      <c r="G11" s="45">
        <f>SUM(C11:F11)</f>
        <v>-123</v>
      </c>
      <c r="H11" s="12">
        <v>-250</v>
      </c>
      <c r="I11" s="30">
        <f>SUM(G11,H11)</f>
        <v>-373</v>
      </c>
      <c r="J11" s="61"/>
      <c r="K11" s="49">
        <v>-373</v>
      </c>
      <c r="L11" s="48">
        <f>K11-I11</f>
        <v>0</v>
      </c>
    </row>
    <row r="12" spans="1:21" ht="15.95" customHeight="1">
      <c r="B12" s="51" t="s">
        <v>7</v>
      </c>
      <c r="C12" s="12">
        <v>3921</v>
      </c>
      <c r="D12" s="12">
        <v>4322</v>
      </c>
      <c r="E12" s="12">
        <v>1362</v>
      </c>
      <c r="F12" s="12">
        <v>474</v>
      </c>
      <c r="G12" s="45">
        <f>SUM(C12:F12)</f>
        <v>10079</v>
      </c>
      <c r="H12" s="12">
        <v>24840</v>
      </c>
      <c r="I12" s="30">
        <f>SUM(G12,H12)</f>
        <v>34919</v>
      </c>
      <c r="J12" s="61"/>
      <c r="K12" s="49">
        <v>34919</v>
      </c>
      <c r="L12" s="48">
        <f t="shared" si="1"/>
        <v>0</v>
      </c>
    </row>
    <row r="13" spans="1:21" ht="15.95" customHeight="1">
      <c r="B13" s="53" t="s">
        <v>48</v>
      </c>
      <c r="C13" s="29">
        <f>C8+C9+C10+C11+C12</f>
        <v>4184</v>
      </c>
      <c r="D13" s="29">
        <f t="shared" ref="D13:I13" si="2">D8+D9+D10+D11+D12</f>
        <v>4616</v>
      </c>
      <c r="E13" s="29">
        <f t="shared" si="2"/>
        <v>1511</v>
      </c>
      <c r="F13" s="29">
        <f t="shared" si="2"/>
        <v>513</v>
      </c>
      <c r="G13" s="29">
        <f t="shared" si="2"/>
        <v>10824</v>
      </c>
      <c r="H13" s="29">
        <f t="shared" si="2"/>
        <v>24985</v>
      </c>
      <c r="I13" s="29">
        <f t="shared" si="2"/>
        <v>35809</v>
      </c>
      <c r="J13" s="62"/>
      <c r="K13" s="49">
        <v>35809</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4184</v>
      </c>
      <c r="D16" s="29">
        <f t="shared" ref="D16:H16" si="3">SUM(D8:D9,D12,D15)+D19+D20+D11</f>
        <v>4616</v>
      </c>
      <c r="E16" s="29">
        <f t="shared" si="3"/>
        <v>1511</v>
      </c>
      <c r="F16" s="29">
        <f t="shared" si="3"/>
        <v>513</v>
      </c>
      <c r="G16" s="29">
        <f t="shared" si="3"/>
        <v>10824</v>
      </c>
      <c r="H16" s="29">
        <f t="shared" si="3"/>
        <v>24985</v>
      </c>
      <c r="I16" s="56">
        <f>SUM(G16,H16)</f>
        <v>35809</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-4254</v>
      </c>
      <c r="D22" s="12">
        <v>-3250</v>
      </c>
      <c r="E22" s="12">
        <v>-42</v>
      </c>
      <c r="F22" s="12">
        <v>-2</v>
      </c>
      <c r="G22" s="45">
        <f>SUM(C22:F22)</f>
        <v>-7548</v>
      </c>
      <c r="H22" s="12">
        <v>-15675</v>
      </c>
      <c r="I22" s="30">
        <f t="shared" si="4"/>
        <v>-23223</v>
      </c>
      <c r="J22" s="61"/>
      <c r="K22" s="49">
        <v>-23223</v>
      </c>
      <c r="L22" s="48">
        <f t="shared" si="5"/>
        <v>0</v>
      </c>
    </row>
    <row r="23" spans="1:19" ht="15.95" customHeight="1">
      <c r="B23" s="31" t="s">
        <v>51</v>
      </c>
      <c r="C23" s="29">
        <f t="shared" ref="C23:H23" si="6">SUM(C19:C22)</f>
        <v>-4254</v>
      </c>
      <c r="D23" s="29">
        <f t="shared" si="6"/>
        <v>-3250</v>
      </c>
      <c r="E23" s="29">
        <f t="shared" si="6"/>
        <v>-42</v>
      </c>
      <c r="F23" s="29">
        <f t="shared" si="6"/>
        <v>-2</v>
      </c>
      <c r="G23" s="29">
        <f t="shared" si="6"/>
        <v>-7548</v>
      </c>
      <c r="H23" s="29">
        <f t="shared" si="6"/>
        <v>-15675</v>
      </c>
      <c r="I23" s="29">
        <f t="shared" si="4"/>
        <v>-23223</v>
      </c>
      <c r="J23" s="62"/>
      <c r="K23" s="49">
        <v>-23223</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-4254</v>
      </c>
      <c r="D26" s="29">
        <f t="shared" ref="D26:H26" si="7">SUM(D22,D25)</f>
        <v>-3250</v>
      </c>
      <c r="E26" s="29">
        <f t="shared" si="7"/>
        <v>-42</v>
      </c>
      <c r="F26" s="29">
        <f t="shared" si="7"/>
        <v>-2</v>
      </c>
      <c r="G26" s="29">
        <f>SUM(C26:F26)</f>
        <v>-7548</v>
      </c>
      <c r="H26" s="29">
        <f t="shared" si="7"/>
        <v>-15675</v>
      </c>
      <c r="I26" s="55">
        <f>SUM(G26,H26)</f>
        <v>-23223</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-70</v>
      </c>
      <c r="D28" s="29">
        <f t="shared" ref="D28:I28" si="8">D13+D23</f>
        <v>1366</v>
      </c>
      <c r="E28" s="29">
        <f t="shared" si="8"/>
        <v>1469</v>
      </c>
      <c r="F28" s="29">
        <f t="shared" si="8"/>
        <v>511</v>
      </c>
      <c r="G28" s="29">
        <f t="shared" si="8"/>
        <v>3276</v>
      </c>
      <c r="H28" s="29">
        <f t="shared" si="8"/>
        <v>9310</v>
      </c>
      <c r="I28" s="29">
        <f t="shared" si="8"/>
        <v>12586</v>
      </c>
      <c r="J28" s="62"/>
      <c r="K28" s="76">
        <v>12586</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4025</v>
      </c>
      <c r="D33" s="69">
        <v>4121</v>
      </c>
      <c r="E33" s="69">
        <v>2359</v>
      </c>
      <c r="F33" s="69">
        <v>511</v>
      </c>
      <c r="G33" s="69">
        <v>11016</v>
      </c>
      <c r="H33" s="69">
        <v>26268</v>
      </c>
      <c r="I33" s="69">
        <v>37284</v>
      </c>
      <c r="J33" s="10"/>
      <c r="K33" s="37"/>
      <c r="L33" s="36"/>
    </row>
    <row r="34" spans="1:19" s="11" customFormat="1" ht="15.95" customHeight="1">
      <c r="A34" s="72"/>
      <c r="B34" s="46" t="s">
        <v>71</v>
      </c>
      <c r="C34" s="69">
        <v>-4238</v>
      </c>
      <c r="D34" s="69">
        <v>-2943</v>
      </c>
      <c r="E34" s="69">
        <v>-124</v>
      </c>
      <c r="F34" s="69">
        <v>-2</v>
      </c>
      <c r="G34" s="69">
        <v>-7307</v>
      </c>
      <c r="H34" s="69">
        <v>-14588</v>
      </c>
      <c r="I34" s="69">
        <v>-21895</v>
      </c>
      <c r="J34" s="10"/>
      <c r="K34" s="37"/>
      <c r="L34" s="36"/>
    </row>
    <row r="35" spans="1:19" s="11" customFormat="1" ht="15.95" customHeight="1">
      <c r="A35" s="72"/>
      <c r="B35" s="46" t="s">
        <v>72</v>
      </c>
      <c r="C35" s="69">
        <v>-213</v>
      </c>
      <c r="D35" s="69">
        <v>1178</v>
      </c>
      <c r="E35" s="69">
        <v>2235</v>
      </c>
      <c r="F35" s="69">
        <v>509</v>
      </c>
      <c r="G35" s="69">
        <v>3709</v>
      </c>
      <c r="H35" s="69">
        <v>11680</v>
      </c>
      <c r="I35" s="69">
        <v>15389</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1945</v>
      </c>
      <c r="D40" s="73" t="s">
        <v>73</v>
      </c>
      <c r="E40" s="3"/>
      <c r="G40" s="3"/>
      <c r="H40" s="3"/>
      <c r="I40" s="3"/>
      <c r="J40" s="33"/>
    </row>
    <row r="41" spans="1:19" ht="15.95" customHeight="1">
      <c r="B41" s="58" t="s">
        <v>0</v>
      </c>
      <c r="C41" s="77">
        <v>1015</v>
      </c>
      <c r="D41" s="73" t="s">
        <v>73</v>
      </c>
      <c r="E41" s="3"/>
      <c r="G41" s="3"/>
      <c r="H41" s="3"/>
      <c r="I41" s="3"/>
      <c r="J41" s="33"/>
    </row>
    <row r="42" spans="1:19" ht="15.95" customHeight="1">
      <c r="B42" s="58" t="s">
        <v>1</v>
      </c>
      <c r="C42" s="77">
        <v>-3027</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79" priority="10" stopIfTrue="1" operator="equal">
      <formula>"FAIL"</formula>
    </cfRule>
  </conditionalFormatting>
  <conditionalFormatting sqref="L8:L13 L19:L23 L28">
    <cfRule type="cellIs" dxfId="278" priority="9" stopIfTrue="1" operator="notEqual">
      <formula>0</formula>
    </cfRule>
  </conditionalFormatting>
  <conditionalFormatting sqref="C3:E3">
    <cfRule type="expression" dxfId="277" priority="7">
      <formula>$E$3&lt;&gt;0</formula>
    </cfRule>
  </conditionalFormatting>
  <conditionalFormatting sqref="L6:L7">
    <cfRule type="expression" dxfId="276" priority="8">
      <formula>SUM($L$8:$L$13,$L$19:$L$23,$L$28)&lt;&gt;0</formula>
    </cfRule>
  </conditionalFormatting>
  <conditionalFormatting sqref="C33:I33">
    <cfRule type="expression" dxfId="275" priority="5">
      <formula>ABS((C16-C33)/C33)&gt;0.1</formula>
    </cfRule>
    <cfRule type="expression" dxfId="274" priority="6">
      <formula>ABS(C16-C33)&gt;1000</formula>
    </cfRule>
  </conditionalFormatting>
  <conditionalFormatting sqref="C35:I35">
    <cfRule type="expression" dxfId="273" priority="1">
      <formula>ABS(C28-C35)&gt;1000</formula>
    </cfRule>
    <cfRule type="expression" dxfId="272" priority="2">
      <formula>ABS((C28-C35)/C35)&gt;0.1</formula>
    </cfRule>
  </conditionalFormatting>
  <conditionalFormatting sqref="C34:I34">
    <cfRule type="expression" dxfId="271" priority="3">
      <formula>ABS(C26-C34)&gt;1000</formula>
    </cfRule>
    <cfRule type="expression" dxfId="27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16</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15</v>
      </c>
      <c r="D8" s="12">
        <v>27</v>
      </c>
      <c r="E8" s="12">
        <v>27</v>
      </c>
      <c r="F8" s="12">
        <v>45</v>
      </c>
      <c r="G8" s="45">
        <f>SUM(C8:F8)</f>
        <v>114</v>
      </c>
      <c r="H8" s="12">
        <v>211</v>
      </c>
      <c r="I8" s="30">
        <f>SUM(G8,H8)</f>
        <v>325</v>
      </c>
      <c r="J8" s="61"/>
      <c r="K8" s="75">
        <v>325</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0</v>
      </c>
      <c r="I11" s="30">
        <f>SUM(G11,H11)</f>
        <v>0</v>
      </c>
      <c r="J11" s="61"/>
      <c r="K11" s="49">
        <v>0</v>
      </c>
      <c r="L11" s="48">
        <f>K11-I11</f>
        <v>0</v>
      </c>
    </row>
    <row r="12" spans="1:21" ht="15.95" customHeight="1">
      <c r="B12" s="51" t="s">
        <v>7</v>
      </c>
      <c r="C12" s="12">
        <v>177</v>
      </c>
      <c r="D12" s="12">
        <v>251</v>
      </c>
      <c r="E12" s="12">
        <v>97</v>
      </c>
      <c r="F12" s="12">
        <v>522</v>
      </c>
      <c r="G12" s="45">
        <f>SUM(C12:F12)</f>
        <v>1047</v>
      </c>
      <c r="H12" s="12">
        <v>828</v>
      </c>
      <c r="I12" s="30">
        <f>SUM(G12,H12)</f>
        <v>1875</v>
      </c>
      <c r="J12" s="61"/>
      <c r="K12" s="49">
        <v>1875</v>
      </c>
      <c r="L12" s="48">
        <f t="shared" si="1"/>
        <v>0</v>
      </c>
    </row>
    <row r="13" spans="1:21" ht="15.95" customHeight="1">
      <c r="B13" s="53" t="s">
        <v>48</v>
      </c>
      <c r="C13" s="29">
        <f>C8+C9+C10+C11+C12</f>
        <v>192</v>
      </c>
      <c r="D13" s="29">
        <f t="shared" ref="D13:I13" si="2">D8+D9+D10+D11+D12</f>
        <v>278</v>
      </c>
      <c r="E13" s="29">
        <f t="shared" si="2"/>
        <v>124</v>
      </c>
      <c r="F13" s="29">
        <f t="shared" si="2"/>
        <v>567</v>
      </c>
      <c r="G13" s="29">
        <f t="shared" si="2"/>
        <v>1161</v>
      </c>
      <c r="H13" s="29">
        <f t="shared" si="2"/>
        <v>1039</v>
      </c>
      <c r="I13" s="29">
        <f t="shared" si="2"/>
        <v>2200</v>
      </c>
      <c r="J13" s="62"/>
      <c r="K13" s="49">
        <v>2200</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192</v>
      </c>
      <c r="D16" s="29">
        <f t="shared" ref="D16:H16" si="3">SUM(D8:D9,D12,D15)+D19+D20+D11</f>
        <v>278</v>
      </c>
      <c r="E16" s="29">
        <f t="shared" si="3"/>
        <v>124</v>
      </c>
      <c r="F16" s="29">
        <f t="shared" si="3"/>
        <v>567</v>
      </c>
      <c r="G16" s="29">
        <f t="shared" si="3"/>
        <v>1161</v>
      </c>
      <c r="H16" s="29">
        <f t="shared" si="3"/>
        <v>1039</v>
      </c>
      <c r="I16" s="56">
        <f>SUM(G16,H16)</f>
        <v>2200</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0</v>
      </c>
      <c r="I19" s="30">
        <f t="shared" ref="I19:I23" si="4">SUM(G19,H19)</f>
        <v>0</v>
      </c>
      <c r="J19" s="61"/>
      <c r="K19" s="76">
        <v>0</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-245</v>
      </c>
      <c r="D22" s="12">
        <v>-232</v>
      </c>
      <c r="E22" s="12">
        <v>0</v>
      </c>
      <c r="F22" s="12">
        <v>-496</v>
      </c>
      <c r="G22" s="45">
        <f>SUM(C22:F22)</f>
        <v>-973</v>
      </c>
      <c r="H22" s="12">
        <v>-216</v>
      </c>
      <c r="I22" s="30">
        <f t="shared" si="4"/>
        <v>-1189</v>
      </c>
      <c r="J22" s="61"/>
      <c r="K22" s="49">
        <v>-1189</v>
      </c>
      <c r="L22" s="48">
        <f t="shared" si="5"/>
        <v>0</v>
      </c>
    </row>
    <row r="23" spans="1:19" ht="15.95" customHeight="1">
      <c r="B23" s="31" t="s">
        <v>51</v>
      </c>
      <c r="C23" s="29">
        <f t="shared" ref="C23:H23" si="6">SUM(C19:C22)</f>
        <v>-245</v>
      </c>
      <c r="D23" s="29">
        <f t="shared" si="6"/>
        <v>-232</v>
      </c>
      <c r="E23" s="29">
        <f t="shared" si="6"/>
        <v>0</v>
      </c>
      <c r="F23" s="29">
        <f t="shared" si="6"/>
        <v>-496</v>
      </c>
      <c r="G23" s="29">
        <f t="shared" si="6"/>
        <v>-973</v>
      </c>
      <c r="H23" s="29">
        <f t="shared" si="6"/>
        <v>-216</v>
      </c>
      <c r="I23" s="29">
        <f t="shared" si="4"/>
        <v>-1189</v>
      </c>
      <c r="J23" s="62"/>
      <c r="K23" s="49">
        <v>-1189</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-245</v>
      </c>
      <c r="D26" s="29">
        <f t="shared" ref="D26:H26" si="7">SUM(D22,D25)</f>
        <v>-232</v>
      </c>
      <c r="E26" s="29">
        <f t="shared" si="7"/>
        <v>0</v>
      </c>
      <c r="F26" s="29">
        <f t="shared" si="7"/>
        <v>-496</v>
      </c>
      <c r="G26" s="29">
        <f>SUM(C26:F26)</f>
        <v>-973</v>
      </c>
      <c r="H26" s="29">
        <f t="shared" si="7"/>
        <v>-216</v>
      </c>
      <c r="I26" s="55">
        <f>SUM(G26,H26)</f>
        <v>-1189</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-53</v>
      </c>
      <c r="D28" s="29">
        <f t="shared" ref="D28:I28" si="8">D13+D23</f>
        <v>46</v>
      </c>
      <c r="E28" s="29">
        <f t="shared" si="8"/>
        <v>124</v>
      </c>
      <c r="F28" s="29">
        <f t="shared" si="8"/>
        <v>71</v>
      </c>
      <c r="G28" s="29">
        <f t="shared" si="8"/>
        <v>188</v>
      </c>
      <c r="H28" s="29">
        <f t="shared" si="8"/>
        <v>823</v>
      </c>
      <c r="I28" s="29">
        <f t="shared" si="8"/>
        <v>1011</v>
      </c>
      <c r="J28" s="62"/>
      <c r="K28" s="76">
        <v>1011</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0</v>
      </c>
      <c r="I30" s="30">
        <f>SUM(G30,H30)</f>
        <v>0</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181</v>
      </c>
      <c r="D33" s="69">
        <v>279</v>
      </c>
      <c r="E33" s="69">
        <v>98</v>
      </c>
      <c r="F33" s="69">
        <v>723</v>
      </c>
      <c r="G33" s="69">
        <v>1281</v>
      </c>
      <c r="H33" s="69">
        <v>978</v>
      </c>
      <c r="I33" s="69">
        <v>2259</v>
      </c>
      <c r="J33" s="10"/>
      <c r="K33" s="37"/>
      <c r="L33" s="36"/>
    </row>
    <row r="34" spans="1:19" s="11" customFormat="1" ht="15.95" customHeight="1">
      <c r="A34" s="72"/>
      <c r="B34" s="46" t="s">
        <v>71</v>
      </c>
      <c r="C34" s="69">
        <v>-231</v>
      </c>
      <c r="D34" s="69">
        <v>-185</v>
      </c>
      <c r="E34" s="69">
        <v>-2</v>
      </c>
      <c r="F34" s="69">
        <v>-681</v>
      </c>
      <c r="G34" s="69">
        <v>-1099</v>
      </c>
      <c r="H34" s="69">
        <v>-184</v>
      </c>
      <c r="I34" s="69">
        <v>-1283</v>
      </c>
      <c r="J34" s="10"/>
      <c r="K34" s="37"/>
      <c r="L34" s="36"/>
    </row>
    <row r="35" spans="1:19" s="11" customFormat="1" ht="15.95" customHeight="1">
      <c r="A35" s="72"/>
      <c r="B35" s="46" t="s">
        <v>72</v>
      </c>
      <c r="C35" s="69">
        <v>-50</v>
      </c>
      <c r="D35" s="69">
        <v>94</v>
      </c>
      <c r="E35" s="69">
        <v>96</v>
      </c>
      <c r="F35" s="69">
        <v>42</v>
      </c>
      <c r="G35" s="69">
        <v>182</v>
      </c>
      <c r="H35" s="69">
        <v>794</v>
      </c>
      <c r="I35" s="69">
        <v>976</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203</v>
      </c>
      <c r="D40" s="73" t="s">
        <v>73</v>
      </c>
      <c r="E40" s="3"/>
      <c r="G40" s="3"/>
      <c r="H40" s="3"/>
      <c r="I40" s="3"/>
      <c r="J40" s="33"/>
    </row>
    <row r="41" spans="1:19" ht="15.95" customHeight="1">
      <c r="B41" s="58" t="s">
        <v>0</v>
      </c>
      <c r="C41" s="77">
        <v>16</v>
      </c>
      <c r="D41" s="73" t="s">
        <v>73</v>
      </c>
      <c r="E41" s="3"/>
      <c r="G41" s="3"/>
      <c r="H41" s="3"/>
      <c r="I41" s="3"/>
      <c r="J41" s="33"/>
    </row>
    <row r="42" spans="1:19" ht="15.95" customHeight="1">
      <c r="B42" s="58" t="s">
        <v>1</v>
      </c>
      <c r="C42" s="77">
        <v>-237</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69" priority="10" stopIfTrue="1" operator="equal">
      <formula>"FAIL"</formula>
    </cfRule>
  </conditionalFormatting>
  <conditionalFormatting sqref="L8:L13 L19:L23 L28">
    <cfRule type="cellIs" dxfId="268" priority="9" stopIfTrue="1" operator="notEqual">
      <formula>0</formula>
    </cfRule>
  </conditionalFormatting>
  <conditionalFormatting sqref="C3:E3">
    <cfRule type="expression" dxfId="267" priority="7">
      <formula>$E$3&lt;&gt;0</formula>
    </cfRule>
  </conditionalFormatting>
  <conditionalFormatting sqref="L6:L7">
    <cfRule type="expression" dxfId="266" priority="8">
      <formula>SUM($L$8:$L$13,$L$19:$L$23,$L$28)&lt;&gt;0</formula>
    </cfRule>
  </conditionalFormatting>
  <conditionalFormatting sqref="C33:I33">
    <cfRule type="expression" dxfId="265" priority="5">
      <formula>ABS((C16-C33)/C33)&gt;0.1</formula>
    </cfRule>
    <cfRule type="expression" dxfId="264" priority="6">
      <formula>ABS(C16-C33)&gt;1000</formula>
    </cfRule>
  </conditionalFormatting>
  <conditionalFormatting sqref="C35:I35">
    <cfRule type="expression" dxfId="263" priority="1">
      <formula>ABS(C28-C35)&gt;1000</formula>
    </cfRule>
    <cfRule type="expression" dxfId="262" priority="2">
      <formula>ABS((C28-C35)/C35)&gt;0.1</formula>
    </cfRule>
  </conditionalFormatting>
  <conditionalFormatting sqref="C34:I34">
    <cfRule type="expression" dxfId="261" priority="3">
      <formula>ABS(C26-C34)&gt;1000</formula>
    </cfRule>
    <cfRule type="expression" dxfId="26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U43"/>
  <sheetViews>
    <sheetView zoomScaleNormal="100" workbookViewId="0">
      <pane ySplit="7" topLeftCell="A8" activePane="bottomLeft" state="frozen"/>
      <selection activeCell="I1" sqref="I1"/>
      <selection pane="bottomLeft" activeCell="I1" sqref="I1"/>
    </sheetView>
  </sheetViews>
  <sheetFormatPr defaultColWidth="9.140625" defaultRowHeight="12.75"/>
  <cols>
    <col min="1" max="1" width="2.7109375" style="72" customWidth="1"/>
    <col min="2" max="2" width="60" style="72" customWidth="1"/>
    <col min="3" max="9" width="14" style="72" customWidth="1"/>
    <col min="10" max="10" width="3.28515625" style="72" customWidth="1"/>
    <col min="11" max="11" width="9.140625" style="72"/>
    <col min="12" max="12" width="9.85546875" style="72" customWidth="1"/>
    <col min="13" max="16384" width="9.140625" style="72"/>
  </cols>
  <sheetData>
    <row r="1" spans="1:21" ht="20.100000000000001" customHeight="1">
      <c r="B1" s="17" t="s">
        <v>63</v>
      </c>
      <c r="C1" s="78"/>
      <c r="D1" s="78"/>
      <c r="E1" s="81"/>
      <c r="F1" s="81"/>
      <c r="G1" s="78"/>
      <c r="H1" s="78"/>
      <c r="N1" s="2"/>
      <c r="O1" s="2"/>
    </row>
    <row r="2" spans="1:21" ht="20.100000000000001" customHeight="1">
      <c r="B2" s="17" t="s">
        <v>69</v>
      </c>
      <c r="N2" s="2"/>
      <c r="O2" s="2"/>
    </row>
    <row r="3" spans="1:21" ht="20.100000000000001" customHeight="1">
      <c r="B3" s="74" t="s">
        <v>17</v>
      </c>
      <c r="C3" s="79"/>
      <c r="D3" s="79"/>
      <c r="E3" s="67"/>
      <c r="F3" s="80"/>
      <c r="G3" s="80"/>
      <c r="H3" s="68"/>
      <c r="N3" s="2"/>
      <c r="O3" s="2"/>
    </row>
    <row r="4" spans="1:21" ht="12.75" customHeight="1">
      <c r="B4" s="1"/>
      <c r="L4" s="19"/>
      <c r="N4" s="2"/>
      <c r="O4" s="2"/>
      <c r="U4" s="19"/>
    </row>
    <row r="5" spans="1:21" ht="12.75" customHeight="1">
      <c r="B5" s="1"/>
      <c r="I5" s="19" t="s">
        <v>45</v>
      </c>
      <c r="K5" s="15"/>
      <c r="L5" s="2"/>
      <c r="R5" s="19"/>
    </row>
    <row r="6" spans="1:21" ht="18" customHeight="1">
      <c r="B6" s="24" t="s">
        <v>60</v>
      </c>
      <c r="C6" s="94" t="s">
        <v>9</v>
      </c>
      <c r="D6" s="95"/>
      <c r="E6" s="95"/>
      <c r="F6" s="95"/>
      <c r="G6" s="96"/>
      <c r="H6" s="97" t="s">
        <v>10</v>
      </c>
      <c r="I6" s="102" t="s">
        <v>67</v>
      </c>
      <c r="J6" s="5"/>
      <c r="K6" s="99" t="s">
        <v>2</v>
      </c>
      <c r="L6" s="101" t="s">
        <v>3</v>
      </c>
    </row>
    <row r="7" spans="1:21" ht="57.75" customHeight="1">
      <c r="B7" s="25" t="s">
        <v>61</v>
      </c>
      <c r="C7" s="70" t="s">
        <v>64</v>
      </c>
      <c r="D7" s="70" t="s">
        <v>11</v>
      </c>
      <c r="E7" s="70" t="s">
        <v>65</v>
      </c>
      <c r="F7" s="70" t="s">
        <v>49</v>
      </c>
      <c r="G7" s="71" t="s">
        <v>66</v>
      </c>
      <c r="H7" s="98"/>
      <c r="I7" s="103"/>
      <c r="J7" s="42"/>
      <c r="K7" s="100"/>
      <c r="L7" s="100"/>
      <c r="M7" s="35"/>
    </row>
    <row r="8" spans="1:21" ht="15.95" customHeight="1">
      <c r="A8" s="11"/>
      <c r="B8" s="50" t="s">
        <v>5</v>
      </c>
      <c r="C8" s="12">
        <v>81</v>
      </c>
      <c r="D8" s="12">
        <v>143</v>
      </c>
      <c r="E8" s="12">
        <v>56</v>
      </c>
      <c r="F8" s="12">
        <v>9</v>
      </c>
      <c r="G8" s="45">
        <f>SUM(C8:F8)</f>
        <v>289</v>
      </c>
      <c r="H8" s="12">
        <v>450</v>
      </c>
      <c r="I8" s="30">
        <f>SUM(G8,H8)</f>
        <v>739</v>
      </c>
      <c r="J8" s="61"/>
      <c r="K8" s="75">
        <v>739</v>
      </c>
      <c r="L8" s="59">
        <f>K8-I8</f>
        <v>0</v>
      </c>
      <c r="M8" s="38"/>
    </row>
    <row r="9" spans="1:21" ht="15.95" customHeight="1">
      <c r="A9" s="11"/>
      <c r="B9" s="51" t="s">
        <v>44</v>
      </c>
      <c r="C9" s="44"/>
      <c r="D9" s="44"/>
      <c r="E9" s="44"/>
      <c r="F9" s="44"/>
      <c r="G9" s="44"/>
      <c r="H9" s="44"/>
      <c r="I9" s="44"/>
      <c r="J9" s="61"/>
      <c r="K9" s="63"/>
      <c r="L9" s="64"/>
    </row>
    <row r="10" spans="1:21" ht="15.95" customHeight="1">
      <c r="A10" s="11"/>
      <c r="B10" s="52" t="s">
        <v>55</v>
      </c>
      <c r="C10" s="12">
        <v>0</v>
      </c>
      <c r="D10" s="12">
        <v>0</v>
      </c>
      <c r="E10" s="12">
        <v>0</v>
      </c>
      <c r="F10" s="12">
        <v>0</v>
      </c>
      <c r="G10" s="45">
        <f t="shared" ref="G10" si="0">SUM(C10:F10)</f>
        <v>0</v>
      </c>
      <c r="H10" s="12">
        <v>0</v>
      </c>
      <c r="I10" s="30">
        <f>SUM(G10,H10)</f>
        <v>0</v>
      </c>
      <c r="J10" s="61"/>
      <c r="K10" s="49">
        <v>0</v>
      </c>
      <c r="L10" s="48">
        <f t="shared" ref="L10:L13" si="1">K10-I10</f>
        <v>0</v>
      </c>
    </row>
    <row r="11" spans="1:21" ht="15.95" customHeight="1">
      <c r="B11" s="41" t="s">
        <v>52</v>
      </c>
      <c r="C11" s="12">
        <v>0</v>
      </c>
      <c r="D11" s="12">
        <v>0</v>
      </c>
      <c r="E11" s="12">
        <v>0</v>
      </c>
      <c r="F11" s="12">
        <v>0</v>
      </c>
      <c r="G11" s="45">
        <f>SUM(C11:F11)</f>
        <v>0</v>
      </c>
      <c r="H11" s="12">
        <v>-7</v>
      </c>
      <c r="I11" s="30">
        <f>SUM(G11,H11)</f>
        <v>-7</v>
      </c>
      <c r="J11" s="61"/>
      <c r="K11" s="49">
        <v>-7</v>
      </c>
      <c r="L11" s="48">
        <f>K11-I11</f>
        <v>0</v>
      </c>
    </row>
    <row r="12" spans="1:21" ht="15.95" customHeight="1">
      <c r="B12" s="51" t="s">
        <v>7</v>
      </c>
      <c r="C12" s="12">
        <v>694</v>
      </c>
      <c r="D12" s="12">
        <v>1307</v>
      </c>
      <c r="E12" s="12">
        <v>535</v>
      </c>
      <c r="F12" s="12">
        <v>119</v>
      </c>
      <c r="G12" s="45">
        <f>SUM(C12:F12)</f>
        <v>2655</v>
      </c>
      <c r="H12" s="12">
        <v>6534</v>
      </c>
      <c r="I12" s="30">
        <f>SUM(G12,H12)</f>
        <v>9189</v>
      </c>
      <c r="J12" s="61"/>
      <c r="K12" s="49">
        <v>9189</v>
      </c>
      <c r="L12" s="48">
        <f t="shared" si="1"/>
        <v>0</v>
      </c>
    </row>
    <row r="13" spans="1:21" ht="15.95" customHeight="1">
      <c r="B13" s="53" t="s">
        <v>48</v>
      </c>
      <c r="C13" s="29">
        <f>C8+C9+C10+C11+C12</f>
        <v>775</v>
      </c>
      <c r="D13" s="29">
        <f t="shared" ref="D13:I13" si="2">D8+D9+D10+D11+D12</f>
        <v>1450</v>
      </c>
      <c r="E13" s="29">
        <f t="shared" si="2"/>
        <v>591</v>
      </c>
      <c r="F13" s="29">
        <f t="shared" si="2"/>
        <v>128</v>
      </c>
      <c r="G13" s="29">
        <f t="shared" si="2"/>
        <v>2944</v>
      </c>
      <c r="H13" s="29">
        <f t="shared" si="2"/>
        <v>6977</v>
      </c>
      <c r="I13" s="29">
        <f t="shared" si="2"/>
        <v>9921</v>
      </c>
      <c r="J13" s="62"/>
      <c r="K13" s="49">
        <v>9921</v>
      </c>
      <c r="L13" s="48">
        <f t="shared" si="1"/>
        <v>0</v>
      </c>
    </row>
    <row r="14" spans="1:21" ht="12.75" customHeight="1">
      <c r="B14" s="2"/>
      <c r="C14" s="3"/>
      <c r="D14" s="3"/>
      <c r="E14" s="3"/>
      <c r="F14" s="3"/>
      <c r="G14" s="3"/>
      <c r="H14" s="3"/>
      <c r="I14" s="3"/>
      <c r="J14" s="13"/>
      <c r="K14" s="3"/>
      <c r="L14" s="3"/>
    </row>
    <row r="15" spans="1:21" ht="15.95" customHeight="1">
      <c r="B15" s="46" t="s">
        <v>56</v>
      </c>
      <c r="C15" s="69">
        <f>IF(C10&gt;-C21,C10+C21,0)</f>
        <v>0</v>
      </c>
      <c r="D15" s="69">
        <f>IF(D10&gt;-D21,D10+D21,0)</f>
        <v>0</v>
      </c>
      <c r="E15" s="69">
        <f>IF(E10&gt;-E21,E10+E21,0)</f>
        <v>0</v>
      </c>
      <c r="F15" s="69">
        <f>IF(F10&gt;-F21,F10+F21,0)</f>
        <v>0</v>
      </c>
      <c r="G15" s="45">
        <f>SUM(C15:F15)</f>
        <v>0</v>
      </c>
      <c r="H15" s="69">
        <f>IF(H10&gt;-H21,H10+H21,0)</f>
        <v>0</v>
      </c>
      <c r="I15" s="54">
        <f>SUM(G15,H15)</f>
        <v>0</v>
      </c>
      <c r="J15" s="14"/>
      <c r="K15" s="3"/>
      <c r="L15" s="3"/>
    </row>
    <row r="16" spans="1:21" ht="15.95" customHeight="1">
      <c r="B16" s="28" t="s">
        <v>53</v>
      </c>
      <c r="C16" s="29">
        <f>SUM(C8:C9,C12,C15)+C19+C20+C11</f>
        <v>775</v>
      </c>
      <c r="D16" s="29">
        <f t="shared" ref="D16:H16" si="3">SUM(D8:D9,D12,D15)+D19+D20+D11</f>
        <v>1450</v>
      </c>
      <c r="E16" s="29">
        <f t="shared" si="3"/>
        <v>591</v>
      </c>
      <c r="F16" s="29">
        <f t="shared" si="3"/>
        <v>128</v>
      </c>
      <c r="G16" s="29">
        <f t="shared" si="3"/>
        <v>2944</v>
      </c>
      <c r="H16" s="29">
        <f t="shared" si="3"/>
        <v>6819</v>
      </c>
      <c r="I16" s="56">
        <f>SUM(G16,H16)</f>
        <v>9763</v>
      </c>
      <c r="J16" s="14"/>
      <c r="K16" s="3"/>
      <c r="L16" s="3"/>
      <c r="Q16" s="6"/>
    </row>
    <row r="17" spans="1:19" ht="12.75" customHeight="1">
      <c r="A17" s="11"/>
      <c r="B17" s="2"/>
      <c r="C17" s="3"/>
      <c r="D17" s="3"/>
      <c r="E17" s="3"/>
      <c r="F17" s="3"/>
      <c r="G17" s="3"/>
      <c r="H17" s="3"/>
      <c r="I17" s="3"/>
      <c r="J17" s="13"/>
      <c r="K17" s="3"/>
      <c r="L17" s="3"/>
    </row>
    <row r="18" spans="1:19" ht="15.95" customHeight="1">
      <c r="B18" s="16" t="s">
        <v>42</v>
      </c>
      <c r="C18" s="3"/>
      <c r="D18" s="3"/>
      <c r="E18" s="3"/>
      <c r="F18" s="3"/>
      <c r="G18" s="3"/>
      <c r="H18" s="3"/>
      <c r="I18" s="3"/>
      <c r="J18" s="6"/>
      <c r="K18" s="32"/>
      <c r="L18" s="32"/>
      <c r="M18" s="6"/>
      <c r="N18" s="40"/>
      <c r="O18" s="40"/>
      <c r="P18" s="3"/>
      <c r="Q18" s="3"/>
      <c r="R18" s="40"/>
      <c r="S18" s="40"/>
    </row>
    <row r="19" spans="1:19" ht="15.95" customHeight="1">
      <c r="A19" s="11"/>
      <c r="B19" s="27" t="s">
        <v>46</v>
      </c>
      <c r="C19" s="12">
        <v>0</v>
      </c>
      <c r="D19" s="12">
        <v>0</v>
      </c>
      <c r="E19" s="12">
        <v>0</v>
      </c>
      <c r="F19" s="12">
        <v>0</v>
      </c>
      <c r="G19" s="45">
        <f>SUM(C19:F19)</f>
        <v>0</v>
      </c>
      <c r="H19" s="12">
        <v>-158</v>
      </c>
      <c r="I19" s="30">
        <f t="shared" ref="I19:I23" si="4">SUM(G19,H19)</f>
        <v>-158</v>
      </c>
      <c r="J19" s="61"/>
      <c r="K19" s="76">
        <v>-158</v>
      </c>
      <c r="L19" s="47">
        <f t="shared" ref="L19:L23" si="5">K19-I19</f>
        <v>0</v>
      </c>
      <c r="N19" s="6"/>
      <c r="O19" s="6"/>
    </row>
    <row r="20" spans="1:19" ht="15.95" customHeight="1">
      <c r="A20" s="11"/>
      <c r="B20" s="26" t="s">
        <v>43</v>
      </c>
      <c r="C20" s="44"/>
      <c r="D20" s="44"/>
      <c r="E20" s="44"/>
      <c r="F20" s="44"/>
      <c r="G20" s="44"/>
      <c r="H20" s="44"/>
      <c r="I20" s="44"/>
      <c r="J20" s="61"/>
      <c r="K20" s="65"/>
      <c r="L20" s="66"/>
    </row>
    <row r="21" spans="1:19" ht="15.95" customHeight="1">
      <c r="B21" s="27" t="s">
        <v>58</v>
      </c>
      <c r="C21" s="12">
        <v>0</v>
      </c>
      <c r="D21" s="12">
        <v>0</v>
      </c>
      <c r="E21" s="12">
        <v>0</v>
      </c>
      <c r="F21" s="12">
        <v>0</v>
      </c>
      <c r="G21" s="45">
        <f>SUM(C21:F21)</f>
        <v>0</v>
      </c>
      <c r="H21" s="12">
        <v>0</v>
      </c>
      <c r="I21" s="30">
        <f t="shared" si="4"/>
        <v>0</v>
      </c>
      <c r="J21" s="61"/>
      <c r="K21" s="49">
        <v>0</v>
      </c>
      <c r="L21" s="48">
        <f t="shared" si="5"/>
        <v>0</v>
      </c>
    </row>
    <row r="22" spans="1:19" ht="15.95" customHeight="1">
      <c r="B22" s="26" t="s">
        <v>8</v>
      </c>
      <c r="C22" s="12">
        <v>-970</v>
      </c>
      <c r="D22" s="12">
        <v>-1213</v>
      </c>
      <c r="E22" s="12">
        <v>-47</v>
      </c>
      <c r="F22" s="12">
        <v>-247</v>
      </c>
      <c r="G22" s="45">
        <f>SUM(C22:F22)</f>
        <v>-2477</v>
      </c>
      <c r="H22" s="12">
        <v>-2499</v>
      </c>
      <c r="I22" s="30">
        <f t="shared" si="4"/>
        <v>-4976</v>
      </c>
      <c r="J22" s="61"/>
      <c r="K22" s="49">
        <v>-4976</v>
      </c>
      <c r="L22" s="48">
        <f t="shared" si="5"/>
        <v>0</v>
      </c>
    </row>
    <row r="23" spans="1:19" ht="15.95" customHeight="1">
      <c r="B23" s="31" t="s">
        <v>51</v>
      </c>
      <c r="C23" s="29">
        <f t="shared" ref="C23:H23" si="6">SUM(C19:C22)</f>
        <v>-970</v>
      </c>
      <c r="D23" s="29">
        <f t="shared" si="6"/>
        <v>-1213</v>
      </c>
      <c r="E23" s="29">
        <f t="shared" si="6"/>
        <v>-47</v>
      </c>
      <c r="F23" s="29">
        <f t="shared" si="6"/>
        <v>-247</v>
      </c>
      <c r="G23" s="29">
        <f t="shared" si="6"/>
        <v>-2477</v>
      </c>
      <c r="H23" s="29">
        <f t="shared" si="6"/>
        <v>-2657</v>
      </c>
      <c r="I23" s="29">
        <f t="shared" si="4"/>
        <v>-5134</v>
      </c>
      <c r="J23" s="62"/>
      <c r="K23" s="49">
        <v>-5134</v>
      </c>
      <c r="L23" s="48">
        <f t="shared" si="5"/>
        <v>0</v>
      </c>
    </row>
    <row r="24" spans="1:19" ht="12.75" customHeight="1">
      <c r="A24" s="11"/>
      <c r="B24" s="2"/>
      <c r="C24" s="3"/>
      <c r="D24" s="3"/>
      <c r="E24" s="3"/>
      <c r="F24" s="3"/>
      <c r="G24" s="3"/>
      <c r="H24" s="3"/>
      <c r="I24" s="3"/>
      <c r="J24" s="13"/>
      <c r="K24" s="3"/>
      <c r="L24" s="3"/>
    </row>
    <row r="25" spans="1:19" ht="15.95" customHeight="1">
      <c r="A25" s="11"/>
      <c r="B25" s="46" t="s">
        <v>57</v>
      </c>
      <c r="C25" s="69">
        <f>IF(-C21&gt;C10,C21+C10,0)</f>
        <v>0</v>
      </c>
      <c r="D25" s="69">
        <f>IF(-D21&gt;D10,D21+D10,0)</f>
        <v>0</v>
      </c>
      <c r="E25" s="69">
        <f>IF(-E21&gt;E10,E21+E10,0)</f>
        <v>0</v>
      </c>
      <c r="F25" s="69">
        <f>IF(-F21&gt;F10,F21+F10,0)</f>
        <v>0</v>
      </c>
      <c r="G25" s="45">
        <f>SUM(C25:F25)</f>
        <v>0</v>
      </c>
      <c r="H25" s="69">
        <f>IF(-H21&gt;H10,H21+H10,0)</f>
        <v>0</v>
      </c>
      <c r="I25" s="54">
        <f>SUM(G25,H25)</f>
        <v>0</v>
      </c>
      <c r="J25" s="14"/>
      <c r="K25" s="3"/>
      <c r="L25" s="3"/>
    </row>
    <row r="26" spans="1:19" ht="15.95" customHeight="1">
      <c r="A26" s="11"/>
      <c r="B26" s="28" t="s">
        <v>54</v>
      </c>
      <c r="C26" s="29">
        <f>SUM(C22,C25)</f>
        <v>-970</v>
      </c>
      <c r="D26" s="29">
        <f t="shared" ref="D26:H26" si="7">SUM(D22,D25)</f>
        <v>-1213</v>
      </c>
      <c r="E26" s="29">
        <f t="shared" si="7"/>
        <v>-47</v>
      </c>
      <c r="F26" s="29">
        <f t="shared" si="7"/>
        <v>-247</v>
      </c>
      <c r="G26" s="29">
        <f>SUM(C26:F26)</f>
        <v>-2477</v>
      </c>
      <c r="H26" s="29">
        <f t="shared" si="7"/>
        <v>-2499</v>
      </c>
      <c r="I26" s="55">
        <f>SUM(G26,H26)</f>
        <v>-4976</v>
      </c>
      <c r="J26" s="14"/>
      <c r="K26" s="3"/>
      <c r="L26" s="3"/>
    </row>
    <row r="27" spans="1:19" ht="12.75" customHeight="1">
      <c r="A27" s="11"/>
      <c r="B27" s="2"/>
      <c r="C27" s="3"/>
      <c r="D27" s="3"/>
      <c r="E27" s="3"/>
      <c r="F27" s="3"/>
      <c r="G27" s="3"/>
      <c r="H27" s="3"/>
      <c r="I27" s="3"/>
      <c r="J27" s="13"/>
      <c r="K27" s="32"/>
      <c r="L27" s="32"/>
    </row>
    <row r="28" spans="1:19" ht="15.95" customHeight="1">
      <c r="A28" s="11"/>
      <c r="B28" s="28" t="s">
        <v>47</v>
      </c>
      <c r="C28" s="29">
        <f>C13+C23</f>
        <v>-195</v>
      </c>
      <c r="D28" s="29">
        <f t="shared" ref="D28:I28" si="8">D13+D23</f>
        <v>237</v>
      </c>
      <c r="E28" s="29">
        <f t="shared" si="8"/>
        <v>544</v>
      </c>
      <c r="F28" s="29">
        <f t="shared" si="8"/>
        <v>-119</v>
      </c>
      <c r="G28" s="29">
        <f t="shared" si="8"/>
        <v>467</v>
      </c>
      <c r="H28" s="29">
        <f t="shared" si="8"/>
        <v>4320</v>
      </c>
      <c r="I28" s="29">
        <f t="shared" si="8"/>
        <v>4787</v>
      </c>
      <c r="J28" s="62"/>
      <c r="K28" s="76">
        <v>4787</v>
      </c>
      <c r="L28" s="47">
        <f>K28-I28</f>
        <v>0</v>
      </c>
      <c r="M28" s="60"/>
    </row>
    <row r="29" spans="1:19" ht="12.75" customHeight="1">
      <c r="B29" s="2"/>
      <c r="C29" s="3"/>
      <c r="D29" s="3"/>
      <c r="E29" s="3"/>
      <c r="F29" s="3"/>
      <c r="G29" s="3"/>
      <c r="H29" s="3"/>
      <c r="I29" s="3"/>
      <c r="J29" s="13"/>
    </row>
    <row r="30" spans="1:19" ht="15.95" customHeight="1">
      <c r="B30" s="26" t="s">
        <v>6</v>
      </c>
      <c r="C30" s="12">
        <v>0</v>
      </c>
      <c r="D30" s="12">
        <v>0</v>
      </c>
      <c r="E30" s="12">
        <v>0</v>
      </c>
      <c r="F30" s="12">
        <v>0</v>
      </c>
      <c r="G30" s="45">
        <f>SUM(C30:F30)</f>
        <v>0</v>
      </c>
      <c r="H30" s="12">
        <v>-27</v>
      </c>
      <c r="I30" s="30">
        <f>SUM(G30,H30)</f>
        <v>-27</v>
      </c>
      <c r="J30" s="3"/>
      <c r="K30" s="11"/>
      <c r="L30" s="11"/>
    </row>
    <row r="31" spans="1:19" s="11" customFormat="1" ht="12.75" customHeight="1">
      <c r="A31" s="72"/>
      <c r="B31" s="9"/>
      <c r="C31" s="8"/>
      <c r="D31" s="8"/>
      <c r="E31" s="8"/>
      <c r="F31" s="8"/>
      <c r="G31" s="8"/>
      <c r="H31" s="8"/>
      <c r="I31" s="8"/>
      <c r="K31" s="20"/>
      <c r="L31" s="21"/>
    </row>
    <row r="32" spans="1:19" s="11" customFormat="1" ht="15.95" customHeight="1">
      <c r="B32" s="34" t="s">
        <v>62</v>
      </c>
      <c r="C32" s="8"/>
      <c r="D32" s="8"/>
      <c r="E32" s="8"/>
      <c r="F32" s="8"/>
      <c r="G32" s="8"/>
      <c r="H32" s="8"/>
      <c r="I32" s="8"/>
      <c r="J32" s="20"/>
      <c r="K32" s="8"/>
      <c r="L32" s="10"/>
      <c r="M32" s="20"/>
      <c r="N32" s="15"/>
      <c r="O32" s="43"/>
      <c r="S32" s="10"/>
    </row>
    <row r="33" spans="1:19" s="11" customFormat="1" ht="15.95" customHeight="1">
      <c r="A33" s="72"/>
      <c r="B33" s="46" t="s">
        <v>70</v>
      </c>
      <c r="C33" s="69">
        <v>967</v>
      </c>
      <c r="D33" s="69">
        <v>1406</v>
      </c>
      <c r="E33" s="69">
        <v>790</v>
      </c>
      <c r="F33" s="69">
        <v>388</v>
      </c>
      <c r="G33" s="69">
        <v>3551</v>
      </c>
      <c r="H33" s="69">
        <v>6515</v>
      </c>
      <c r="I33" s="69">
        <v>10066</v>
      </c>
      <c r="J33" s="10"/>
      <c r="K33" s="37"/>
      <c r="L33" s="36"/>
    </row>
    <row r="34" spans="1:19" s="11" customFormat="1" ht="15.95" customHeight="1">
      <c r="A34" s="72"/>
      <c r="B34" s="46" t="s">
        <v>71</v>
      </c>
      <c r="C34" s="69">
        <v>-881</v>
      </c>
      <c r="D34" s="69">
        <v>-1090</v>
      </c>
      <c r="E34" s="69">
        <v>-47</v>
      </c>
      <c r="F34" s="69">
        <v>-162</v>
      </c>
      <c r="G34" s="69">
        <v>-2180</v>
      </c>
      <c r="H34" s="69">
        <v>-1373</v>
      </c>
      <c r="I34" s="69">
        <v>-3553</v>
      </c>
      <c r="J34" s="10"/>
      <c r="K34" s="37"/>
      <c r="L34" s="36"/>
    </row>
    <row r="35" spans="1:19" s="11" customFormat="1" ht="15.95" customHeight="1">
      <c r="A35" s="72"/>
      <c r="B35" s="46" t="s">
        <v>72</v>
      </c>
      <c r="C35" s="69">
        <v>86</v>
      </c>
      <c r="D35" s="69">
        <v>316</v>
      </c>
      <c r="E35" s="69">
        <v>743</v>
      </c>
      <c r="F35" s="69">
        <v>226</v>
      </c>
      <c r="G35" s="69">
        <v>1371</v>
      </c>
      <c r="H35" s="69">
        <v>5142</v>
      </c>
      <c r="I35" s="69">
        <v>6513</v>
      </c>
      <c r="J35" s="10"/>
      <c r="K35" s="37"/>
      <c r="L35" s="36"/>
    </row>
    <row r="36" spans="1:19" s="11" customFormat="1" ht="12.75" customHeight="1">
      <c r="A36" s="72"/>
      <c r="B36" s="9"/>
      <c r="C36" s="39">
        <v>2</v>
      </c>
      <c r="D36" s="39">
        <v>3</v>
      </c>
      <c r="E36" s="39">
        <v>4</v>
      </c>
      <c r="F36" s="39">
        <v>5</v>
      </c>
      <c r="G36" s="39">
        <v>6</v>
      </c>
      <c r="H36" s="39">
        <v>7</v>
      </c>
      <c r="I36" s="39">
        <v>8</v>
      </c>
      <c r="J36" s="39"/>
      <c r="K36" s="39"/>
      <c r="L36" s="39"/>
    </row>
    <row r="37" spans="1:19" ht="18" customHeight="1">
      <c r="B37" s="22" t="s">
        <v>59</v>
      </c>
      <c r="C37" s="3"/>
      <c r="D37" s="3"/>
      <c r="E37" s="3"/>
      <c r="F37" s="3"/>
      <c r="G37" s="3"/>
      <c r="H37" s="3"/>
      <c r="I37" s="3"/>
      <c r="K37" s="3"/>
      <c r="L37" s="3"/>
      <c r="O37" s="3"/>
      <c r="P37" s="3"/>
      <c r="Q37" s="3"/>
      <c r="R37" s="3"/>
      <c r="S37" s="3"/>
    </row>
    <row r="38" spans="1:19" ht="6" customHeight="1">
      <c r="B38" s="22"/>
      <c r="C38" s="3"/>
      <c r="D38" s="3"/>
      <c r="E38" s="3"/>
      <c r="F38" s="3"/>
      <c r="G38" s="3"/>
      <c r="H38" s="3"/>
      <c r="I38" s="3"/>
      <c r="J38" s="3"/>
      <c r="K38" s="3"/>
      <c r="L38" s="3"/>
      <c r="O38" s="3"/>
      <c r="P38" s="3"/>
      <c r="Q38" s="3"/>
      <c r="R38" s="3"/>
      <c r="S38" s="3"/>
    </row>
    <row r="39" spans="1:19" ht="15.95" customHeight="1">
      <c r="B39" s="23" t="s">
        <v>68</v>
      </c>
      <c r="C39" s="18"/>
      <c r="D39" s="3"/>
      <c r="E39" s="3"/>
      <c r="G39" s="3"/>
      <c r="H39" s="3"/>
      <c r="I39" s="3"/>
      <c r="J39" s="33"/>
    </row>
    <row r="40" spans="1:19" ht="15.95" customHeight="1">
      <c r="B40" s="57" t="s">
        <v>50</v>
      </c>
      <c r="C40" s="77">
        <v>913</v>
      </c>
      <c r="D40" s="73" t="s">
        <v>73</v>
      </c>
      <c r="E40" s="3"/>
      <c r="G40" s="3"/>
      <c r="H40" s="3"/>
      <c r="I40" s="3"/>
      <c r="J40" s="33"/>
    </row>
    <row r="41" spans="1:19" ht="15.95" customHeight="1">
      <c r="B41" s="58" t="s">
        <v>0</v>
      </c>
      <c r="C41" s="77">
        <v>297</v>
      </c>
      <c r="D41" s="73" t="s">
        <v>73</v>
      </c>
      <c r="E41" s="3"/>
      <c r="G41" s="3"/>
      <c r="H41" s="3"/>
      <c r="I41" s="3"/>
      <c r="J41" s="33"/>
    </row>
    <row r="42" spans="1:19" ht="15.95" customHeight="1">
      <c r="B42" s="58" t="s">
        <v>1</v>
      </c>
      <c r="C42" s="77">
        <v>-1062</v>
      </c>
      <c r="D42" s="73" t="s">
        <v>73</v>
      </c>
      <c r="E42" s="3"/>
      <c r="G42" s="3"/>
      <c r="H42" s="3"/>
      <c r="I42" s="3"/>
      <c r="J42" s="33"/>
    </row>
    <row r="43" spans="1:19" ht="12.75" customHeight="1">
      <c r="C43" s="4"/>
      <c r="D43" s="4"/>
      <c r="E43" s="4"/>
      <c r="F43" s="4"/>
      <c r="G43" s="4"/>
      <c r="H43" s="4"/>
      <c r="I43" s="4"/>
      <c r="J43" s="4"/>
      <c r="K43" s="4"/>
      <c r="L43" s="7"/>
      <c r="N43" s="6"/>
      <c r="O43" s="7"/>
      <c r="P43" s="4"/>
      <c r="Q43" s="4"/>
      <c r="R43" s="4"/>
      <c r="S43" s="7"/>
    </row>
  </sheetData>
  <mergeCells count="5">
    <mergeCell ref="C6:G6"/>
    <mergeCell ref="H6:H7"/>
    <mergeCell ref="K6:K7"/>
    <mergeCell ref="L6:L7"/>
    <mergeCell ref="I6:I7"/>
  </mergeCells>
  <conditionalFormatting sqref="D40:D42">
    <cfRule type="cellIs" dxfId="259" priority="10" stopIfTrue="1" operator="equal">
      <formula>"FAIL"</formula>
    </cfRule>
  </conditionalFormatting>
  <conditionalFormatting sqref="L8:L13 L19:L23 L28">
    <cfRule type="cellIs" dxfId="258" priority="9" stopIfTrue="1" operator="notEqual">
      <formula>0</formula>
    </cfRule>
  </conditionalFormatting>
  <conditionalFormatting sqref="C3:E3">
    <cfRule type="expression" dxfId="257" priority="7">
      <formula>$E$3&lt;&gt;0</formula>
    </cfRule>
  </conditionalFormatting>
  <conditionalFormatting sqref="L6:L7">
    <cfRule type="expression" dxfId="256" priority="8">
      <formula>SUM($L$8:$L$13,$L$19:$L$23,$L$28)&lt;&gt;0</formula>
    </cfRule>
  </conditionalFormatting>
  <conditionalFormatting sqref="C33:I33">
    <cfRule type="expression" dxfId="255" priority="5">
      <formula>ABS((C16-C33)/C33)&gt;0.1</formula>
    </cfRule>
    <cfRule type="expression" dxfId="254" priority="6">
      <formula>ABS(C16-C33)&gt;1000</formula>
    </cfRule>
  </conditionalFormatting>
  <conditionalFormatting sqref="C35:I35">
    <cfRule type="expression" dxfId="253" priority="1">
      <formula>ABS(C28-C35)&gt;1000</formula>
    </cfRule>
    <cfRule type="expression" dxfId="252" priority="2">
      <formula>ABS((C28-C35)/C35)&gt;0.1</formula>
    </cfRule>
  </conditionalFormatting>
  <conditionalFormatting sqref="C34:I34">
    <cfRule type="expression" dxfId="251" priority="3">
      <formula>ABS(C26-C34)&gt;1000</formula>
    </cfRule>
    <cfRule type="expression" dxfId="250" priority="4">
      <formula>ABS((C26-C34)/C34)&gt;0.1</formula>
    </cfRule>
  </conditionalFormatting>
  <dataValidations count="1">
    <dataValidation type="list" allowBlank="1" showInputMessage="1" showErrorMessage="1" sqref="H3">
      <formula1>#REF!</formula1>
    </dataValidation>
  </dataValidations>
  <pageMargins left="0.47244094488188981" right="0.47244094488188981" top="0.47244094488188981" bottom="0.47244094488188981" header="0" footer="0"/>
  <pageSetup paperSize="9" scale="4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A25384283</value>
    </field>
    <field name="Objective-Title">
      <value order="0">LFRs 2018-19 - Blank Return - Final - UNPROTECTED</value>
    </field>
    <field name="Objective-Description">
      <value order="0"/>
    </field>
    <field name="Objective-CreationStamp">
      <value order="0">2019-08-14T09:50:17Z</value>
    </field>
    <field name="Objective-IsApproved">
      <value order="0">false</value>
    </field>
    <field name="Objective-IsPublished">
      <value order="0">true</value>
    </field>
    <field name="Objective-DatePublished">
      <value order="0">2019-09-16T06:28:36Z</value>
    </field>
    <field name="Objective-ModificationStamp">
      <value order="0">2019-09-16T06:28:36Z</value>
    </field>
    <field name="Objective-Owner">
      <value order="0">Cuthbertson, Louise L (U417466)</value>
    </field>
    <field name="Objective-Path">
      <value order="0">Objective Global Folder:SG File Plan:Government, politics and public administration:Local government:Finance - Expenditure and grants:Research and analysis: Finance - Expenditure and grants:Statistical: Statistical returns - Local Financial Returns 2018-19 - Research and analysis: Finance - expenditure and grants: 2018-2023</value>
    </field>
    <field name="Objective-Parent">
      <value order="0">Statistical: Statistical returns - Local Financial Returns 2018-19 - Research and analysis: Finance - expenditure and grants: 2018-2023</value>
    </field>
    <field name="Objective-State">
      <value order="0">Published</value>
    </field>
    <field name="Objective-VersionId">
      <value order="0">vA37057821</value>
    </field>
    <field name="Objective-Version">
      <value order="0">6.0</value>
    </field>
    <field name="Objective-VersionNumber">
      <value order="0">6</value>
    </field>
    <field name="Objective-VersionComment">
      <value order="0"/>
    </field>
    <field name="Objective-FileNumber">
      <value order="0">POL/29456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Notes </vt: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Bruce.Golding@scotland.gsi.gov.uk;John.Valentine@scotland.gsi.gov.uk</dc:creator>
  <cp:lastModifiedBy>u417466</cp:lastModifiedBy>
  <cp:lastPrinted>2019-07-23T11:38:38Z</cp:lastPrinted>
  <dcterms:created xsi:type="dcterms:W3CDTF">2012-07-25T13:30:09Z</dcterms:created>
  <dcterms:modified xsi:type="dcterms:W3CDTF">2021-04-19T10:24:07Z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A25384283</vt:lpwstr>
  </property>
  <property fmtid="{D5CDD505-2E9C-101B-9397-08002B2CF9AE}" pid="3" name="Objective-Title">
    <vt:lpwstr>LFRs 2018-19 - Blank Return - Final - UNPROTECTED</vt:lpwstr>
  </property>
  <property fmtid="{D5CDD505-2E9C-101B-9397-08002B2CF9AE}" pid="4" name="Objective-Comment">
    <vt:lpwstr/>
  </property>
  <property fmtid="{D5CDD505-2E9C-101B-9397-08002B2CF9AE}" pid="5" name="Objective-CreationStamp">
    <vt:filetime>2019-08-14T09:51:02Z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2019-09-16T06:28:36Z</vt:filetime>
  </property>
  <property fmtid="{D5CDD505-2E9C-101B-9397-08002B2CF9AE}" pid="9" name="Objective-ModificationStamp">
    <vt:filetime>2019-09-16T06:28:36Z</vt:filetime>
  </property>
  <property fmtid="{D5CDD505-2E9C-101B-9397-08002B2CF9AE}" pid="10" name="Objective-Owner">
    <vt:lpwstr>Cuthbertson, Louise L (U417466)</vt:lpwstr>
  </property>
  <property fmtid="{D5CDD505-2E9C-101B-9397-08002B2CF9AE}" pid="11" name="Objective-Path">
    <vt:lpwstr>Objective Global Folder:SG File Plan:Government, politics and public administration:Local government:Finance - Expenditure and grants:Research and analysis: Finance - Expenditure and grants:Statistical: Statistical returns - Local Financial Returns 2018-1</vt:lpwstr>
  </property>
  <property fmtid="{D5CDD505-2E9C-101B-9397-08002B2CF9AE}" pid="12" name="Objective-Parent">
    <vt:lpwstr>Statistical: Statistical returns - Local Financial Returns 2018-19 - Research and analysis: Finance - expenditure and grants: 2018-2023</vt:lpwstr>
  </property>
  <property fmtid="{D5CDD505-2E9C-101B-9397-08002B2CF9AE}" pid="13" name="Objective-State">
    <vt:lpwstr>Published</vt:lpwstr>
  </property>
  <property fmtid="{D5CDD505-2E9C-101B-9397-08002B2CF9AE}" pid="14" name="Objective-Version">
    <vt:lpwstr>6.0</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vA37057821</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